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C98BA8BD-B807-4824-AB19-75B9CA934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спорт программы" sheetId="2" r:id="rId1"/>
    <sheet name="Подпрограммы" sheetId="1" r:id="rId2"/>
  </sheets>
  <definedNames>
    <definedName name="_xlnm.Print_Area" localSheetId="0">'Паспорт программы'!$A$1:$P$24</definedName>
    <definedName name="_xlnm.Print_Area" localSheetId="1">Подпрограммы!$A$1:$P$66</definedName>
  </definedNames>
  <calcPr calcId="191029"/>
</workbook>
</file>

<file path=xl/calcChain.xml><?xml version="1.0" encoding="utf-8"?>
<calcChain xmlns="http://schemas.openxmlformats.org/spreadsheetml/2006/main">
  <c r="N66" i="1" l="1"/>
  <c r="O12" i="1"/>
  <c r="N12" i="1"/>
  <c r="M12" i="1"/>
  <c r="O11" i="1"/>
  <c r="N11" i="1"/>
  <c r="N10" i="1" s="1"/>
  <c r="M11" i="1"/>
  <c r="M10" i="1" s="1"/>
  <c r="H12" i="1"/>
  <c r="H11" i="1"/>
  <c r="E12" i="1"/>
  <c r="E11" i="1"/>
  <c r="G10" i="1"/>
  <c r="F10" i="1"/>
  <c r="B23" i="2"/>
  <c r="B21" i="2"/>
  <c r="M25" i="1"/>
  <c r="M22" i="1" s="1"/>
  <c r="H23" i="2"/>
  <c r="O10" i="1" l="1"/>
  <c r="H10" i="1"/>
  <c r="E10" i="1"/>
  <c r="O23" i="2"/>
  <c r="L23" i="2"/>
  <c r="J23" i="2"/>
  <c r="F23" i="2"/>
  <c r="D23" i="2"/>
  <c r="B20" i="2"/>
  <c r="E56" i="1"/>
  <c r="N13" i="1" l="1"/>
  <c r="B19" i="2"/>
  <c r="M13" i="1"/>
  <c r="H13" i="1" l="1"/>
  <c r="N25" i="1"/>
  <c r="E15" i="1"/>
  <c r="E14" i="1"/>
  <c r="E13" i="1" l="1"/>
  <c r="H22" i="1"/>
  <c r="H66" i="1" l="1"/>
  <c r="E66" i="1" s="1"/>
  <c r="L66" i="1" l="1"/>
  <c r="E31" i="1" l="1"/>
  <c r="O51" i="1" l="1"/>
  <c r="N51" i="1"/>
  <c r="M51" i="1"/>
  <c r="H51" i="1"/>
  <c r="E47" i="1"/>
  <c r="E46" i="1" s="1"/>
  <c r="E34" i="1"/>
  <c r="F27" i="1"/>
  <c r="H27" i="1"/>
  <c r="H21" i="1" s="1"/>
  <c r="M27" i="1"/>
  <c r="N27" i="1"/>
  <c r="N26" i="1" s="1"/>
  <c r="O27" i="1"/>
  <c r="O21" i="1" s="1"/>
  <c r="F28" i="1"/>
  <c r="E28" i="1" s="1"/>
  <c r="F29" i="1"/>
  <c r="G29" i="1"/>
  <c r="H29" i="1"/>
  <c r="M29" i="1"/>
  <c r="N29" i="1"/>
  <c r="O29" i="1"/>
  <c r="E30" i="1"/>
  <c r="E29" i="1" s="1"/>
  <c r="F35" i="1"/>
  <c r="H35" i="1"/>
  <c r="M35" i="1"/>
  <c r="N35" i="1"/>
  <c r="O35" i="1"/>
  <c r="E37" i="1"/>
  <c r="E35" i="1" s="1"/>
  <c r="F41" i="1"/>
  <c r="H41" i="1"/>
  <c r="M41" i="1"/>
  <c r="N41" i="1"/>
  <c r="O41" i="1"/>
  <c r="G42" i="1"/>
  <c r="G26" i="1" s="1"/>
  <c r="H45" i="1"/>
  <c r="M45" i="1"/>
  <c r="N45" i="1"/>
  <c r="O45" i="1"/>
  <c r="F46" i="1"/>
  <c r="G46" i="1"/>
  <c r="H46" i="1"/>
  <c r="M46" i="1"/>
  <c r="N46" i="1"/>
  <c r="O46" i="1"/>
  <c r="F50" i="1"/>
  <c r="G50" i="1"/>
  <c r="H50" i="1"/>
  <c r="M50" i="1"/>
  <c r="N50" i="1"/>
  <c r="O50" i="1"/>
  <c r="E50" i="1" l="1"/>
  <c r="N21" i="1"/>
  <c r="E42" i="1"/>
  <c r="E41" i="1" s="1"/>
  <c r="O26" i="1"/>
  <c r="M26" i="1"/>
  <c r="F26" i="1"/>
  <c r="M21" i="1"/>
  <c r="G45" i="1"/>
  <c r="E45" i="1" s="1"/>
  <c r="G41" i="1"/>
  <c r="E27" i="1"/>
  <c r="H26" i="1"/>
  <c r="E53" i="1"/>
  <c r="E52" i="1"/>
  <c r="H60" i="1"/>
  <c r="M60" i="1"/>
  <c r="N60" i="1"/>
  <c r="N58" i="1"/>
  <c r="M58" i="1"/>
  <c r="H58" i="1"/>
  <c r="E63" i="1"/>
  <c r="E60" i="1" s="1"/>
  <c r="E62" i="1"/>
  <c r="E59" i="1" s="1"/>
  <c r="H61" i="1"/>
  <c r="M61" i="1"/>
  <c r="N61" i="1"/>
  <c r="N22" i="1"/>
  <c r="G13" i="1"/>
  <c r="H20" i="1"/>
  <c r="O61" i="1"/>
  <c r="F61" i="1"/>
  <c r="O58" i="1"/>
  <c r="F58" i="1"/>
  <c r="F51" i="1"/>
  <c r="E25" i="1"/>
  <c r="E24" i="1"/>
  <c r="O23" i="1"/>
  <c r="N23" i="1"/>
  <c r="M23" i="1"/>
  <c r="H23" i="1"/>
  <c r="G23" i="1"/>
  <c r="F23" i="1"/>
  <c r="E61" i="1" l="1"/>
  <c r="E26" i="1"/>
  <c r="E51" i="1"/>
  <c r="E58" i="1"/>
  <c r="E23" i="1"/>
  <c r="G20" i="1" l="1"/>
  <c r="O13" i="1" l="1"/>
  <c r="F20" i="1" l="1"/>
  <c r="E21" i="1"/>
  <c r="O20" i="1"/>
  <c r="N20" i="1"/>
  <c r="E22" i="1" l="1"/>
  <c r="E20" i="1" s="1"/>
  <c r="M20" i="1"/>
</calcChain>
</file>

<file path=xl/sharedStrings.xml><?xml version="1.0" encoding="utf-8"?>
<sst xmlns="http://schemas.openxmlformats.org/spreadsheetml/2006/main" count="245" uniqueCount="101">
  <si>
    <t>6. Перечень мероприятий подпрограмм</t>
  </si>
  <si>
    <t>№ п/п</t>
  </si>
  <si>
    <t>Сроки исполнения мероприятия</t>
  </si>
  <si>
    <t>Ответственный за выполнение мероприятия подпрограммы</t>
  </si>
  <si>
    <t>2024 год</t>
  </si>
  <si>
    <t>2025 год</t>
  </si>
  <si>
    <t>2026 год</t>
  </si>
  <si>
    <t>2027 год</t>
  </si>
  <si>
    <t>Подпрограмма 1 «Пассажирский транспорт общего пользования»</t>
  </si>
  <si>
    <t>Мероприятие 02.04</t>
  </si>
  <si>
    <t>Итого</t>
  </si>
  <si>
    <t>Отдел автодорог, транспорта и связи МКУ «Управление строительства» городского округа Кашира</t>
  </si>
  <si>
    <t>Внебюджетные средства</t>
  </si>
  <si>
    <t>Всего</t>
  </si>
  <si>
    <t>-</t>
  </si>
  <si>
    <t>Подпрограмма 2 «Дороги Подмосковья»</t>
  </si>
  <si>
    <t>Основное мероприятие 04.</t>
  </si>
  <si>
    <t>Ремонт, капитальный ремонт сети автомобильных дорог, мостов и путепроводов местного значения</t>
  </si>
  <si>
    <t>Мероприятие 04.01.</t>
  </si>
  <si>
    <t>Мероприятие 04.08.</t>
  </si>
  <si>
    <t>Дорожная деятельность в отношении автомобильных дорог местного значения в границах городского округа</t>
  </si>
  <si>
    <t>Мероприятие 04.09.</t>
  </si>
  <si>
    <t>Мероприятия по обеспечению безопасности дорожного движения</t>
  </si>
  <si>
    <t>Всего, в том числе по годам:</t>
  </si>
  <si>
    <t>2023 год</t>
  </si>
  <si>
    <r>
      <t xml:space="preserve">Мероприятие подпрограммы </t>
    </r>
    <r>
      <rPr>
        <vertAlign val="superscript"/>
        <sz val="9"/>
        <color rgb="FF000000"/>
        <rFont val="Times New Roman"/>
        <family val="1"/>
        <charset val="204"/>
      </rPr>
      <t>1</t>
    </r>
  </si>
  <si>
    <r>
      <t>Площадь отремонтированных (капитально отремонтированных) автомобильных дорог общего пользования местного значения, м</t>
    </r>
    <r>
      <rPr>
        <vertAlign val="superscript"/>
        <sz val="9"/>
        <color rgb="FF000000"/>
        <rFont val="Times New Roman"/>
        <family val="1"/>
        <charset val="204"/>
      </rPr>
      <t>2</t>
    </r>
  </si>
  <si>
    <r>
      <t>Площадь отремонтированных (капитально отремонтированных) автомобильных дорог,  общего пользования местного значения,  м</t>
    </r>
    <r>
      <rPr>
        <vertAlign val="superscript"/>
        <sz val="9"/>
        <color rgb="FF000000"/>
        <rFont val="Times New Roman"/>
        <family val="1"/>
        <charset val="204"/>
      </rPr>
      <t>2</t>
    </r>
    <r>
      <rPr>
        <sz val="9"/>
        <color rgb="FF000000"/>
        <rFont val="Times New Roman"/>
        <family val="1"/>
        <charset val="204"/>
      </rPr>
      <t xml:space="preserve"> </t>
    </r>
  </si>
  <si>
    <r>
      <t xml:space="preserve">Источники финансирования </t>
    </r>
    <r>
      <rPr>
        <vertAlign val="superscript"/>
        <sz val="8"/>
        <color rgb="FF000000"/>
        <rFont val="Times New Roman"/>
        <family val="1"/>
        <charset val="204"/>
      </rPr>
      <t>2</t>
    </r>
  </si>
  <si>
    <t>к постановлению администрации</t>
  </si>
  <si>
    <t>городского округа Кашира</t>
  </si>
  <si>
    <t>2023-2027</t>
  </si>
  <si>
    <t>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</t>
  </si>
  <si>
    <t>Мероприятие 04.03</t>
  </si>
  <si>
    <t>1 квартал</t>
  </si>
  <si>
    <t>1 полугодие</t>
  </si>
  <si>
    <t xml:space="preserve">9 месяцев </t>
  </si>
  <si>
    <t>12 месяцев</t>
  </si>
  <si>
    <t>В том числе по кварталам</t>
  </si>
  <si>
    <t>Объем финансирования по годам (тыс.руб)</t>
  </si>
  <si>
    <t>Мероприятия в рамках ГП МО Капитальный ремонт и ремонт автомобильных дорог общего пользования местного значения</t>
  </si>
  <si>
    <t xml:space="preserve">Мероприятие, не включенное в ГП МО - Капитальный ремонт и ремонт автомобильных дорог общего пользования местного значения </t>
  </si>
  <si>
    <t>Средства дорожного фонда  Московской области</t>
  </si>
  <si>
    <t>Средства дорожного фонда городского округа</t>
  </si>
  <si>
    <t xml:space="preserve"> -</t>
  </si>
  <si>
    <t xml:space="preserve">от </t>
  </si>
  <si>
    <t xml:space="preserve">Муниципальная программа городского округа Кашира 
1. «Развитие и функционирование дорожно-транспортного комплекса»
</t>
  </si>
  <si>
    <t xml:space="preserve">1. Муниципальная программа (подпрограмма) «Развитие и функционирование дорожно-транспортного комплекса» состоит из следующих частей: </t>
  </si>
  <si>
    <t>1) паспорт муниципальной программы (подпрограммы):</t>
  </si>
  <si>
    <t>Координатор муниципальной программы</t>
  </si>
  <si>
    <t xml:space="preserve">Заместитель главы городского округа Кашира   
</t>
  </si>
  <si>
    <t>Муниципальный заказчик муниципальной программы</t>
  </si>
  <si>
    <t>Отдел автодорог, транспорта и связи МКУ «Управление строительства»  городского округа Кашира</t>
  </si>
  <si>
    <t>Цели муниципальной программы</t>
  </si>
  <si>
    <t xml:space="preserve">1. Повышение доступности и качества транспортных услуг для населения городского округа Кашира.                    
2. Развитие современной и эффективной дорожно-транспортной инфраструктуры, обеспечивающей оптимизацию товародвижения и сокращение транспортных издержек в экономике.                                                                  
3. Повышение безопасности дорожного движения.
</t>
  </si>
  <si>
    <t>Перечень подпрограмм</t>
  </si>
  <si>
    <t>Краткая характеристика подпрограмм</t>
  </si>
  <si>
    <t>1. Повышение доступности и качества транспортных услуг для населения. Мероприятия подпрограммы направлены на создание преимущественных условий для функционирования транспорта общего пользования, улучшение качества предоставляемых услуг, снижение транспортных расходов, повышение качества услуг и безопасности транспорта общего пользования.</t>
  </si>
  <si>
    <t xml:space="preserve">2. Развитие сети автомобильных дорог общего пользования на территории муниципального 
образования, обеспечение нормативного состояния автомобильных дорог местного значения, безопасности дорожного движения.
</t>
  </si>
  <si>
    <t xml:space="preserve">Средства дорожного фонда городского округа </t>
  </si>
  <si>
    <t>Источники финансирования муниципальной программы, в том числе по годам:</t>
  </si>
  <si>
    <t xml:space="preserve">2027 год </t>
  </si>
  <si>
    <t>Приложение № 1
к постановлению администрации 
городского округа Кашира 
от 
Приложение
УТВЕРЖДЕНА
постановлением администрации
городского округа Кашира
от</t>
  </si>
  <si>
    <t>2028 год</t>
  </si>
  <si>
    <t>Основное мероприятие 03.</t>
  </si>
  <si>
    <t>Содержание автомобильных дорог местного значения</t>
  </si>
  <si>
    <t xml:space="preserve">
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
</t>
  </si>
  <si>
    <t>Мероприятие 03.01.</t>
  </si>
  <si>
    <t>Подпрограмма 3 «Безопасность дорожного движения»</t>
  </si>
  <si>
    <t xml:space="preserve">Основное мероприятие 01.
Обеспечение безопасного поведения на дорогах
</t>
  </si>
  <si>
    <t>Мероприятие 01.02</t>
  </si>
  <si>
    <t>3.5</t>
  </si>
  <si>
    <t>3.6</t>
  </si>
  <si>
    <t>4.2</t>
  </si>
  <si>
    <t>Подпрограмма 1 «Пассажирский транспорт общего пользования»
Подпрограмма 2 «Дороги Подмосковья»
Подпрограмма 3 «Безопасность дорожного движения»</t>
  </si>
  <si>
    <t>3. Снижение тяжести последствий дорожно-транспортных происшествий.</t>
  </si>
  <si>
    <t>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пассажиров, %</t>
  </si>
  <si>
    <t>Мероприятие 04.18</t>
  </si>
  <si>
    <t>Финансирование работ по капитальному ремонту и ремонту автомобильных дорог общего пользования местного значения</t>
  </si>
  <si>
    <t>1.1</t>
  </si>
  <si>
    <t>2.1</t>
  </si>
  <si>
    <t>2.2</t>
  </si>
  <si>
    <t>4.1</t>
  </si>
  <si>
    <t>3.1</t>
  </si>
  <si>
    <t>3.2</t>
  </si>
  <si>
    <t>3.3</t>
  </si>
  <si>
    <t>3.4</t>
  </si>
  <si>
    <t>Выполнение мероприятий по осуществлению дорожной деятельности в отношении автомобильных дорог местного значения в границах городского округа, руб.</t>
  </si>
  <si>
    <t>Выполнение мероприятий по обеспечению безопасности дорожного движения, руб.</t>
  </si>
  <si>
    <t xml:space="preserve">
Обеспечена безопасность объектов дорожного хозяйства, руб. 
</t>
  </si>
  <si>
    <t xml:space="preserve">Площадь отремонтированных (капитально отремонтированных) автомобильных дорог общего пользования местного значения, кв.м. </t>
  </si>
  <si>
    <t>Средства бюджета Московской области</t>
  </si>
  <si>
    <t>Средства дорожного фонда Московской области</t>
  </si>
  <si>
    <t>Средства бюджета городского округа</t>
  </si>
  <si>
    <t>Средства  бюджета Московской области</t>
  </si>
  <si>
    <t>Средства бюджета городского округа Кашира</t>
  </si>
  <si>
    <t>Приложение № 2</t>
  </si>
  <si>
    <t>Всего,                       тыс. руб.</t>
  </si>
  <si>
    <t>Основное мероприятие 02.</t>
  </si>
  <si>
    <t>Организация транспортного обслуживания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</si>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</sst>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name val="Courier New"/>
      <family val="3"/>
      <charset val="204"/>
    </font>
    <font>
      <sz val="8"/>
      <name val="Courier New"/>
      <family val="3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vertAlign val="superscript"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17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0" fontId="2" fillId="0" borderId="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0" fillId="0" borderId="0" xfId="0" applyFont="1"/>
    <xf numFmtId="0" fontId="5" fillId="0" borderId="25" xfId="0" applyFont="1" applyBorder="1" applyAlignment="1">
      <alignment vertical="center" wrapText="1"/>
    </xf>
    <xf numFmtId="0" fontId="11" fillId="0" borderId="25" xfId="0" applyFont="1" applyBorder="1"/>
    <xf numFmtId="0" fontId="7" fillId="0" borderId="4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26" xfId="0" applyNumberFormat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4" fontId="7" fillId="3" borderId="25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2" fillId="0" borderId="3" xfId="0" applyFont="1" applyBorder="1" applyAlignment="1">
      <alignment horizontal="left" wrapText="1"/>
    </xf>
    <xf numFmtId="0" fontId="13" fillId="0" borderId="0" xfId="0" applyFont="1" applyAlignment="1">
      <alignment vertical="center"/>
    </xf>
    <xf numFmtId="0" fontId="13" fillId="0" borderId="33" xfId="0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28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11" fillId="0" borderId="25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7" fillId="0" borderId="25" xfId="0" applyNumberFormat="1" applyFont="1" applyBorder="1" applyAlignment="1">
      <alignment horizontal="center" vertical="center" wrapText="1"/>
    </xf>
    <xf numFmtId="4" fontId="7" fillId="0" borderId="43" xfId="0" applyNumberFormat="1" applyFont="1" applyBorder="1" applyAlignment="1">
      <alignment horizontal="center" vertical="center" wrapText="1"/>
    </xf>
    <xf numFmtId="4" fontId="13" fillId="0" borderId="35" xfId="0" applyNumberFormat="1" applyFont="1" applyBorder="1" applyAlignment="1">
      <alignment horizontal="center" vertical="center"/>
    </xf>
    <xf numFmtId="4" fontId="13" fillId="0" borderId="34" xfId="0" applyNumberFormat="1" applyFont="1" applyBorder="1" applyAlignment="1">
      <alignment horizontal="center" vertical="center"/>
    </xf>
    <xf numFmtId="2" fontId="13" fillId="0" borderId="35" xfId="0" applyNumberFormat="1" applyFont="1" applyBorder="1" applyAlignment="1">
      <alignment horizontal="center" vertical="center"/>
    </xf>
    <xf numFmtId="2" fontId="13" fillId="0" borderId="3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33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4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center" vertical="center"/>
    </xf>
    <xf numFmtId="4" fontId="13" fillId="0" borderId="33" xfId="0" applyNumberFormat="1" applyFont="1" applyBorder="1" applyAlignment="1">
      <alignment horizontal="center" vertical="center"/>
    </xf>
    <xf numFmtId="2" fontId="13" fillId="0" borderId="3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4" fontId="13" fillId="0" borderId="36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4" fontId="7" fillId="0" borderId="16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vertical="center" wrapText="1"/>
    </xf>
    <xf numFmtId="49" fontId="7" fillId="3" borderId="14" xfId="0" applyNumberFormat="1" applyFont="1" applyFill="1" applyBorder="1" applyAlignment="1">
      <alignment vertical="center" wrapText="1"/>
    </xf>
    <xf numFmtId="49" fontId="7" fillId="3" borderId="5" xfId="0" applyNumberFormat="1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 wrapText="1"/>
    </xf>
    <xf numFmtId="49" fontId="7" fillId="3" borderId="42" xfId="0" applyNumberFormat="1" applyFont="1" applyFill="1" applyBorder="1" applyAlignment="1">
      <alignment vertical="center" wrapText="1"/>
    </xf>
    <xf numFmtId="49" fontId="7" fillId="3" borderId="15" xfId="0" applyNumberFormat="1" applyFont="1" applyFill="1" applyBorder="1" applyAlignment="1">
      <alignment vertical="center" wrapText="1"/>
    </xf>
    <xf numFmtId="49" fontId="7" fillId="3" borderId="18" xfId="0" applyNumberFormat="1" applyFont="1" applyFill="1" applyBorder="1" applyAlignment="1">
      <alignment vertical="center" wrapText="1"/>
    </xf>
    <xf numFmtId="0" fontId="7" fillId="3" borderId="33" xfId="0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4" fontId="7" fillId="2" borderId="30" xfId="0" applyNumberFormat="1" applyFont="1" applyFill="1" applyBorder="1" applyAlignment="1">
      <alignment horizontal="center" vertical="center" wrapText="1"/>
    </xf>
    <xf numFmtId="4" fontId="7" fillId="2" borderId="31" xfId="0" applyNumberFormat="1" applyFont="1" applyFill="1" applyBorder="1" applyAlignment="1">
      <alignment horizontal="center" vertical="center" wrapText="1"/>
    </xf>
    <xf numFmtId="4" fontId="7" fillId="2" borderId="19" xfId="0" applyNumberFormat="1" applyFont="1" applyFill="1" applyBorder="1" applyAlignment="1">
      <alignment horizontal="center" vertical="center" wrapText="1"/>
    </xf>
    <xf numFmtId="4" fontId="5" fillId="0" borderId="39" xfId="0" applyNumberFormat="1" applyFont="1" applyBorder="1" applyAlignment="1">
      <alignment horizontal="center" vertical="center" wrapText="1"/>
    </xf>
    <xf numFmtId="4" fontId="5" fillId="0" borderId="40" xfId="0" applyNumberFormat="1" applyFont="1" applyBorder="1" applyAlignment="1">
      <alignment horizontal="center" vertical="center" wrapText="1"/>
    </xf>
    <xf numFmtId="4" fontId="5" fillId="0" borderId="41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" fontId="7" fillId="0" borderId="29" xfId="0" applyNumberFormat="1" applyFont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</cellXfs>
  <cellStyles count="6">
    <cellStyle name="Normal" xfId="3" xr:uid="{00000000-0005-0000-0000-000000000000}"/>
    <cellStyle name="Normal 2" xfId="5" xr:uid="{00000000-0005-0000-0000-000001000000}"/>
    <cellStyle name="Обычный" xfId="0" builtinId="0"/>
    <cellStyle name="Обычный 2" xfId="2" xr:uid="{00000000-0005-0000-0000-000003000000}"/>
    <cellStyle name="Обычный 3" xfId="4" xr:uid="{00000000-0005-0000-0000-000004000000}"/>
    <cellStyle name="Обычный 4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view="pageBreakPreview" topLeftCell="A12" zoomScale="55" zoomScaleNormal="55" zoomScaleSheetLayoutView="55" workbookViewId="0">
      <selection activeCell="F36" sqref="F36"/>
    </sheetView>
  </sheetViews>
  <sheetFormatPr defaultRowHeight="15" x14ac:dyDescent="0.25"/>
  <cols>
    <col min="1" max="1" width="29.85546875" customWidth="1"/>
    <col min="12" max="13" width="6.7109375" customWidth="1"/>
    <col min="14" max="15" width="8.7109375" customWidth="1"/>
    <col min="16" max="16" width="6.5703125" customWidth="1"/>
  </cols>
  <sheetData>
    <row r="1" spans="1:17" ht="179.25" customHeight="1" x14ac:dyDescent="0.25">
      <c r="L1" s="67" t="s">
        <v>62</v>
      </c>
      <c r="M1" s="67"/>
      <c r="N1" s="67"/>
      <c r="O1" s="37"/>
    </row>
    <row r="3" spans="1:17" ht="15.7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7" ht="34.5" customHeight="1" x14ac:dyDescent="0.25">
      <c r="A4" s="56" t="s">
        <v>46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7" ht="28.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15.75" x14ac:dyDescent="0.25">
      <c r="A6" s="34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7" ht="15.75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7" ht="15.75" x14ac:dyDescent="0.25">
      <c r="A8" s="34" t="s">
        <v>48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7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7" ht="48.75" customHeight="1" x14ac:dyDescent="0.25">
      <c r="A10" s="35" t="s">
        <v>49</v>
      </c>
      <c r="B10" s="58" t="s">
        <v>50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</row>
    <row r="11" spans="1:17" ht="66.75" customHeight="1" x14ac:dyDescent="0.25">
      <c r="A11" s="35" t="s">
        <v>51</v>
      </c>
      <c r="B11" s="58" t="s">
        <v>52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1:17" ht="81.75" customHeight="1" x14ac:dyDescent="0.25">
      <c r="A12" s="35" t="s">
        <v>53</v>
      </c>
      <c r="B12" s="58" t="s">
        <v>54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17" ht="71.25" customHeight="1" x14ac:dyDescent="0.25">
      <c r="A13" s="35" t="s">
        <v>55</v>
      </c>
      <c r="B13" s="58" t="s">
        <v>74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17" ht="89.25" customHeight="1" x14ac:dyDescent="0.25">
      <c r="A14" s="59" t="s">
        <v>56</v>
      </c>
      <c r="B14" s="63" t="s">
        <v>57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1:17" ht="58.5" customHeight="1" x14ac:dyDescent="0.25">
      <c r="A15" s="59"/>
      <c r="B15" s="63" t="s">
        <v>58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</row>
    <row r="16" spans="1:17" ht="36.75" customHeight="1" x14ac:dyDescent="0.25">
      <c r="A16" s="59"/>
      <c r="B16" s="58" t="s">
        <v>75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ht="62.25" customHeight="1" x14ac:dyDescent="0.25">
      <c r="A17" s="35" t="s">
        <v>60</v>
      </c>
      <c r="B17" s="60" t="s">
        <v>13</v>
      </c>
      <c r="C17" s="60"/>
      <c r="D17" s="60" t="s">
        <v>24</v>
      </c>
      <c r="E17" s="60"/>
      <c r="F17" s="60" t="s">
        <v>4</v>
      </c>
      <c r="G17" s="60"/>
      <c r="H17" s="61" t="s">
        <v>5</v>
      </c>
      <c r="I17" s="62"/>
      <c r="J17" s="60" t="s">
        <v>6</v>
      </c>
      <c r="K17" s="60"/>
      <c r="L17" s="61" t="s">
        <v>61</v>
      </c>
      <c r="M17" s="64"/>
      <c r="N17" s="62"/>
      <c r="O17" s="61" t="s">
        <v>63</v>
      </c>
      <c r="P17" s="62"/>
    </row>
    <row r="18" spans="1:16" ht="50.25" customHeight="1" x14ac:dyDescent="0.25">
      <c r="A18" s="35" t="s">
        <v>92</v>
      </c>
      <c r="B18" s="65">
        <v>58380</v>
      </c>
      <c r="C18" s="65"/>
      <c r="D18" s="66">
        <v>58380</v>
      </c>
      <c r="E18" s="66"/>
      <c r="F18" s="66">
        <v>0</v>
      </c>
      <c r="G18" s="66"/>
      <c r="H18" s="65">
        <v>0</v>
      </c>
      <c r="I18" s="65"/>
      <c r="J18" s="65">
        <v>0</v>
      </c>
      <c r="K18" s="65"/>
      <c r="L18" s="52">
        <v>0</v>
      </c>
      <c r="M18" s="68"/>
      <c r="N18" s="53"/>
      <c r="O18" s="52">
        <v>0</v>
      </c>
      <c r="P18" s="53"/>
    </row>
    <row r="19" spans="1:16" ht="50.25" customHeight="1" x14ac:dyDescent="0.25">
      <c r="A19" s="35" t="s">
        <v>91</v>
      </c>
      <c r="B19" s="52">
        <f>D19+F19+H19+J19+L19+D19+D19</f>
        <v>106459</v>
      </c>
      <c r="C19" s="53"/>
      <c r="D19" s="54">
        <v>0</v>
      </c>
      <c r="E19" s="55"/>
      <c r="F19" s="54">
        <v>0</v>
      </c>
      <c r="G19" s="55"/>
      <c r="H19" s="52">
        <v>31099</v>
      </c>
      <c r="I19" s="53"/>
      <c r="J19" s="52">
        <v>53396</v>
      </c>
      <c r="K19" s="53"/>
      <c r="L19" s="52">
        <v>21964</v>
      </c>
      <c r="M19" s="68"/>
      <c r="N19" s="53"/>
      <c r="O19" s="52">
        <v>0</v>
      </c>
      <c r="P19" s="53"/>
    </row>
    <row r="20" spans="1:16" ht="50.25" customHeight="1" x14ac:dyDescent="0.25">
      <c r="A20" s="35" t="s">
        <v>95</v>
      </c>
      <c r="B20" s="52">
        <f>D20+F20+H20+J20+L20+O20</f>
        <v>29855</v>
      </c>
      <c r="C20" s="53"/>
      <c r="D20" s="54">
        <v>0</v>
      </c>
      <c r="E20" s="55"/>
      <c r="F20" s="54">
        <v>0</v>
      </c>
      <c r="G20" s="55"/>
      <c r="H20" s="52">
        <v>8721</v>
      </c>
      <c r="I20" s="53"/>
      <c r="J20" s="52">
        <v>14974</v>
      </c>
      <c r="K20" s="53"/>
      <c r="L20" s="52">
        <v>6160</v>
      </c>
      <c r="M20" s="68"/>
      <c r="N20" s="53"/>
      <c r="O20" s="52">
        <v>0</v>
      </c>
      <c r="P20" s="53"/>
    </row>
    <row r="21" spans="1:16" ht="41.25" customHeight="1" x14ac:dyDescent="0.25">
      <c r="A21" s="35" t="s">
        <v>59</v>
      </c>
      <c r="B21" s="65">
        <f>D21+F21+H21+J21+L21+O21</f>
        <v>1451113.4500000002</v>
      </c>
      <c r="C21" s="65"/>
      <c r="D21" s="65">
        <v>166420.54999999999</v>
      </c>
      <c r="E21" s="65"/>
      <c r="F21" s="52">
        <v>267200.36</v>
      </c>
      <c r="G21" s="53"/>
      <c r="H21" s="65">
        <v>363413.67</v>
      </c>
      <c r="I21" s="65"/>
      <c r="J21" s="65">
        <v>331709.02</v>
      </c>
      <c r="K21" s="65"/>
      <c r="L21" s="52">
        <v>322369.84999999998</v>
      </c>
      <c r="M21" s="68"/>
      <c r="N21" s="53"/>
      <c r="O21" s="52">
        <v>0</v>
      </c>
      <c r="P21" s="53"/>
    </row>
    <row r="22" spans="1:16" ht="28.5" customHeight="1" x14ac:dyDescent="0.25">
      <c r="A22" s="35" t="s">
        <v>12</v>
      </c>
      <c r="B22" s="65">
        <v>0</v>
      </c>
      <c r="C22" s="65"/>
      <c r="D22" s="65">
        <v>0</v>
      </c>
      <c r="E22" s="65"/>
      <c r="F22" s="65">
        <v>0</v>
      </c>
      <c r="G22" s="65"/>
      <c r="H22" s="65">
        <v>0</v>
      </c>
      <c r="I22" s="65"/>
      <c r="J22" s="65">
        <v>0</v>
      </c>
      <c r="K22" s="65"/>
      <c r="L22" s="52">
        <v>0</v>
      </c>
      <c r="M22" s="68"/>
      <c r="N22" s="53"/>
      <c r="O22" s="52">
        <v>0</v>
      </c>
      <c r="P22" s="53"/>
    </row>
    <row r="23" spans="1:16" ht="43.5" customHeight="1" x14ac:dyDescent="0.25">
      <c r="A23" s="35" t="s">
        <v>23</v>
      </c>
      <c r="B23" s="65">
        <f>D23+F23+H23+J23+L23+O23</f>
        <v>1645807.4500000002</v>
      </c>
      <c r="C23" s="65"/>
      <c r="D23" s="65">
        <f>D22+D21+D20+D19+D18</f>
        <v>224800.55</v>
      </c>
      <c r="E23" s="65"/>
      <c r="F23" s="65">
        <f>F22+F21+F20+F19+F18</f>
        <v>267200.36</v>
      </c>
      <c r="G23" s="65"/>
      <c r="H23" s="65">
        <f>H22+H21+H20+H19+H18</f>
        <v>403233.67</v>
      </c>
      <c r="I23" s="65"/>
      <c r="J23" s="65">
        <f>J22+J21+J20+J19+J18</f>
        <v>400079.02</v>
      </c>
      <c r="K23" s="65"/>
      <c r="L23" s="52">
        <f>L22+L21+L20+L19+L18</f>
        <v>350493.85</v>
      </c>
      <c r="M23" s="68"/>
      <c r="N23" s="53"/>
      <c r="O23" s="52">
        <f>O22+O21+O20+O19+O18</f>
        <v>0</v>
      </c>
      <c r="P23" s="53"/>
    </row>
  </sheetData>
  <mergeCells count="60">
    <mergeCell ref="B19:C19"/>
    <mergeCell ref="D19:E19"/>
    <mergeCell ref="F19:G19"/>
    <mergeCell ref="H19:I19"/>
    <mergeCell ref="J19:K19"/>
    <mergeCell ref="O17:P17"/>
    <mergeCell ref="L18:N18"/>
    <mergeCell ref="L21:N21"/>
    <mergeCell ref="L22:N22"/>
    <mergeCell ref="L23:N23"/>
    <mergeCell ref="O18:P18"/>
    <mergeCell ref="O21:P21"/>
    <mergeCell ref="O22:P22"/>
    <mergeCell ref="O23:P23"/>
    <mergeCell ref="O19:P19"/>
    <mergeCell ref="L19:N19"/>
    <mergeCell ref="L20:N20"/>
    <mergeCell ref="O20:P20"/>
    <mergeCell ref="L1:N1"/>
    <mergeCell ref="B23:C23"/>
    <mergeCell ref="D23:E23"/>
    <mergeCell ref="F23:G23"/>
    <mergeCell ref="H23:I23"/>
    <mergeCell ref="J23:K23"/>
    <mergeCell ref="B22:C22"/>
    <mergeCell ref="D22:E22"/>
    <mergeCell ref="F22:G22"/>
    <mergeCell ref="H22:I22"/>
    <mergeCell ref="J22:K22"/>
    <mergeCell ref="B21:C21"/>
    <mergeCell ref="D21:E21"/>
    <mergeCell ref="F21:G21"/>
    <mergeCell ref="H21:I21"/>
    <mergeCell ref="J21:K21"/>
    <mergeCell ref="B18:C18"/>
    <mergeCell ref="D18:E18"/>
    <mergeCell ref="F18:G18"/>
    <mergeCell ref="H18:I18"/>
    <mergeCell ref="J18:K18"/>
    <mergeCell ref="A4:P4"/>
    <mergeCell ref="A5:Q5"/>
    <mergeCell ref="B16:P16"/>
    <mergeCell ref="A14:A16"/>
    <mergeCell ref="B17:C17"/>
    <mergeCell ref="D17:E17"/>
    <mergeCell ref="F17:G17"/>
    <mergeCell ref="H17:I17"/>
    <mergeCell ref="J17:K17"/>
    <mergeCell ref="B10:P10"/>
    <mergeCell ref="B11:P11"/>
    <mergeCell ref="B12:P12"/>
    <mergeCell ref="B13:P13"/>
    <mergeCell ref="B15:P15"/>
    <mergeCell ref="B14:P14"/>
    <mergeCell ref="L17:N17"/>
    <mergeCell ref="B20:C20"/>
    <mergeCell ref="D20:E20"/>
    <mergeCell ref="F20:G20"/>
    <mergeCell ref="H20:I20"/>
    <mergeCell ref="J20:K20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4"/>
  <sheetViews>
    <sheetView view="pageBreakPreview" topLeftCell="A55" zoomScale="145" zoomScaleNormal="145" zoomScaleSheetLayoutView="145" workbookViewId="0">
      <selection activeCell="N67" sqref="N67"/>
    </sheetView>
  </sheetViews>
  <sheetFormatPr defaultColWidth="9.140625" defaultRowHeight="12" x14ac:dyDescent="0.2"/>
  <cols>
    <col min="1" max="1" width="4.42578125" style="13" customWidth="1"/>
    <col min="2" max="2" width="26" style="3" customWidth="1"/>
    <col min="3" max="3" width="11" style="3" customWidth="1"/>
    <col min="4" max="4" width="13.5703125" style="17" customWidth="1"/>
    <col min="5" max="5" width="11.28515625" style="3" bestFit="1" customWidth="1"/>
    <col min="6" max="7" width="10" style="3" customWidth="1"/>
    <col min="8" max="8" width="10.140625" style="3" bestFit="1" customWidth="1"/>
    <col min="9" max="11" width="6.7109375" style="3" customWidth="1"/>
    <col min="12" max="12" width="10" style="3" customWidth="1"/>
    <col min="13" max="15" width="9.85546875" style="3" bestFit="1" customWidth="1"/>
    <col min="16" max="16" width="17.5703125" style="3" customWidth="1"/>
    <col min="17" max="16384" width="9.140625" style="3"/>
  </cols>
  <sheetData>
    <row r="1" spans="1:17" x14ac:dyDescent="0.2">
      <c r="O1" s="3" t="s">
        <v>96</v>
      </c>
    </row>
    <row r="2" spans="1:17" x14ac:dyDescent="0.2">
      <c r="O2" s="3" t="s">
        <v>29</v>
      </c>
    </row>
    <row r="3" spans="1:17" x14ac:dyDescent="0.2">
      <c r="O3" s="3" t="s">
        <v>30</v>
      </c>
    </row>
    <row r="4" spans="1:17" x14ac:dyDescent="0.2">
      <c r="O4" s="108" t="s">
        <v>45</v>
      </c>
      <c r="P4" s="108"/>
    </row>
    <row r="5" spans="1:17" ht="12.75" thickBot="1" x14ac:dyDescent="0.25">
      <c r="A5" s="109" t="s">
        <v>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2"/>
    </row>
    <row r="6" spans="1:17" ht="47.25" customHeight="1" thickBot="1" x14ac:dyDescent="0.25">
      <c r="A6" s="141" t="s">
        <v>1</v>
      </c>
      <c r="B6" s="69" t="s">
        <v>25</v>
      </c>
      <c r="C6" s="46" t="s">
        <v>2</v>
      </c>
      <c r="D6" s="127" t="s">
        <v>28</v>
      </c>
      <c r="E6" s="69" t="s">
        <v>97</v>
      </c>
      <c r="F6" s="138" t="s">
        <v>39</v>
      </c>
      <c r="G6" s="139"/>
      <c r="H6" s="139"/>
      <c r="I6" s="139"/>
      <c r="J6" s="139"/>
      <c r="K6" s="139"/>
      <c r="L6" s="139"/>
      <c r="M6" s="139"/>
      <c r="N6" s="139"/>
      <c r="O6" s="140"/>
      <c r="P6" s="129" t="s">
        <v>3</v>
      </c>
      <c r="Q6" s="2"/>
    </row>
    <row r="7" spans="1:17" ht="15.75" customHeight="1" thickBot="1" x14ac:dyDescent="0.25">
      <c r="A7" s="142"/>
      <c r="B7" s="71"/>
      <c r="C7" s="49"/>
      <c r="D7" s="128"/>
      <c r="E7" s="71"/>
      <c r="F7" s="47" t="s">
        <v>24</v>
      </c>
      <c r="G7" s="48" t="s">
        <v>4</v>
      </c>
      <c r="H7" s="144" t="s">
        <v>5</v>
      </c>
      <c r="I7" s="145"/>
      <c r="J7" s="145"/>
      <c r="K7" s="145"/>
      <c r="L7" s="146"/>
      <c r="M7" s="4" t="s">
        <v>6</v>
      </c>
      <c r="N7" s="4" t="s">
        <v>7</v>
      </c>
      <c r="O7" s="4" t="s">
        <v>63</v>
      </c>
      <c r="P7" s="130"/>
      <c r="Q7" s="2"/>
    </row>
    <row r="8" spans="1:17" ht="15.75" customHeight="1" thickBot="1" x14ac:dyDescent="0.25">
      <c r="A8" s="5">
        <v>1</v>
      </c>
      <c r="B8" s="4">
        <v>2</v>
      </c>
      <c r="C8" s="6">
        <v>3</v>
      </c>
      <c r="D8" s="1">
        <v>4</v>
      </c>
      <c r="E8" s="4">
        <v>5</v>
      </c>
      <c r="F8" s="4">
        <v>6</v>
      </c>
      <c r="G8" s="38">
        <v>7</v>
      </c>
      <c r="H8" s="138">
        <v>8</v>
      </c>
      <c r="I8" s="139"/>
      <c r="J8" s="139"/>
      <c r="K8" s="139"/>
      <c r="L8" s="140"/>
      <c r="M8" s="4">
        <v>9</v>
      </c>
      <c r="N8" s="4">
        <v>10</v>
      </c>
      <c r="O8" s="4">
        <v>11</v>
      </c>
      <c r="P8" s="4">
        <v>13</v>
      </c>
      <c r="Q8" s="2"/>
    </row>
    <row r="9" spans="1:17" ht="12.75" customHeight="1" thickBot="1" x14ac:dyDescent="0.25">
      <c r="A9" s="131" t="s">
        <v>8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  <c r="Q9" s="2"/>
    </row>
    <row r="10" spans="1:17" ht="15.75" customHeight="1" thickBot="1" x14ac:dyDescent="0.25">
      <c r="A10" s="91" t="s">
        <v>79</v>
      </c>
      <c r="B10" s="18" t="s">
        <v>98</v>
      </c>
      <c r="C10" s="69" t="s">
        <v>31</v>
      </c>
      <c r="D10" s="15" t="s">
        <v>10</v>
      </c>
      <c r="E10" s="7">
        <f>E11+E12</f>
        <v>136314</v>
      </c>
      <c r="F10" s="7">
        <f>F11+F12</f>
        <v>0</v>
      </c>
      <c r="G10" s="39">
        <f>G11+G12</f>
        <v>0</v>
      </c>
      <c r="H10" s="72">
        <f>H11+H12</f>
        <v>39820</v>
      </c>
      <c r="I10" s="73"/>
      <c r="J10" s="73"/>
      <c r="K10" s="73"/>
      <c r="L10" s="74"/>
      <c r="M10" s="7">
        <f t="shared" ref="M10:O10" si="0">M11+M12</f>
        <v>68370</v>
      </c>
      <c r="N10" s="7">
        <f t="shared" si="0"/>
        <v>28124</v>
      </c>
      <c r="O10" s="7">
        <f t="shared" si="0"/>
        <v>0</v>
      </c>
      <c r="P10" s="75" t="s">
        <v>11</v>
      </c>
      <c r="Q10" s="2"/>
    </row>
    <row r="11" spans="1:17" ht="33" customHeight="1" thickBot="1" x14ac:dyDescent="0.25">
      <c r="A11" s="92"/>
      <c r="B11" s="77" t="s">
        <v>99</v>
      </c>
      <c r="C11" s="70"/>
      <c r="D11" s="14" t="s">
        <v>42</v>
      </c>
      <c r="E11" s="8">
        <f>E14</f>
        <v>106459</v>
      </c>
      <c r="F11" s="8">
        <v>0</v>
      </c>
      <c r="G11" s="40">
        <v>0</v>
      </c>
      <c r="H11" s="78">
        <f>H14</f>
        <v>31099</v>
      </c>
      <c r="I11" s="79"/>
      <c r="J11" s="79"/>
      <c r="K11" s="79"/>
      <c r="L11" s="80"/>
      <c r="M11" s="8">
        <f t="shared" ref="M11:O12" si="1">M14</f>
        <v>53396</v>
      </c>
      <c r="N11" s="8">
        <f t="shared" si="1"/>
        <v>21964</v>
      </c>
      <c r="O11" s="8">
        <f t="shared" si="1"/>
        <v>0</v>
      </c>
      <c r="P11" s="76"/>
      <c r="Q11" s="2"/>
    </row>
    <row r="12" spans="1:17" ht="36.75" customHeight="1" thickBot="1" x14ac:dyDescent="0.25">
      <c r="A12" s="92"/>
      <c r="B12" s="77"/>
      <c r="C12" s="71"/>
      <c r="D12" s="14" t="s">
        <v>43</v>
      </c>
      <c r="E12" s="8">
        <f>E15</f>
        <v>29855</v>
      </c>
      <c r="F12" s="8">
        <v>0</v>
      </c>
      <c r="G12" s="40">
        <v>0</v>
      </c>
      <c r="H12" s="78">
        <f>H15</f>
        <v>8721</v>
      </c>
      <c r="I12" s="79"/>
      <c r="J12" s="79"/>
      <c r="K12" s="79"/>
      <c r="L12" s="80"/>
      <c r="M12" s="8">
        <f t="shared" si="1"/>
        <v>14974</v>
      </c>
      <c r="N12" s="8">
        <f t="shared" si="1"/>
        <v>6160</v>
      </c>
      <c r="O12" s="8">
        <f t="shared" si="1"/>
        <v>0</v>
      </c>
      <c r="P12" s="76"/>
      <c r="Q12" s="2"/>
    </row>
    <row r="13" spans="1:17" ht="16.5" customHeight="1" thickBot="1" x14ac:dyDescent="0.25">
      <c r="A13" s="134" t="s">
        <v>100</v>
      </c>
      <c r="B13" s="18" t="s">
        <v>9</v>
      </c>
      <c r="C13" s="69" t="s">
        <v>31</v>
      </c>
      <c r="D13" s="14" t="s">
        <v>10</v>
      </c>
      <c r="E13" s="7">
        <f>E14+E15</f>
        <v>136314</v>
      </c>
      <c r="F13" s="7">
        <v>0</v>
      </c>
      <c r="G13" s="7">
        <f>G15</f>
        <v>0</v>
      </c>
      <c r="H13" s="72">
        <f>H14+H15</f>
        <v>39820</v>
      </c>
      <c r="I13" s="73"/>
      <c r="J13" s="73"/>
      <c r="K13" s="73"/>
      <c r="L13" s="74"/>
      <c r="M13" s="7">
        <f>M15+M14</f>
        <v>68370</v>
      </c>
      <c r="N13" s="7">
        <f>N14+N15</f>
        <v>28124</v>
      </c>
      <c r="O13" s="7">
        <f>O15</f>
        <v>0</v>
      </c>
      <c r="P13" s="94" t="s">
        <v>11</v>
      </c>
      <c r="Q13" s="2"/>
    </row>
    <row r="14" spans="1:17" ht="36" customHeight="1" thickBot="1" x14ac:dyDescent="0.25">
      <c r="A14" s="92"/>
      <c r="B14" s="77" t="s">
        <v>32</v>
      </c>
      <c r="C14" s="70"/>
      <c r="D14" s="14" t="s">
        <v>94</v>
      </c>
      <c r="E14" s="8">
        <f>H14+M14+N14+O14</f>
        <v>106459</v>
      </c>
      <c r="F14" s="36">
        <v>0</v>
      </c>
      <c r="G14" s="36">
        <v>0</v>
      </c>
      <c r="H14" s="78">
        <v>31099</v>
      </c>
      <c r="I14" s="79"/>
      <c r="J14" s="79"/>
      <c r="K14" s="79"/>
      <c r="L14" s="80"/>
      <c r="M14" s="8">
        <v>53396</v>
      </c>
      <c r="N14" s="8">
        <v>21964</v>
      </c>
      <c r="O14" s="8">
        <v>0</v>
      </c>
      <c r="P14" s="76"/>
      <c r="Q14" s="2"/>
    </row>
    <row r="15" spans="1:17" ht="84.75" customHeight="1" thickBot="1" x14ac:dyDescent="0.25">
      <c r="A15" s="92"/>
      <c r="B15" s="77"/>
      <c r="C15" s="70"/>
      <c r="D15" s="14" t="s">
        <v>93</v>
      </c>
      <c r="E15" s="8">
        <f>H15+M15+N15+O15</f>
        <v>29855</v>
      </c>
      <c r="F15" s="36">
        <v>0</v>
      </c>
      <c r="G15" s="36">
        <v>0</v>
      </c>
      <c r="H15" s="78">
        <v>8721</v>
      </c>
      <c r="I15" s="79"/>
      <c r="J15" s="79"/>
      <c r="K15" s="79"/>
      <c r="L15" s="80"/>
      <c r="M15" s="8">
        <v>14974</v>
      </c>
      <c r="N15" s="8">
        <v>6160</v>
      </c>
      <c r="O15" s="8">
        <v>0</v>
      </c>
      <c r="P15" s="76"/>
      <c r="Q15" s="2"/>
    </row>
    <row r="16" spans="1:17" ht="31.5" customHeight="1" thickBot="1" x14ac:dyDescent="0.25">
      <c r="A16" s="81"/>
      <c r="B16" s="135" t="s">
        <v>76</v>
      </c>
      <c r="C16" s="103"/>
      <c r="D16" s="88"/>
      <c r="E16" s="98" t="s">
        <v>13</v>
      </c>
      <c r="F16" s="121" t="s">
        <v>24</v>
      </c>
      <c r="G16" s="121" t="s">
        <v>4</v>
      </c>
      <c r="H16" s="121" t="s">
        <v>5</v>
      </c>
      <c r="I16" s="123" t="s">
        <v>38</v>
      </c>
      <c r="J16" s="124"/>
      <c r="K16" s="124"/>
      <c r="L16" s="125"/>
      <c r="M16" s="98" t="s">
        <v>6</v>
      </c>
      <c r="N16" s="98" t="s">
        <v>7</v>
      </c>
      <c r="O16" s="98" t="s">
        <v>63</v>
      </c>
      <c r="P16" s="119"/>
      <c r="Q16" s="2"/>
    </row>
    <row r="17" spans="1:17" ht="22.5" customHeight="1" thickBot="1" x14ac:dyDescent="0.25">
      <c r="A17" s="82"/>
      <c r="B17" s="136"/>
      <c r="C17" s="85"/>
      <c r="D17" s="89"/>
      <c r="E17" s="99"/>
      <c r="F17" s="122"/>
      <c r="G17" s="122"/>
      <c r="H17" s="122"/>
      <c r="I17" s="25" t="s">
        <v>34</v>
      </c>
      <c r="J17" s="25" t="s">
        <v>35</v>
      </c>
      <c r="K17" s="25" t="s">
        <v>36</v>
      </c>
      <c r="L17" s="25" t="s">
        <v>37</v>
      </c>
      <c r="M17" s="99"/>
      <c r="N17" s="99"/>
      <c r="O17" s="99"/>
      <c r="P17" s="120"/>
      <c r="Q17" s="2"/>
    </row>
    <row r="18" spans="1:17" ht="39" customHeight="1" thickBot="1" x14ac:dyDescent="0.25">
      <c r="A18" s="83"/>
      <c r="B18" s="137"/>
      <c r="C18" s="87"/>
      <c r="D18" s="143"/>
      <c r="E18" s="24" t="s">
        <v>14</v>
      </c>
      <c r="F18" s="24">
        <v>0</v>
      </c>
      <c r="G18" s="24">
        <v>0</v>
      </c>
      <c r="H18" s="24">
        <v>100</v>
      </c>
      <c r="I18" s="24">
        <v>100</v>
      </c>
      <c r="J18" s="24">
        <v>100</v>
      </c>
      <c r="K18" s="24">
        <v>100</v>
      </c>
      <c r="L18" s="24">
        <v>100</v>
      </c>
      <c r="M18" s="24">
        <v>100</v>
      </c>
      <c r="N18" s="24">
        <v>100</v>
      </c>
      <c r="O18" s="24">
        <v>0</v>
      </c>
      <c r="P18" s="99"/>
      <c r="Q18" s="2"/>
    </row>
    <row r="19" spans="1:17" ht="24" customHeight="1" thickBot="1" x14ac:dyDescent="0.25">
      <c r="A19" s="100" t="s">
        <v>15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2"/>
      <c r="Q19" s="44"/>
    </row>
    <row r="20" spans="1:17" ht="15.75" customHeight="1" thickBot="1" x14ac:dyDescent="0.25">
      <c r="A20" s="91" t="s">
        <v>80</v>
      </c>
      <c r="B20" s="18" t="s">
        <v>64</v>
      </c>
      <c r="C20" s="69" t="s">
        <v>31</v>
      </c>
      <c r="D20" s="15" t="s">
        <v>10</v>
      </c>
      <c r="E20" s="7">
        <f>E21+E22</f>
        <v>462954.62</v>
      </c>
      <c r="F20" s="7">
        <f>F21+F22</f>
        <v>0</v>
      </c>
      <c r="G20" s="39">
        <f>G21+G22</f>
        <v>0</v>
      </c>
      <c r="H20" s="72">
        <f>H21+H22</f>
        <v>171986.6</v>
      </c>
      <c r="I20" s="73"/>
      <c r="J20" s="73"/>
      <c r="K20" s="73"/>
      <c r="L20" s="74"/>
      <c r="M20" s="7">
        <f t="shared" ref="M20:O20" si="2">M21+M22</f>
        <v>150628.01999999999</v>
      </c>
      <c r="N20" s="7">
        <f t="shared" si="2"/>
        <v>140340</v>
      </c>
      <c r="O20" s="7">
        <f t="shared" si="2"/>
        <v>0</v>
      </c>
      <c r="P20" s="75" t="s">
        <v>11</v>
      </c>
      <c r="Q20" s="2"/>
    </row>
    <row r="21" spans="1:17" ht="33" customHeight="1" thickBot="1" x14ac:dyDescent="0.25">
      <c r="A21" s="92"/>
      <c r="B21" s="77" t="s">
        <v>65</v>
      </c>
      <c r="C21" s="70"/>
      <c r="D21" s="14" t="s">
        <v>42</v>
      </c>
      <c r="E21" s="8">
        <f>F21+H21+M21+N21+O21</f>
        <v>0</v>
      </c>
      <c r="F21" s="8">
        <v>0</v>
      </c>
      <c r="G21" s="40">
        <v>0</v>
      </c>
      <c r="H21" s="78">
        <f>H27</f>
        <v>0</v>
      </c>
      <c r="I21" s="79"/>
      <c r="J21" s="79"/>
      <c r="K21" s="79"/>
      <c r="L21" s="80"/>
      <c r="M21" s="8">
        <f>M27</f>
        <v>0</v>
      </c>
      <c r="N21" s="8">
        <f>N27</f>
        <v>0</v>
      </c>
      <c r="O21" s="8">
        <f>O27</f>
        <v>0</v>
      </c>
      <c r="P21" s="76"/>
      <c r="Q21" s="2"/>
    </row>
    <row r="22" spans="1:17" ht="36.75" customHeight="1" thickBot="1" x14ac:dyDescent="0.25">
      <c r="A22" s="92"/>
      <c r="B22" s="77"/>
      <c r="C22" s="71"/>
      <c r="D22" s="14" t="s">
        <v>43</v>
      </c>
      <c r="E22" s="8">
        <f>F22+H22+M22+N22+O22</f>
        <v>462954.62</v>
      </c>
      <c r="F22" s="8">
        <v>0</v>
      </c>
      <c r="G22" s="40">
        <v>0</v>
      </c>
      <c r="H22" s="78">
        <f>H25</f>
        <v>171986.6</v>
      </c>
      <c r="I22" s="79"/>
      <c r="J22" s="79"/>
      <c r="K22" s="79"/>
      <c r="L22" s="80"/>
      <c r="M22" s="8">
        <f>M25</f>
        <v>150628.01999999999</v>
      </c>
      <c r="N22" s="8">
        <f>N25</f>
        <v>140340</v>
      </c>
      <c r="O22" s="8">
        <v>0</v>
      </c>
      <c r="P22" s="76"/>
      <c r="Q22" s="2"/>
    </row>
    <row r="23" spans="1:17" ht="15.75" customHeight="1" thickBot="1" x14ac:dyDescent="0.25">
      <c r="A23" s="91" t="s">
        <v>81</v>
      </c>
      <c r="B23" s="18" t="s">
        <v>67</v>
      </c>
      <c r="C23" s="147" t="s">
        <v>31</v>
      </c>
      <c r="D23" s="14" t="s">
        <v>10</v>
      </c>
      <c r="E23" s="7">
        <f>E24+E25</f>
        <v>462954.62</v>
      </c>
      <c r="F23" s="7">
        <f>F24+F25</f>
        <v>0</v>
      </c>
      <c r="G23" s="39">
        <f>G24+G25</f>
        <v>0</v>
      </c>
      <c r="H23" s="72">
        <f>H24+H25</f>
        <v>171986.6</v>
      </c>
      <c r="I23" s="73"/>
      <c r="J23" s="73"/>
      <c r="K23" s="73"/>
      <c r="L23" s="74"/>
      <c r="M23" s="7">
        <f>M24+M25</f>
        <v>150628.01999999999</v>
      </c>
      <c r="N23" s="7">
        <f>N24+N25</f>
        <v>140340</v>
      </c>
      <c r="O23" s="7">
        <f>O24+O25</f>
        <v>0</v>
      </c>
      <c r="P23" s="75" t="s">
        <v>11</v>
      </c>
      <c r="Q23" s="2"/>
    </row>
    <row r="24" spans="1:17" ht="36" customHeight="1" thickBot="1" x14ac:dyDescent="0.25">
      <c r="A24" s="92"/>
      <c r="B24" s="77" t="s">
        <v>66</v>
      </c>
      <c r="C24" s="148"/>
      <c r="D24" s="14" t="s">
        <v>42</v>
      </c>
      <c r="E24" s="8">
        <f>F24+H24+M24+N24+O24</f>
        <v>0</v>
      </c>
      <c r="F24" s="8">
        <v>0</v>
      </c>
      <c r="G24" s="40">
        <v>0</v>
      </c>
      <c r="H24" s="78">
        <v>0</v>
      </c>
      <c r="I24" s="79"/>
      <c r="J24" s="79"/>
      <c r="K24" s="79"/>
      <c r="L24" s="80"/>
      <c r="M24" s="8">
        <v>0</v>
      </c>
      <c r="N24" s="8">
        <v>0</v>
      </c>
      <c r="O24" s="8">
        <v>0</v>
      </c>
      <c r="P24" s="76"/>
      <c r="Q24" s="2"/>
    </row>
    <row r="25" spans="1:17" ht="39" customHeight="1" thickBot="1" x14ac:dyDescent="0.25">
      <c r="A25" s="92"/>
      <c r="B25" s="77"/>
      <c r="C25" s="148"/>
      <c r="D25" s="33" t="s">
        <v>43</v>
      </c>
      <c r="E25" s="50">
        <f>F25+H25+M25+N25+O25</f>
        <v>462954.62</v>
      </c>
      <c r="F25" s="51">
        <v>0</v>
      </c>
      <c r="G25" s="45">
        <v>0</v>
      </c>
      <c r="H25" s="79">
        <v>171986.6</v>
      </c>
      <c r="I25" s="79"/>
      <c r="J25" s="79"/>
      <c r="K25" s="79"/>
      <c r="L25" s="80"/>
      <c r="M25" s="50">
        <f>135654+14974.02</f>
        <v>150628.01999999999</v>
      </c>
      <c r="N25" s="50">
        <f>146500-N15</f>
        <v>140340</v>
      </c>
      <c r="O25" s="50">
        <v>0</v>
      </c>
      <c r="P25" s="76"/>
      <c r="Q25" s="2"/>
    </row>
    <row r="26" spans="1:17" ht="15.75" customHeight="1" thickBot="1" x14ac:dyDescent="0.25">
      <c r="A26" s="91" t="s">
        <v>83</v>
      </c>
      <c r="B26" s="18" t="s">
        <v>16</v>
      </c>
      <c r="C26" s="149" t="s">
        <v>31</v>
      </c>
      <c r="D26" s="15" t="s">
        <v>10</v>
      </c>
      <c r="E26" s="7">
        <f>E27+E28</f>
        <v>988660.91</v>
      </c>
      <c r="F26" s="7">
        <f>F27+F28</f>
        <v>224800.55000000002</v>
      </c>
      <c r="G26" s="39">
        <f>G27+G28</f>
        <v>267200.36</v>
      </c>
      <c r="H26" s="72">
        <f>H27+H28</f>
        <v>157553</v>
      </c>
      <c r="I26" s="73"/>
      <c r="J26" s="73"/>
      <c r="K26" s="73"/>
      <c r="L26" s="74"/>
      <c r="M26" s="7">
        <f t="shared" ref="M26:O26" si="3">M27+M28</f>
        <v>165904</v>
      </c>
      <c r="N26" s="7">
        <f t="shared" si="3"/>
        <v>173203</v>
      </c>
      <c r="O26" s="7">
        <f t="shared" si="3"/>
        <v>0</v>
      </c>
      <c r="P26" s="75" t="s">
        <v>11</v>
      </c>
      <c r="Q26" s="2"/>
    </row>
    <row r="27" spans="1:17" ht="35.25" customHeight="1" thickBot="1" x14ac:dyDescent="0.25">
      <c r="A27" s="92"/>
      <c r="B27" s="150" t="s">
        <v>17</v>
      </c>
      <c r="C27" s="70"/>
      <c r="D27" s="14" t="s">
        <v>42</v>
      </c>
      <c r="E27" s="8">
        <f>F27+H27+M27+N27+O27</f>
        <v>58380</v>
      </c>
      <c r="F27" s="8">
        <f>F30</f>
        <v>58380</v>
      </c>
      <c r="G27" s="40">
        <v>0</v>
      </c>
      <c r="H27" s="78">
        <f>H30</f>
        <v>0</v>
      </c>
      <c r="I27" s="79"/>
      <c r="J27" s="79"/>
      <c r="K27" s="79"/>
      <c r="L27" s="80"/>
      <c r="M27" s="8">
        <f>M30</f>
        <v>0</v>
      </c>
      <c r="N27" s="8">
        <f t="shared" ref="N27:O27" si="4">N30</f>
        <v>0</v>
      </c>
      <c r="O27" s="8">
        <f t="shared" si="4"/>
        <v>0</v>
      </c>
      <c r="P27" s="76"/>
      <c r="Q27" s="2"/>
    </row>
    <row r="28" spans="1:17" ht="34.5" customHeight="1" thickBot="1" x14ac:dyDescent="0.25">
      <c r="A28" s="93"/>
      <c r="B28" s="151"/>
      <c r="C28" s="71"/>
      <c r="D28" s="14" t="s">
        <v>43</v>
      </c>
      <c r="E28" s="8">
        <f>F28+H28+M28+N28+O28+G28</f>
        <v>930280.91</v>
      </c>
      <c r="F28" s="8">
        <f>F31+F37+F42+F47</f>
        <v>166420.55000000002</v>
      </c>
      <c r="G28" s="40">
        <v>267200.36</v>
      </c>
      <c r="H28" s="78">
        <v>157553</v>
      </c>
      <c r="I28" s="79"/>
      <c r="J28" s="79"/>
      <c r="K28" s="79"/>
      <c r="L28" s="80"/>
      <c r="M28" s="8">
        <v>165904</v>
      </c>
      <c r="N28" s="8">
        <v>173203</v>
      </c>
      <c r="O28" s="8">
        <v>0</v>
      </c>
      <c r="P28" s="95"/>
      <c r="Q28" s="2"/>
    </row>
    <row r="29" spans="1:17" ht="15.75" customHeight="1" thickBot="1" x14ac:dyDescent="0.25">
      <c r="A29" s="91" t="s">
        <v>84</v>
      </c>
      <c r="B29" s="18" t="s">
        <v>18</v>
      </c>
      <c r="C29" s="149" t="s">
        <v>31</v>
      </c>
      <c r="D29" s="14" t="s">
        <v>10</v>
      </c>
      <c r="E29" s="7">
        <f>E30+E31</f>
        <v>167178.85999999999</v>
      </c>
      <c r="F29" s="7">
        <f>F30+F31</f>
        <v>73900</v>
      </c>
      <c r="G29" s="39">
        <f>G30+G31</f>
        <v>93278.86</v>
      </c>
      <c r="H29" s="72">
        <f>H30+H31</f>
        <v>0</v>
      </c>
      <c r="I29" s="73"/>
      <c r="J29" s="73"/>
      <c r="K29" s="73"/>
      <c r="L29" s="74"/>
      <c r="M29" s="7">
        <f>M30+M31</f>
        <v>0</v>
      </c>
      <c r="N29" s="7">
        <f>N30+N31</f>
        <v>0</v>
      </c>
      <c r="O29" s="7">
        <f>O30+O31</f>
        <v>0</v>
      </c>
      <c r="P29" s="75" t="s">
        <v>11</v>
      </c>
      <c r="Q29" s="2"/>
    </row>
    <row r="30" spans="1:17" ht="42" customHeight="1" thickBot="1" x14ac:dyDescent="0.25">
      <c r="A30" s="92"/>
      <c r="B30" s="150" t="s">
        <v>40</v>
      </c>
      <c r="C30" s="70"/>
      <c r="D30" s="14" t="s">
        <v>42</v>
      </c>
      <c r="E30" s="8">
        <f>F30+H30+M30+N30+O30</f>
        <v>58380</v>
      </c>
      <c r="F30" s="8">
        <v>58380</v>
      </c>
      <c r="G30" s="40">
        <v>0</v>
      </c>
      <c r="H30" s="78">
        <v>0</v>
      </c>
      <c r="I30" s="79"/>
      <c r="J30" s="79"/>
      <c r="K30" s="79"/>
      <c r="L30" s="80"/>
      <c r="M30" s="8">
        <v>0</v>
      </c>
      <c r="N30" s="8">
        <v>0</v>
      </c>
      <c r="O30" s="8">
        <v>0</v>
      </c>
      <c r="P30" s="76"/>
      <c r="Q30" s="2"/>
    </row>
    <row r="31" spans="1:17" ht="37.5" customHeight="1" thickBot="1" x14ac:dyDescent="0.25">
      <c r="A31" s="93"/>
      <c r="B31" s="151"/>
      <c r="C31" s="71"/>
      <c r="D31" s="33" t="s">
        <v>43</v>
      </c>
      <c r="E31" s="22">
        <f>F31+H31+M31+N31+O31+G31</f>
        <v>108798.86</v>
      </c>
      <c r="F31" s="23">
        <v>15520</v>
      </c>
      <c r="G31" s="41">
        <v>93278.86</v>
      </c>
      <c r="H31" s="153">
        <v>0</v>
      </c>
      <c r="I31" s="79"/>
      <c r="J31" s="79"/>
      <c r="K31" s="79"/>
      <c r="L31" s="80"/>
      <c r="M31" s="22">
        <v>0</v>
      </c>
      <c r="N31" s="22">
        <v>0</v>
      </c>
      <c r="O31" s="22">
        <v>0</v>
      </c>
      <c r="P31" s="95"/>
      <c r="Q31" s="2"/>
    </row>
    <row r="32" spans="1:17" ht="19.5" customHeight="1" thickBot="1" x14ac:dyDescent="0.25">
      <c r="A32" s="81"/>
      <c r="B32" s="84" t="s">
        <v>26</v>
      </c>
      <c r="C32" s="103"/>
      <c r="D32" s="88"/>
      <c r="E32" s="98" t="s">
        <v>13</v>
      </c>
      <c r="F32" s="98" t="s">
        <v>24</v>
      </c>
      <c r="G32" s="98" t="s">
        <v>4</v>
      </c>
      <c r="H32" s="98" t="s">
        <v>5</v>
      </c>
      <c r="I32" s="123" t="s">
        <v>38</v>
      </c>
      <c r="J32" s="124"/>
      <c r="K32" s="124"/>
      <c r="L32" s="125"/>
      <c r="M32" s="98" t="s">
        <v>6</v>
      </c>
      <c r="N32" s="98" t="s">
        <v>7</v>
      </c>
      <c r="O32" s="98" t="s">
        <v>63</v>
      </c>
      <c r="P32" s="103"/>
      <c r="Q32" s="2"/>
    </row>
    <row r="33" spans="1:17" ht="21.75" customHeight="1" thickBot="1" x14ac:dyDescent="0.25">
      <c r="A33" s="82"/>
      <c r="B33" s="85"/>
      <c r="C33" s="85"/>
      <c r="D33" s="89"/>
      <c r="E33" s="99"/>
      <c r="F33" s="110"/>
      <c r="G33" s="110"/>
      <c r="H33" s="110"/>
      <c r="I33" s="25" t="s">
        <v>34</v>
      </c>
      <c r="J33" s="25" t="s">
        <v>35</v>
      </c>
      <c r="K33" s="25" t="s">
        <v>36</v>
      </c>
      <c r="L33" s="25" t="s">
        <v>37</v>
      </c>
      <c r="M33" s="110"/>
      <c r="N33" s="110"/>
      <c r="O33" s="110"/>
      <c r="P33" s="85"/>
      <c r="Q33" s="2"/>
    </row>
    <row r="34" spans="1:17" ht="21" customHeight="1" thickBot="1" x14ac:dyDescent="0.25">
      <c r="A34" s="83"/>
      <c r="B34" s="86"/>
      <c r="C34" s="87"/>
      <c r="D34" s="143"/>
      <c r="E34" s="26">
        <f>F34+H34+M34+N34+O34+G34</f>
        <v>124172.64</v>
      </c>
      <c r="F34" s="26">
        <v>59581.7</v>
      </c>
      <c r="G34" s="26">
        <v>64590.94</v>
      </c>
      <c r="H34" s="26"/>
      <c r="I34" s="26"/>
      <c r="J34" s="26"/>
      <c r="K34" s="26"/>
      <c r="L34" s="26"/>
      <c r="M34" s="26"/>
      <c r="N34" s="26"/>
      <c r="O34" s="26"/>
      <c r="P34" s="87"/>
      <c r="Q34" s="2"/>
    </row>
    <row r="35" spans="1:17" ht="14.25" customHeight="1" thickBot="1" x14ac:dyDescent="0.25">
      <c r="A35" s="91" t="s">
        <v>85</v>
      </c>
      <c r="B35" s="19" t="s">
        <v>33</v>
      </c>
      <c r="C35" s="149">
        <v>2023</v>
      </c>
      <c r="D35" s="14" t="s">
        <v>10</v>
      </c>
      <c r="E35" s="7">
        <f>E36+E37</f>
        <v>32.68</v>
      </c>
      <c r="F35" s="7">
        <f>F37</f>
        <v>32.68</v>
      </c>
      <c r="G35" s="7">
        <v>0</v>
      </c>
      <c r="H35" s="72">
        <f>H36</f>
        <v>0</v>
      </c>
      <c r="I35" s="73"/>
      <c r="J35" s="73"/>
      <c r="K35" s="73"/>
      <c r="L35" s="74"/>
      <c r="M35" s="7">
        <f t="shared" ref="M35:O35" si="5">M36</f>
        <v>0</v>
      </c>
      <c r="N35" s="7">
        <f t="shared" si="5"/>
        <v>0</v>
      </c>
      <c r="O35" s="7">
        <f t="shared" si="5"/>
        <v>0</v>
      </c>
      <c r="P35" s="75" t="s">
        <v>11</v>
      </c>
      <c r="Q35" s="2"/>
    </row>
    <row r="36" spans="1:17" ht="33.75" customHeight="1" thickBot="1" x14ac:dyDescent="0.25">
      <c r="A36" s="92"/>
      <c r="B36" s="150" t="s">
        <v>41</v>
      </c>
      <c r="C36" s="70"/>
      <c r="D36" s="14" t="s">
        <v>42</v>
      </c>
      <c r="E36" s="8">
        <v>0</v>
      </c>
      <c r="F36" s="8">
        <v>0</v>
      </c>
      <c r="G36" s="8">
        <v>0</v>
      </c>
      <c r="H36" s="78">
        <v>0</v>
      </c>
      <c r="I36" s="79"/>
      <c r="J36" s="79"/>
      <c r="K36" s="79"/>
      <c r="L36" s="80"/>
      <c r="M36" s="8">
        <v>0</v>
      </c>
      <c r="N36" s="8">
        <v>0</v>
      </c>
      <c r="O36" s="8">
        <v>0</v>
      </c>
      <c r="P36" s="76"/>
      <c r="Q36" s="2"/>
    </row>
    <row r="37" spans="1:17" ht="32.25" customHeight="1" thickBot="1" x14ac:dyDescent="0.25">
      <c r="A37" s="93"/>
      <c r="B37" s="152"/>
      <c r="C37" s="71"/>
      <c r="D37" s="14" t="s">
        <v>43</v>
      </c>
      <c r="E37" s="4">
        <f>F37</f>
        <v>32.68</v>
      </c>
      <c r="F37" s="4">
        <v>32.68</v>
      </c>
      <c r="G37" s="4">
        <v>0</v>
      </c>
      <c r="H37" s="78">
        <v>0</v>
      </c>
      <c r="I37" s="79"/>
      <c r="J37" s="79"/>
      <c r="K37" s="79"/>
      <c r="L37" s="80"/>
      <c r="M37" s="8">
        <v>0</v>
      </c>
      <c r="N37" s="8">
        <v>0</v>
      </c>
      <c r="O37" s="8">
        <v>0</v>
      </c>
      <c r="P37" s="95"/>
      <c r="Q37" s="2"/>
    </row>
    <row r="38" spans="1:17" ht="24.75" customHeight="1" thickBot="1" x14ac:dyDescent="0.25">
      <c r="A38" s="81"/>
      <c r="B38" s="103" t="s">
        <v>27</v>
      </c>
      <c r="C38" s="119"/>
      <c r="D38" s="88"/>
      <c r="E38" s="98" t="s">
        <v>13</v>
      </c>
      <c r="F38" s="111" t="s">
        <v>24</v>
      </c>
      <c r="G38" s="160" t="s">
        <v>4</v>
      </c>
      <c r="H38" s="98" t="s">
        <v>5</v>
      </c>
      <c r="I38" s="123" t="s">
        <v>38</v>
      </c>
      <c r="J38" s="124"/>
      <c r="K38" s="124"/>
      <c r="L38" s="125"/>
      <c r="M38" s="98" t="s">
        <v>6</v>
      </c>
      <c r="N38" s="98" t="s">
        <v>7</v>
      </c>
      <c r="O38" s="98" t="s">
        <v>63</v>
      </c>
      <c r="P38" s="103"/>
      <c r="Q38" s="2"/>
    </row>
    <row r="39" spans="1:17" ht="20.25" customHeight="1" thickBot="1" x14ac:dyDescent="0.25">
      <c r="A39" s="82"/>
      <c r="B39" s="85"/>
      <c r="C39" s="120"/>
      <c r="D39" s="89"/>
      <c r="E39" s="110"/>
      <c r="F39" s="112"/>
      <c r="G39" s="161"/>
      <c r="H39" s="99"/>
      <c r="I39" s="25" t="s">
        <v>34</v>
      </c>
      <c r="J39" s="25" t="s">
        <v>35</v>
      </c>
      <c r="K39" s="25" t="s">
        <v>36</v>
      </c>
      <c r="L39" s="25" t="s">
        <v>37</v>
      </c>
      <c r="M39" s="99"/>
      <c r="N39" s="99"/>
      <c r="O39" s="99"/>
      <c r="P39" s="85"/>
      <c r="Q39" s="2"/>
    </row>
    <row r="40" spans="1:17" ht="24.75" customHeight="1" thickBot="1" x14ac:dyDescent="0.25">
      <c r="A40" s="83"/>
      <c r="B40" s="86"/>
      <c r="C40" s="99"/>
      <c r="D40" s="90"/>
      <c r="E40" s="26" t="s">
        <v>44</v>
      </c>
      <c r="F40" s="26" t="s">
        <v>44</v>
      </c>
      <c r="G40" s="26" t="s">
        <v>44</v>
      </c>
      <c r="H40" s="26" t="s">
        <v>44</v>
      </c>
      <c r="I40" s="26"/>
      <c r="J40" s="26"/>
      <c r="K40" s="26"/>
      <c r="L40" s="26" t="s">
        <v>44</v>
      </c>
      <c r="M40" s="26" t="s">
        <v>44</v>
      </c>
      <c r="N40" s="26" t="s">
        <v>44</v>
      </c>
      <c r="O40" s="26" t="s">
        <v>44</v>
      </c>
      <c r="P40" s="87"/>
      <c r="Q40" s="2"/>
    </row>
    <row r="41" spans="1:17" ht="13.5" customHeight="1" thickBot="1" x14ac:dyDescent="0.25">
      <c r="A41" s="91" t="s">
        <v>86</v>
      </c>
      <c r="B41" s="18" t="s">
        <v>19</v>
      </c>
      <c r="C41" s="149" t="s">
        <v>31</v>
      </c>
      <c r="D41" s="15" t="s">
        <v>10</v>
      </c>
      <c r="E41" s="31">
        <f>E42</f>
        <v>284422.28999999998</v>
      </c>
      <c r="F41" s="31">
        <f>F42</f>
        <v>130053.3</v>
      </c>
      <c r="G41" s="31">
        <f>G42</f>
        <v>154368.99</v>
      </c>
      <c r="H41" s="116">
        <f>H42</f>
        <v>0</v>
      </c>
      <c r="I41" s="117"/>
      <c r="J41" s="117"/>
      <c r="K41" s="117"/>
      <c r="L41" s="118"/>
      <c r="M41" s="31">
        <f t="shared" ref="M41:O41" si="6">M42</f>
        <v>0</v>
      </c>
      <c r="N41" s="31">
        <f t="shared" si="6"/>
        <v>0</v>
      </c>
      <c r="O41" s="31">
        <f t="shared" si="6"/>
        <v>0</v>
      </c>
      <c r="P41" s="75" t="s">
        <v>11</v>
      </c>
      <c r="Q41" s="2"/>
    </row>
    <row r="42" spans="1:17" ht="58.5" customHeight="1" thickBot="1" x14ac:dyDescent="0.25">
      <c r="A42" s="93"/>
      <c r="B42" s="27" t="s">
        <v>20</v>
      </c>
      <c r="C42" s="71"/>
      <c r="D42" s="14" t="s">
        <v>43</v>
      </c>
      <c r="E42" s="10">
        <f>H42+M42+N42+O42+F42+G42</f>
        <v>284422.28999999998</v>
      </c>
      <c r="F42" s="21">
        <v>130053.3</v>
      </c>
      <c r="G42" s="42">
        <f>140877.55+1656.99+10288.75+1545.7</f>
        <v>154368.99</v>
      </c>
      <c r="H42" s="113">
        <v>0</v>
      </c>
      <c r="I42" s="114"/>
      <c r="J42" s="114"/>
      <c r="K42" s="114"/>
      <c r="L42" s="115"/>
      <c r="M42" s="10">
        <v>0</v>
      </c>
      <c r="N42" s="10">
        <v>0</v>
      </c>
      <c r="O42" s="10">
        <v>0</v>
      </c>
      <c r="P42" s="95"/>
      <c r="Q42" s="2"/>
    </row>
    <row r="43" spans="1:17" ht="58.5" customHeight="1" thickBot="1" x14ac:dyDescent="0.25">
      <c r="A43" s="81"/>
      <c r="B43" s="174" t="s">
        <v>87</v>
      </c>
      <c r="C43" s="103"/>
      <c r="D43" s="88"/>
      <c r="E43" s="98" t="s">
        <v>13</v>
      </c>
      <c r="F43" s="111" t="s">
        <v>24</v>
      </c>
      <c r="G43" s="160" t="s">
        <v>4</v>
      </c>
      <c r="H43" s="98" t="s">
        <v>5</v>
      </c>
      <c r="I43" s="123" t="s">
        <v>38</v>
      </c>
      <c r="J43" s="124"/>
      <c r="K43" s="124"/>
      <c r="L43" s="125"/>
      <c r="M43" s="98" t="s">
        <v>6</v>
      </c>
      <c r="N43" s="98" t="s">
        <v>7</v>
      </c>
      <c r="O43" s="98" t="s">
        <v>63</v>
      </c>
      <c r="P43" s="103"/>
      <c r="Q43" s="2"/>
    </row>
    <row r="44" spans="1:17" ht="20.25" customHeight="1" thickBot="1" x14ac:dyDescent="0.25">
      <c r="A44" s="82"/>
      <c r="B44" s="175"/>
      <c r="C44" s="85"/>
      <c r="D44" s="89"/>
      <c r="E44" s="110"/>
      <c r="F44" s="112"/>
      <c r="G44" s="161"/>
      <c r="H44" s="110"/>
      <c r="I44" s="25" t="s">
        <v>34</v>
      </c>
      <c r="J44" s="25" t="s">
        <v>35</v>
      </c>
      <c r="K44" s="25" t="s">
        <v>36</v>
      </c>
      <c r="L44" s="25" t="s">
        <v>37</v>
      </c>
      <c r="M44" s="99"/>
      <c r="N44" s="99"/>
      <c r="O44" s="99"/>
      <c r="P44" s="85"/>
      <c r="Q44" s="2"/>
    </row>
    <row r="45" spans="1:17" ht="24.75" customHeight="1" thickBot="1" x14ac:dyDescent="0.25">
      <c r="A45" s="83"/>
      <c r="B45" s="176"/>
      <c r="C45" s="87"/>
      <c r="D45" s="90"/>
      <c r="E45" s="26">
        <f>F45+H45+M45+N45+O45+G45</f>
        <v>284422.28999999998</v>
      </c>
      <c r="F45" s="26">
        <v>130053.3</v>
      </c>
      <c r="G45" s="26">
        <f>G42</f>
        <v>154368.99</v>
      </c>
      <c r="H45" s="26">
        <f>H42</f>
        <v>0</v>
      </c>
      <c r="I45" s="26"/>
      <c r="J45" s="26"/>
      <c r="K45" s="26"/>
      <c r="L45" s="26"/>
      <c r="M45" s="26">
        <f>M42</f>
        <v>0</v>
      </c>
      <c r="N45" s="26">
        <f t="shared" ref="N45:O45" si="7">N42</f>
        <v>0</v>
      </c>
      <c r="O45" s="26">
        <f t="shared" si="7"/>
        <v>0</v>
      </c>
      <c r="P45" s="87"/>
      <c r="Q45" s="2"/>
    </row>
    <row r="46" spans="1:17" ht="15.75" customHeight="1" thickBot="1" x14ac:dyDescent="0.25">
      <c r="A46" s="91" t="s">
        <v>71</v>
      </c>
      <c r="B46" s="18" t="s">
        <v>21</v>
      </c>
      <c r="C46" s="75" t="s">
        <v>31</v>
      </c>
      <c r="D46" s="16" t="s">
        <v>10</v>
      </c>
      <c r="E46" s="11">
        <f>E47</f>
        <v>40367.08</v>
      </c>
      <c r="F46" s="11">
        <f>F47</f>
        <v>20814.57</v>
      </c>
      <c r="G46" s="11">
        <f>G47</f>
        <v>19552.509999999998</v>
      </c>
      <c r="H46" s="72">
        <f>H47</f>
        <v>0</v>
      </c>
      <c r="I46" s="73"/>
      <c r="J46" s="73"/>
      <c r="K46" s="73"/>
      <c r="L46" s="74"/>
      <c r="M46" s="11">
        <f t="shared" ref="M46:O46" si="8">M47</f>
        <v>0</v>
      </c>
      <c r="N46" s="11">
        <f t="shared" si="8"/>
        <v>0</v>
      </c>
      <c r="O46" s="11">
        <f t="shared" si="8"/>
        <v>0</v>
      </c>
      <c r="P46" s="75" t="s">
        <v>11</v>
      </c>
      <c r="Q46" s="2"/>
    </row>
    <row r="47" spans="1:17" ht="52.5" customHeight="1" thickBot="1" x14ac:dyDescent="0.25">
      <c r="A47" s="163"/>
      <c r="B47" s="20" t="s">
        <v>22</v>
      </c>
      <c r="C47" s="126"/>
      <c r="D47" s="14" t="s">
        <v>43</v>
      </c>
      <c r="E47" s="12">
        <f>H47+M47+N47+O47+F47+G47</f>
        <v>40367.08</v>
      </c>
      <c r="F47" s="8">
        <v>20814.57</v>
      </c>
      <c r="G47" s="40">
        <v>19552.509999999998</v>
      </c>
      <c r="H47" s="157">
        <v>0</v>
      </c>
      <c r="I47" s="158"/>
      <c r="J47" s="158"/>
      <c r="K47" s="158"/>
      <c r="L47" s="159"/>
      <c r="M47" s="9">
        <v>0</v>
      </c>
      <c r="N47" s="9">
        <v>0</v>
      </c>
      <c r="O47" s="9">
        <v>0</v>
      </c>
      <c r="P47" s="126"/>
      <c r="Q47" s="2"/>
    </row>
    <row r="48" spans="1:17" ht="13.5" customHeight="1" thickBot="1" x14ac:dyDescent="0.25">
      <c r="A48" s="154"/>
      <c r="B48" s="167" t="s">
        <v>88</v>
      </c>
      <c r="C48" s="98"/>
      <c r="D48" s="164"/>
      <c r="E48" s="98" t="s">
        <v>13</v>
      </c>
      <c r="F48" s="111" t="s">
        <v>24</v>
      </c>
      <c r="G48" s="160" t="s">
        <v>4</v>
      </c>
      <c r="H48" s="98" t="s">
        <v>5</v>
      </c>
      <c r="I48" s="123" t="s">
        <v>38</v>
      </c>
      <c r="J48" s="124"/>
      <c r="K48" s="124"/>
      <c r="L48" s="125"/>
      <c r="M48" s="98" t="s">
        <v>6</v>
      </c>
      <c r="N48" s="98" t="s">
        <v>7</v>
      </c>
      <c r="O48" s="98" t="s">
        <v>63</v>
      </c>
      <c r="P48" s="98"/>
      <c r="Q48" s="2"/>
    </row>
    <row r="49" spans="1:17" ht="21" customHeight="1" thickBot="1" x14ac:dyDescent="0.25">
      <c r="A49" s="155"/>
      <c r="B49" s="168"/>
      <c r="C49" s="120"/>
      <c r="D49" s="165"/>
      <c r="E49" s="110"/>
      <c r="F49" s="112"/>
      <c r="G49" s="162"/>
      <c r="H49" s="110"/>
      <c r="I49" s="25" t="s">
        <v>34</v>
      </c>
      <c r="J49" s="25" t="s">
        <v>35</v>
      </c>
      <c r="K49" s="25" t="s">
        <v>36</v>
      </c>
      <c r="L49" s="25" t="s">
        <v>37</v>
      </c>
      <c r="M49" s="110"/>
      <c r="N49" s="110"/>
      <c r="O49" s="110"/>
      <c r="P49" s="120"/>
      <c r="Q49" s="2"/>
    </row>
    <row r="50" spans="1:17" ht="21" customHeight="1" thickBot="1" x14ac:dyDescent="0.25">
      <c r="A50" s="156"/>
      <c r="B50" s="169"/>
      <c r="C50" s="99"/>
      <c r="D50" s="166"/>
      <c r="E50" s="29">
        <f>F50+H50+M50+N50+O50+G50</f>
        <v>40367.08</v>
      </c>
      <c r="F50" s="28">
        <f>F47</f>
        <v>20814.57</v>
      </c>
      <c r="G50" s="29">
        <f>G47</f>
        <v>19552.509999999998</v>
      </c>
      <c r="H50" s="29">
        <f>H47</f>
        <v>0</v>
      </c>
      <c r="I50" s="30"/>
      <c r="J50" s="30"/>
      <c r="K50" s="30"/>
      <c r="L50" s="30"/>
      <c r="M50" s="29">
        <f>M47</f>
        <v>0</v>
      </c>
      <c r="N50" s="29">
        <f>N47</f>
        <v>0</v>
      </c>
      <c r="O50" s="29">
        <f>O47</f>
        <v>0</v>
      </c>
      <c r="P50" s="99"/>
      <c r="Q50" s="2"/>
    </row>
    <row r="51" spans="1:17" ht="14.25" customHeight="1" thickBot="1" x14ac:dyDescent="0.25">
      <c r="A51" s="91" t="s">
        <v>72</v>
      </c>
      <c r="B51" s="19" t="s">
        <v>77</v>
      </c>
      <c r="C51" s="94" t="s">
        <v>31</v>
      </c>
      <c r="D51" s="14" t="s">
        <v>10</v>
      </c>
      <c r="E51" s="7">
        <f>E52+E53</f>
        <v>496660</v>
      </c>
      <c r="F51" s="7">
        <f>F53</f>
        <v>0</v>
      </c>
      <c r="G51" s="7">
        <v>0</v>
      </c>
      <c r="H51" s="72">
        <f>H53</f>
        <v>157553</v>
      </c>
      <c r="I51" s="73"/>
      <c r="J51" s="73"/>
      <c r="K51" s="73"/>
      <c r="L51" s="74"/>
      <c r="M51" s="7">
        <f>M53</f>
        <v>165904</v>
      </c>
      <c r="N51" s="7">
        <f>N53</f>
        <v>173203</v>
      </c>
      <c r="O51" s="7">
        <f>O53</f>
        <v>0</v>
      </c>
      <c r="P51" s="75" t="s">
        <v>11</v>
      </c>
      <c r="Q51" s="2"/>
    </row>
    <row r="52" spans="1:17" ht="41.25" customHeight="1" thickBot="1" x14ac:dyDescent="0.25">
      <c r="A52" s="92"/>
      <c r="B52" s="77" t="s">
        <v>78</v>
      </c>
      <c r="C52" s="76"/>
      <c r="D52" s="14" t="s">
        <v>42</v>
      </c>
      <c r="E52" s="8">
        <f>H52</f>
        <v>0</v>
      </c>
      <c r="F52" s="8">
        <v>0</v>
      </c>
      <c r="G52" s="8">
        <v>0</v>
      </c>
      <c r="H52" s="79">
        <v>0</v>
      </c>
      <c r="I52" s="79"/>
      <c r="J52" s="79"/>
      <c r="K52" s="79"/>
      <c r="L52" s="80"/>
      <c r="M52" s="8">
        <v>0</v>
      </c>
      <c r="N52" s="8">
        <v>0</v>
      </c>
      <c r="O52" s="8">
        <v>0</v>
      </c>
      <c r="P52" s="76"/>
      <c r="Q52" s="2"/>
    </row>
    <row r="53" spans="1:17" ht="22.5" customHeight="1" thickBot="1" x14ac:dyDescent="0.25">
      <c r="A53" s="93"/>
      <c r="B53" s="77"/>
      <c r="C53" s="76"/>
      <c r="D53" s="14" t="s">
        <v>43</v>
      </c>
      <c r="E53" s="36">
        <f>F53+G53+H53+M53+N53</f>
        <v>496660</v>
      </c>
      <c r="F53" s="4">
        <v>0</v>
      </c>
      <c r="G53" s="36">
        <v>0</v>
      </c>
      <c r="H53" s="79">
        <v>157553</v>
      </c>
      <c r="I53" s="79"/>
      <c r="J53" s="79"/>
      <c r="K53" s="79"/>
      <c r="L53" s="80"/>
      <c r="M53" s="8">
        <v>165904</v>
      </c>
      <c r="N53" s="8">
        <v>173203</v>
      </c>
      <c r="O53" s="8">
        <v>0</v>
      </c>
      <c r="P53" s="95"/>
      <c r="Q53" s="2"/>
    </row>
    <row r="54" spans="1:17" ht="16.5" customHeight="1" thickBot="1" x14ac:dyDescent="0.25">
      <c r="A54" s="104"/>
      <c r="B54" s="107" t="s">
        <v>90</v>
      </c>
      <c r="C54" s="170"/>
      <c r="D54" s="88"/>
      <c r="E54" s="120" t="s">
        <v>13</v>
      </c>
      <c r="F54" s="172" t="s">
        <v>24</v>
      </c>
      <c r="G54" s="173" t="s">
        <v>4</v>
      </c>
      <c r="H54" s="98" t="s">
        <v>5</v>
      </c>
      <c r="I54" s="123" t="s">
        <v>38</v>
      </c>
      <c r="J54" s="124"/>
      <c r="K54" s="124"/>
      <c r="L54" s="125"/>
      <c r="M54" s="98" t="s">
        <v>6</v>
      </c>
      <c r="N54" s="98" t="s">
        <v>7</v>
      </c>
      <c r="O54" s="98" t="s">
        <v>63</v>
      </c>
      <c r="P54" s="103"/>
      <c r="Q54" s="2"/>
    </row>
    <row r="55" spans="1:17" ht="11.25" customHeight="1" thickBot="1" x14ac:dyDescent="0.25">
      <c r="A55" s="105"/>
      <c r="B55" s="107"/>
      <c r="C55" s="170"/>
      <c r="D55" s="89"/>
      <c r="E55" s="110"/>
      <c r="F55" s="112"/>
      <c r="G55" s="161"/>
      <c r="H55" s="110"/>
      <c r="I55" s="25" t="s">
        <v>34</v>
      </c>
      <c r="J55" s="25" t="s">
        <v>35</v>
      </c>
      <c r="K55" s="25" t="s">
        <v>36</v>
      </c>
      <c r="L55" s="25" t="s">
        <v>37</v>
      </c>
      <c r="M55" s="99"/>
      <c r="N55" s="99"/>
      <c r="O55" s="99"/>
      <c r="P55" s="85"/>
      <c r="Q55" s="2"/>
    </row>
    <row r="56" spans="1:17" ht="29.25" customHeight="1" thickBot="1" x14ac:dyDescent="0.25">
      <c r="A56" s="106"/>
      <c r="B56" s="107"/>
      <c r="C56" s="171"/>
      <c r="D56" s="90"/>
      <c r="E56" s="26">
        <f>H56+M56+N56</f>
        <v>291303</v>
      </c>
      <c r="F56" s="26">
        <v>0</v>
      </c>
      <c r="G56" s="26">
        <v>0</v>
      </c>
      <c r="H56" s="26">
        <v>97101</v>
      </c>
      <c r="I56" s="26"/>
      <c r="J56" s="26"/>
      <c r="K56" s="26"/>
      <c r="L56" s="26">
        <v>97101</v>
      </c>
      <c r="M56" s="26">
        <v>97101</v>
      </c>
      <c r="N56" s="26">
        <v>97101</v>
      </c>
      <c r="O56" s="26">
        <v>0</v>
      </c>
      <c r="P56" s="87"/>
      <c r="Q56" s="2"/>
    </row>
    <row r="57" spans="1:17" ht="24" customHeight="1" thickBot="1" x14ac:dyDescent="0.25">
      <c r="A57" s="100" t="s">
        <v>68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2"/>
      <c r="Q57" s="2"/>
    </row>
    <row r="58" spans="1:17" ht="14.25" customHeight="1" thickBot="1" x14ac:dyDescent="0.25">
      <c r="A58" s="91" t="s">
        <v>82</v>
      </c>
      <c r="B58" s="96" t="s">
        <v>69</v>
      </c>
      <c r="C58" s="69" t="s">
        <v>31</v>
      </c>
      <c r="D58" s="14" t="s">
        <v>10</v>
      </c>
      <c r="E58" s="7">
        <f>E59+E60</f>
        <v>57877.85</v>
      </c>
      <c r="F58" s="7">
        <f>F60</f>
        <v>0</v>
      </c>
      <c r="G58" s="7">
        <v>0</v>
      </c>
      <c r="H58" s="72">
        <f>H63</f>
        <v>33874</v>
      </c>
      <c r="I58" s="73"/>
      <c r="J58" s="73"/>
      <c r="K58" s="73"/>
      <c r="L58" s="74"/>
      <c r="M58" s="7">
        <f>M63</f>
        <v>15177</v>
      </c>
      <c r="N58" s="7">
        <f>N63</f>
        <v>8826.85</v>
      </c>
      <c r="O58" s="7">
        <f t="shared" ref="O58" si="9">O59</f>
        <v>0</v>
      </c>
      <c r="P58" s="75" t="s">
        <v>11</v>
      </c>
      <c r="Q58" s="2"/>
    </row>
    <row r="59" spans="1:17" ht="41.25" customHeight="1" thickBot="1" x14ac:dyDescent="0.25">
      <c r="A59" s="92"/>
      <c r="B59" s="97"/>
      <c r="C59" s="70"/>
      <c r="D59" s="14" t="s">
        <v>42</v>
      </c>
      <c r="E59" s="8">
        <f>E62</f>
        <v>0</v>
      </c>
      <c r="F59" s="8">
        <v>0</v>
      </c>
      <c r="G59" s="8">
        <v>0</v>
      </c>
      <c r="H59" s="79">
        <v>0</v>
      </c>
      <c r="I59" s="79"/>
      <c r="J59" s="79"/>
      <c r="K59" s="79"/>
      <c r="L59" s="80"/>
      <c r="M59" s="8">
        <v>0</v>
      </c>
      <c r="N59" s="8">
        <v>0</v>
      </c>
      <c r="O59" s="8">
        <v>0</v>
      </c>
      <c r="P59" s="76"/>
      <c r="Q59" s="2"/>
    </row>
    <row r="60" spans="1:17" ht="32.25" customHeight="1" thickBot="1" x14ac:dyDescent="0.25">
      <c r="A60" s="93"/>
      <c r="B60" s="97"/>
      <c r="C60" s="70"/>
      <c r="D60" s="14" t="s">
        <v>43</v>
      </c>
      <c r="E60" s="8">
        <f>E63</f>
        <v>57877.85</v>
      </c>
      <c r="F60" s="4">
        <v>0</v>
      </c>
      <c r="G60" s="36">
        <v>0</v>
      </c>
      <c r="H60" s="79">
        <f>H63</f>
        <v>33874</v>
      </c>
      <c r="I60" s="79"/>
      <c r="J60" s="79"/>
      <c r="K60" s="79"/>
      <c r="L60" s="80"/>
      <c r="M60" s="8">
        <f>M63</f>
        <v>15177</v>
      </c>
      <c r="N60" s="8">
        <f>N63</f>
        <v>8826.85</v>
      </c>
      <c r="O60" s="8">
        <v>0</v>
      </c>
      <c r="P60" s="95"/>
      <c r="Q60" s="2"/>
    </row>
    <row r="61" spans="1:17" ht="14.25" customHeight="1" thickBot="1" x14ac:dyDescent="0.25">
      <c r="A61" s="91" t="s">
        <v>73</v>
      </c>
      <c r="B61" s="43" t="s">
        <v>70</v>
      </c>
      <c r="C61" s="69" t="s">
        <v>31</v>
      </c>
      <c r="D61" s="14" t="s">
        <v>10</v>
      </c>
      <c r="E61" s="7">
        <f>H61+N61+M61</f>
        <v>57877.85</v>
      </c>
      <c r="F61" s="7">
        <f>F63</f>
        <v>0</v>
      </c>
      <c r="G61" s="7">
        <v>0</v>
      </c>
      <c r="H61" s="72">
        <f>H63</f>
        <v>33874</v>
      </c>
      <c r="I61" s="73"/>
      <c r="J61" s="73"/>
      <c r="K61" s="73"/>
      <c r="L61" s="74"/>
      <c r="M61" s="7">
        <f>M63</f>
        <v>15177</v>
      </c>
      <c r="N61" s="7">
        <f>N63</f>
        <v>8826.85</v>
      </c>
      <c r="O61" s="7">
        <f t="shared" ref="O61" si="10">O62</f>
        <v>0</v>
      </c>
      <c r="P61" s="75" t="s">
        <v>11</v>
      </c>
      <c r="Q61" s="2"/>
    </row>
    <row r="62" spans="1:17" ht="39.75" customHeight="1" thickBot="1" x14ac:dyDescent="0.25">
      <c r="A62" s="92"/>
      <c r="B62" s="177" t="s">
        <v>22</v>
      </c>
      <c r="C62" s="70"/>
      <c r="D62" s="14" t="s">
        <v>42</v>
      </c>
      <c r="E62" s="8">
        <f>H62+M62+N62+O62</f>
        <v>0</v>
      </c>
      <c r="F62" s="8">
        <v>0</v>
      </c>
      <c r="G62" s="8">
        <v>0</v>
      </c>
      <c r="H62" s="79">
        <v>0</v>
      </c>
      <c r="I62" s="79"/>
      <c r="J62" s="79"/>
      <c r="K62" s="79"/>
      <c r="L62" s="80"/>
      <c r="M62" s="8">
        <v>0</v>
      </c>
      <c r="N62" s="8">
        <v>0</v>
      </c>
      <c r="O62" s="8">
        <v>0</v>
      </c>
      <c r="P62" s="76"/>
      <c r="Q62" s="2"/>
    </row>
    <row r="63" spans="1:17" ht="34.5" customHeight="1" thickBot="1" x14ac:dyDescent="0.25">
      <c r="A63" s="93"/>
      <c r="B63" s="178"/>
      <c r="C63" s="70"/>
      <c r="D63" s="14" t="s">
        <v>43</v>
      </c>
      <c r="E63" s="8">
        <f>H63+M63+N63+O63</f>
        <v>57877.85</v>
      </c>
      <c r="F63" s="4">
        <v>0</v>
      </c>
      <c r="G63" s="36">
        <v>0</v>
      </c>
      <c r="H63" s="79">
        <v>33874</v>
      </c>
      <c r="I63" s="79"/>
      <c r="J63" s="79"/>
      <c r="K63" s="79"/>
      <c r="L63" s="80"/>
      <c r="M63" s="8">
        <v>15177</v>
      </c>
      <c r="N63" s="8">
        <v>8826.85</v>
      </c>
      <c r="O63" s="8">
        <v>0</v>
      </c>
      <c r="P63" s="95"/>
      <c r="Q63" s="2"/>
    </row>
    <row r="64" spans="1:17" ht="24.75" customHeight="1" thickBot="1" x14ac:dyDescent="0.25">
      <c r="A64" s="81"/>
      <c r="B64" s="84" t="s">
        <v>89</v>
      </c>
      <c r="C64" s="84"/>
      <c r="D64" s="88"/>
      <c r="E64" s="98" t="s">
        <v>13</v>
      </c>
      <c r="F64" s="111" t="s">
        <v>24</v>
      </c>
      <c r="G64" s="160" t="s">
        <v>4</v>
      </c>
      <c r="H64" s="98" t="s">
        <v>5</v>
      </c>
      <c r="I64" s="123" t="s">
        <v>38</v>
      </c>
      <c r="J64" s="124"/>
      <c r="K64" s="124"/>
      <c r="L64" s="125"/>
      <c r="M64" s="98" t="s">
        <v>6</v>
      </c>
      <c r="N64" s="98" t="s">
        <v>7</v>
      </c>
      <c r="O64" s="98" t="s">
        <v>63</v>
      </c>
      <c r="P64" s="103"/>
      <c r="Q64" s="2"/>
    </row>
    <row r="65" spans="1:17" ht="20.25" customHeight="1" thickBot="1" x14ac:dyDescent="0.25">
      <c r="A65" s="82"/>
      <c r="B65" s="85"/>
      <c r="C65" s="85"/>
      <c r="D65" s="89"/>
      <c r="E65" s="110"/>
      <c r="F65" s="112"/>
      <c r="G65" s="161"/>
      <c r="H65" s="110"/>
      <c r="I65" s="25" t="s">
        <v>34</v>
      </c>
      <c r="J65" s="25" t="s">
        <v>35</v>
      </c>
      <c r="K65" s="25" t="s">
        <v>36</v>
      </c>
      <c r="L65" s="25" t="s">
        <v>37</v>
      </c>
      <c r="M65" s="99"/>
      <c r="N65" s="99"/>
      <c r="O65" s="99"/>
      <c r="P65" s="85"/>
      <c r="Q65" s="2"/>
    </row>
    <row r="66" spans="1:17" ht="25.5" customHeight="1" thickBot="1" x14ac:dyDescent="0.25">
      <c r="A66" s="83"/>
      <c r="B66" s="86"/>
      <c r="C66" s="87"/>
      <c r="D66" s="90"/>
      <c r="E66" s="26">
        <f>H66+M66+N66+O66</f>
        <v>57877.85</v>
      </c>
      <c r="F66" s="26" t="s">
        <v>44</v>
      </c>
      <c r="G66" s="26" t="s">
        <v>44</v>
      </c>
      <c r="H66" s="26">
        <f>H63</f>
        <v>33874</v>
      </c>
      <c r="I66" s="26"/>
      <c r="J66" s="26"/>
      <c r="K66" s="26"/>
      <c r="L66" s="26">
        <f>H66</f>
        <v>33874</v>
      </c>
      <c r="M66" s="26">
        <v>15177</v>
      </c>
      <c r="N66" s="26">
        <f>N63</f>
        <v>8826.85</v>
      </c>
      <c r="O66" s="26">
        <v>0</v>
      </c>
      <c r="P66" s="87"/>
      <c r="Q66" s="2"/>
    </row>
    <row r="74" spans="1:17" x14ac:dyDescent="0.2">
      <c r="B74" s="32"/>
    </row>
  </sheetData>
  <mergeCells count="184">
    <mergeCell ref="M64:M65"/>
    <mergeCell ref="N64:N65"/>
    <mergeCell ref="O64:O65"/>
    <mergeCell ref="P64:P66"/>
    <mergeCell ref="B43:B45"/>
    <mergeCell ref="A43:A45"/>
    <mergeCell ref="C41:C42"/>
    <mergeCell ref="A41:A42"/>
    <mergeCell ref="I38:L38"/>
    <mergeCell ref="H38:H39"/>
    <mergeCell ref="F38:F39"/>
    <mergeCell ref="E64:E65"/>
    <mergeCell ref="F64:F65"/>
    <mergeCell ref="G64:G65"/>
    <mergeCell ref="H64:H65"/>
    <mergeCell ref="I64:L64"/>
    <mergeCell ref="M54:M55"/>
    <mergeCell ref="A61:A63"/>
    <mergeCell ref="C61:C63"/>
    <mergeCell ref="P61:P63"/>
    <mergeCell ref="B62:B63"/>
    <mergeCell ref="H62:L62"/>
    <mergeCell ref="H63:L63"/>
    <mergeCell ref="H61:L61"/>
    <mergeCell ref="C54:C56"/>
    <mergeCell ref="D54:D56"/>
    <mergeCell ref="E54:E55"/>
    <mergeCell ref="F54:F55"/>
    <mergeCell ref="G54:G55"/>
    <mergeCell ref="H54:H55"/>
    <mergeCell ref="I54:L54"/>
    <mergeCell ref="P26:P28"/>
    <mergeCell ref="B38:B40"/>
    <mergeCell ref="D38:D40"/>
    <mergeCell ref="E38:E39"/>
    <mergeCell ref="M32:M33"/>
    <mergeCell ref="N32:N33"/>
    <mergeCell ref="O32:O33"/>
    <mergeCell ref="G38:G39"/>
    <mergeCell ref="P29:P31"/>
    <mergeCell ref="P32:P34"/>
    <mergeCell ref="P35:P37"/>
    <mergeCell ref="I32:L32"/>
    <mergeCell ref="H32:H33"/>
    <mergeCell ref="F32:F33"/>
    <mergeCell ref="E32:E33"/>
    <mergeCell ref="D32:D34"/>
    <mergeCell ref="B27:B28"/>
    <mergeCell ref="A48:A50"/>
    <mergeCell ref="H47:L47"/>
    <mergeCell ref="F43:F44"/>
    <mergeCell ref="H43:H44"/>
    <mergeCell ref="I43:L43"/>
    <mergeCell ref="G43:G44"/>
    <mergeCell ref="G48:G49"/>
    <mergeCell ref="H35:L35"/>
    <mergeCell ref="C46:C47"/>
    <mergeCell ref="A46:A47"/>
    <mergeCell ref="E43:E44"/>
    <mergeCell ref="D43:D45"/>
    <mergeCell ref="C43:C45"/>
    <mergeCell ref="A38:A40"/>
    <mergeCell ref="C38:C40"/>
    <mergeCell ref="D48:D50"/>
    <mergeCell ref="C48:C50"/>
    <mergeCell ref="B48:B50"/>
    <mergeCell ref="B6:B7"/>
    <mergeCell ref="D6:D7"/>
    <mergeCell ref="E6:E7"/>
    <mergeCell ref="P6:P7"/>
    <mergeCell ref="A9:P9"/>
    <mergeCell ref="A13:A15"/>
    <mergeCell ref="C13:C15"/>
    <mergeCell ref="P13:P15"/>
    <mergeCell ref="C16:C18"/>
    <mergeCell ref="B14:B15"/>
    <mergeCell ref="F16:F17"/>
    <mergeCell ref="A16:A18"/>
    <mergeCell ref="B16:B18"/>
    <mergeCell ref="H13:L13"/>
    <mergeCell ref="F6:O6"/>
    <mergeCell ref="A6:A7"/>
    <mergeCell ref="G16:G17"/>
    <mergeCell ref="H15:L15"/>
    <mergeCell ref="H14:L14"/>
    <mergeCell ref="D16:D18"/>
    <mergeCell ref="E16:E17"/>
    <mergeCell ref="H7:L7"/>
    <mergeCell ref="H8:L8"/>
    <mergeCell ref="A10:A12"/>
    <mergeCell ref="M16:M17"/>
    <mergeCell ref="N16:N17"/>
    <mergeCell ref="I16:L16"/>
    <mergeCell ref="P48:P50"/>
    <mergeCell ref="P41:P42"/>
    <mergeCell ref="P46:P47"/>
    <mergeCell ref="N43:N44"/>
    <mergeCell ref="M43:M44"/>
    <mergeCell ref="P38:P40"/>
    <mergeCell ref="I48:L48"/>
    <mergeCell ref="N38:N39"/>
    <mergeCell ref="O38:O39"/>
    <mergeCell ref="P20:P22"/>
    <mergeCell ref="H23:L23"/>
    <mergeCell ref="H36:L36"/>
    <mergeCell ref="H29:L29"/>
    <mergeCell ref="H30:L30"/>
    <mergeCell ref="H37:L37"/>
    <mergeCell ref="H26:L26"/>
    <mergeCell ref="H31:L31"/>
    <mergeCell ref="H27:L27"/>
    <mergeCell ref="H28:L28"/>
    <mergeCell ref="O4:P4"/>
    <mergeCell ref="O16:O17"/>
    <mergeCell ref="A5:P5"/>
    <mergeCell ref="E48:E49"/>
    <mergeCell ref="F48:F49"/>
    <mergeCell ref="M48:M49"/>
    <mergeCell ref="N48:N49"/>
    <mergeCell ref="O48:O49"/>
    <mergeCell ref="H46:L46"/>
    <mergeCell ref="P23:P25"/>
    <mergeCell ref="B24:B25"/>
    <mergeCell ref="H24:L24"/>
    <mergeCell ref="H25:L25"/>
    <mergeCell ref="A19:P19"/>
    <mergeCell ref="A20:A22"/>
    <mergeCell ref="C20:C22"/>
    <mergeCell ref="O43:O44"/>
    <mergeCell ref="P43:P45"/>
    <mergeCell ref="M38:M39"/>
    <mergeCell ref="H42:L42"/>
    <mergeCell ref="H41:L41"/>
    <mergeCell ref="H20:L20"/>
    <mergeCell ref="P16:P18"/>
    <mergeCell ref="H16:H17"/>
    <mergeCell ref="P58:P60"/>
    <mergeCell ref="O54:O55"/>
    <mergeCell ref="P54:P56"/>
    <mergeCell ref="H53:L53"/>
    <mergeCell ref="A54:A56"/>
    <mergeCell ref="B54:B56"/>
    <mergeCell ref="B21:B22"/>
    <mergeCell ref="H21:L21"/>
    <mergeCell ref="H22:L22"/>
    <mergeCell ref="H48:H49"/>
    <mergeCell ref="A23:A25"/>
    <mergeCell ref="C23:C25"/>
    <mergeCell ref="B32:B34"/>
    <mergeCell ref="A32:A34"/>
    <mergeCell ref="C32:C34"/>
    <mergeCell ref="A35:A37"/>
    <mergeCell ref="C35:C37"/>
    <mergeCell ref="A29:A31"/>
    <mergeCell ref="C29:C31"/>
    <mergeCell ref="B30:B31"/>
    <mergeCell ref="B36:B37"/>
    <mergeCell ref="G32:G33"/>
    <mergeCell ref="A26:A28"/>
    <mergeCell ref="C26:C28"/>
    <mergeCell ref="C10:C12"/>
    <mergeCell ref="H10:L10"/>
    <mergeCell ref="P10:P12"/>
    <mergeCell ref="B11:B12"/>
    <mergeCell ref="H11:L11"/>
    <mergeCell ref="H12:L12"/>
    <mergeCell ref="A64:A66"/>
    <mergeCell ref="B64:B66"/>
    <mergeCell ref="C64:C66"/>
    <mergeCell ref="D64:D66"/>
    <mergeCell ref="A51:A53"/>
    <mergeCell ref="C51:C53"/>
    <mergeCell ref="P51:P53"/>
    <mergeCell ref="B52:B53"/>
    <mergeCell ref="H52:L52"/>
    <mergeCell ref="B58:B60"/>
    <mergeCell ref="H60:L60"/>
    <mergeCell ref="H58:L58"/>
    <mergeCell ref="H59:L59"/>
    <mergeCell ref="H51:L51"/>
    <mergeCell ref="N54:N55"/>
    <mergeCell ref="A57:P57"/>
    <mergeCell ref="A58:A60"/>
    <mergeCell ref="C58:C60"/>
  </mergeCells>
  <pageMargins left="0.70866141732283472" right="0.70866141732283472" top="0.74803149606299213" bottom="0.74803149606299213" header="0.51181102362204722" footer="0.51181102362204722"/>
  <pageSetup paperSize="9" scale="75" fitToHeight="0" orientation="landscape" r:id="rId1"/>
  <rowBreaks count="2" manualBreakCount="2">
    <brk id="25" max="15" man="1"/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Паспорт программы</vt:lpstr>
      <vt:lpstr>Подпрограммы</vt:lpstr>
      <vt:lpstr>'Паспорт программы'!Область_печати</vt:lpstr>
      <vt:lpstr>Подпрограммы!Область_печати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2025-11-19T10:38:48Z</dcterms:modified>
</cp:coreProperties>
</file>