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ИСПОЛНЕНИЕ\1 полугодие\Новая папка\"/>
    </mc:Choice>
  </mc:AlternateContent>
  <xr:revisionPtr revIDLastSave="0" documentId="13_ncr:1_{27A6E4A2-B69A-4929-AC25-A775A4D47ECC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2025-2027" sheetId="6" r:id="rId1"/>
    <sheet name="Лист1" sheetId="1" state="hidden" r:id="rId2"/>
  </sheets>
  <definedNames>
    <definedName name="_xlnm._FilterDatabase" localSheetId="0" hidden="1">'2025-2027'!$A$7:$I$881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'2025-2027'!$A$1:$H$881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02" i="6" l="1"/>
  <c r="F502" i="6"/>
  <c r="E502" i="6"/>
  <c r="G846" i="6" l="1"/>
  <c r="F846" i="6"/>
  <c r="E846" i="6"/>
  <c r="I877" i="6" l="1"/>
  <c r="I874" i="6"/>
  <c r="I870" i="6"/>
  <c r="I868" i="6"/>
  <c r="I866" i="6"/>
  <c r="I863" i="6"/>
  <c r="I861" i="6"/>
  <c r="I859" i="6"/>
  <c r="I856" i="6"/>
  <c r="I853" i="6"/>
  <c r="I848" i="6"/>
  <c r="I847" i="6"/>
  <c r="I844" i="6"/>
  <c r="I841" i="6"/>
  <c r="I840" i="6"/>
  <c r="I838" i="6"/>
  <c r="I837" i="6"/>
  <c r="I832" i="6"/>
  <c r="I831" i="6"/>
  <c r="I829" i="6"/>
  <c r="I828" i="6"/>
  <c r="I825" i="6"/>
  <c r="I819" i="6"/>
  <c r="I818" i="6"/>
  <c r="I808" i="6"/>
  <c r="I804" i="6"/>
  <c r="I800" i="6"/>
  <c r="I797" i="6"/>
  <c r="I794" i="6"/>
  <c r="I792" i="6"/>
  <c r="I789" i="6"/>
  <c r="I788" i="6"/>
  <c r="I785" i="6"/>
  <c r="I782" i="6"/>
  <c r="I779" i="6"/>
  <c r="I776" i="6"/>
  <c r="I774" i="6"/>
  <c r="I771" i="6"/>
  <c r="I770" i="6"/>
  <c r="I761" i="6"/>
  <c r="I760" i="6"/>
  <c r="I757" i="6"/>
  <c r="I753" i="6"/>
  <c r="I750" i="6"/>
  <c r="I749" i="6"/>
  <c r="I742" i="6"/>
  <c r="I739" i="6"/>
  <c r="I738" i="6"/>
  <c r="I737" i="6"/>
  <c r="I735" i="6"/>
  <c r="I729" i="6"/>
  <c r="I725" i="6"/>
  <c r="I719" i="6"/>
  <c r="I714" i="6"/>
  <c r="I712" i="6"/>
  <c r="I708" i="6"/>
  <c r="I689" i="6"/>
  <c r="I683" i="6"/>
  <c r="I678" i="6"/>
  <c r="I674" i="6"/>
  <c r="I669" i="6"/>
  <c r="I668" i="6"/>
  <c r="I662" i="6"/>
  <c r="I658" i="6"/>
  <c r="I653" i="6"/>
  <c r="I651" i="6"/>
  <c r="I646" i="6"/>
  <c r="I642" i="6"/>
  <c r="I639" i="6"/>
  <c r="I636" i="6"/>
  <c r="I633" i="6"/>
  <c r="I630" i="6"/>
  <c r="I627" i="6"/>
  <c r="I617" i="6"/>
  <c r="I615" i="6"/>
  <c r="I613" i="6"/>
  <c r="I610" i="6"/>
  <c r="I608" i="6"/>
  <c r="I605" i="6"/>
  <c r="I602" i="6"/>
  <c r="I600" i="6"/>
  <c r="I597" i="6"/>
  <c r="I594" i="6"/>
  <c r="I591" i="6"/>
  <c r="I589" i="6"/>
  <c r="I582" i="6"/>
  <c r="I579" i="6"/>
  <c r="I574" i="6"/>
  <c r="I569" i="6"/>
  <c r="I567" i="6"/>
  <c r="I565" i="6"/>
  <c r="I561" i="6"/>
  <c r="I555" i="6"/>
  <c r="I552" i="6"/>
  <c r="I549" i="6"/>
  <c r="I543" i="6"/>
  <c r="I534" i="6"/>
  <c r="I529" i="6"/>
  <c r="I524" i="6"/>
  <c r="I521" i="6"/>
  <c r="I516" i="6"/>
  <c r="I513" i="6"/>
  <c r="I509" i="6"/>
  <c r="I505" i="6"/>
  <c r="I504" i="6"/>
  <c r="I501" i="6"/>
  <c r="I500" i="6"/>
  <c r="I497" i="6"/>
  <c r="I494" i="6"/>
  <c r="I493" i="6"/>
  <c r="I490" i="6"/>
  <c r="I489" i="6"/>
  <c r="I486" i="6"/>
  <c r="I485" i="6"/>
  <c r="I482" i="6"/>
  <c r="I481" i="6"/>
  <c r="I474" i="6"/>
  <c r="I473" i="6"/>
  <c r="I465" i="6"/>
  <c r="I464" i="6"/>
  <c r="I461" i="6"/>
  <c r="I458" i="6"/>
  <c r="I457" i="6"/>
  <c r="I452" i="6"/>
  <c r="I451" i="6"/>
  <c r="I443" i="6"/>
  <c r="I442" i="6"/>
  <c r="I437" i="6"/>
  <c r="I434" i="6"/>
  <c r="I428" i="6"/>
  <c r="I420" i="6"/>
  <c r="I419" i="6"/>
  <c r="I418" i="6"/>
  <c r="I412" i="6"/>
  <c r="I410" i="6"/>
  <c r="I408" i="6"/>
  <c r="I403" i="6"/>
  <c r="I398" i="6"/>
  <c r="I393" i="6"/>
  <c r="I388" i="6"/>
  <c r="I384" i="6"/>
  <c r="I379" i="6"/>
  <c r="I376" i="6"/>
  <c r="I374" i="6"/>
  <c r="I371" i="6"/>
  <c r="I367" i="6"/>
  <c r="I363" i="6"/>
  <c r="I356" i="6"/>
  <c r="I352" i="6"/>
  <c r="I349" i="6"/>
  <c r="I343" i="6"/>
  <c r="I340" i="6"/>
  <c r="I337" i="6"/>
  <c r="I334" i="6"/>
  <c r="I332" i="6"/>
  <c r="I327" i="6"/>
  <c r="I323" i="6"/>
  <c r="I318" i="6"/>
  <c r="I316" i="6"/>
  <c r="I313" i="6"/>
  <c r="I312" i="6"/>
  <c r="I306" i="6"/>
  <c r="I305" i="6"/>
  <c r="I303" i="6"/>
  <c r="I298" i="6"/>
  <c r="I297" i="6"/>
  <c r="I292" i="6"/>
  <c r="I286" i="6"/>
  <c r="I281" i="6"/>
  <c r="I276" i="6"/>
  <c r="I273" i="6"/>
  <c r="I272" i="6"/>
  <c r="I266" i="6"/>
  <c r="I261" i="6"/>
  <c r="I259" i="6"/>
  <c r="I253" i="6"/>
  <c r="I252" i="6"/>
  <c r="I250" i="6"/>
  <c r="I249" i="6"/>
  <c r="I246" i="6"/>
  <c r="I245" i="6"/>
  <c r="I243" i="6"/>
  <c r="I238" i="6"/>
  <c r="I234" i="6"/>
  <c r="I232" i="6"/>
  <c r="I226" i="6"/>
  <c r="I223" i="6"/>
  <c r="I221" i="6"/>
  <c r="I216" i="6"/>
  <c r="I214" i="6"/>
  <c r="I213" i="6"/>
  <c r="I212" i="6"/>
  <c r="I208" i="6"/>
  <c r="I204" i="6"/>
  <c r="I201" i="6"/>
  <c r="I198" i="6"/>
  <c r="I195" i="6"/>
  <c r="I191" i="6"/>
  <c r="I186" i="6"/>
  <c r="I184" i="6"/>
  <c r="I181" i="6"/>
  <c r="I180" i="6"/>
  <c r="I177" i="6"/>
  <c r="I173" i="6"/>
  <c r="I170" i="6"/>
  <c r="I168" i="6"/>
  <c r="I164" i="6"/>
  <c r="I163" i="6"/>
  <c r="I162" i="6"/>
  <c r="I159" i="6"/>
  <c r="I157" i="6"/>
  <c r="I154" i="6"/>
  <c r="I153" i="6"/>
  <c r="I150" i="6"/>
  <c r="I147" i="6"/>
  <c r="I146" i="6"/>
  <c r="I142" i="6"/>
  <c r="I140" i="6"/>
  <c r="I137" i="6"/>
  <c r="I135" i="6"/>
  <c r="I132" i="6"/>
  <c r="I127" i="6"/>
  <c r="I125" i="6"/>
  <c r="I120" i="6"/>
  <c r="I117" i="6"/>
  <c r="I115" i="6"/>
  <c r="I113" i="6"/>
  <c r="I110" i="6"/>
  <c r="I107" i="6"/>
  <c r="I105" i="6"/>
  <c r="I102" i="6"/>
  <c r="I100" i="6"/>
  <c r="I95" i="6"/>
  <c r="I90" i="6"/>
  <c r="I87" i="6"/>
  <c r="I83" i="6"/>
  <c r="I81" i="6"/>
  <c r="I79" i="6"/>
  <c r="I73" i="6"/>
  <c r="I68" i="6"/>
  <c r="I64" i="6"/>
  <c r="I59" i="6"/>
  <c r="I58" i="6"/>
  <c r="I53" i="6"/>
  <c r="I48" i="6"/>
  <c r="I44" i="6"/>
  <c r="I43" i="6"/>
  <c r="I39" i="6"/>
  <c r="I35" i="6"/>
  <c r="I30" i="6"/>
  <c r="I29" i="6"/>
  <c r="I28" i="6"/>
  <c r="I25" i="6"/>
  <c r="I20" i="6"/>
  <c r="I14" i="6"/>
  <c r="H877" i="6"/>
  <c r="H874" i="6"/>
  <c r="H870" i="6"/>
  <c r="H868" i="6"/>
  <c r="H866" i="6"/>
  <c r="H863" i="6"/>
  <c r="H861" i="6"/>
  <c r="H859" i="6"/>
  <c r="H856" i="6"/>
  <c r="H853" i="6"/>
  <c r="H844" i="6"/>
  <c r="H841" i="6"/>
  <c r="H840" i="6"/>
  <c r="H838" i="6"/>
  <c r="H837" i="6"/>
  <c r="H832" i="6"/>
  <c r="H831" i="6"/>
  <c r="H829" i="6"/>
  <c r="H828" i="6"/>
  <c r="H825" i="6"/>
  <c r="H819" i="6"/>
  <c r="H818" i="6"/>
  <c r="H815" i="6"/>
  <c r="H814" i="6"/>
  <c r="H808" i="6"/>
  <c r="H804" i="6"/>
  <c r="H800" i="6"/>
  <c r="H797" i="6"/>
  <c r="H794" i="6"/>
  <c r="H792" i="6"/>
  <c r="H789" i="6"/>
  <c r="H788" i="6"/>
  <c r="H785" i="6"/>
  <c r="H782" i="6"/>
  <c r="H779" i="6"/>
  <c r="H776" i="6"/>
  <c r="H774" i="6"/>
  <c r="H771" i="6"/>
  <c r="H770" i="6"/>
  <c r="H761" i="6"/>
  <c r="H760" i="6"/>
  <c r="H757" i="6"/>
  <c r="H753" i="6"/>
  <c r="H750" i="6"/>
  <c r="H749" i="6"/>
  <c r="H742" i="6"/>
  <c r="H739" i="6"/>
  <c r="H738" i="6"/>
  <c r="H737" i="6"/>
  <c r="H735" i="6"/>
  <c r="H729" i="6"/>
  <c r="H725" i="6"/>
  <c r="H719" i="6"/>
  <c r="H714" i="6"/>
  <c r="H712" i="6"/>
  <c r="H708" i="6"/>
  <c r="H689" i="6"/>
  <c r="H683" i="6"/>
  <c r="H678" i="6"/>
  <c r="H674" i="6"/>
  <c r="H669" i="6"/>
  <c r="H668" i="6"/>
  <c r="H662" i="6"/>
  <c r="H658" i="6"/>
  <c r="H653" i="6"/>
  <c r="H651" i="6"/>
  <c r="H646" i="6"/>
  <c r="H642" i="6"/>
  <c r="H639" i="6"/>
  <c r="H636" i="6"/>
  <c r="H633" i="6"/>
  <c r="H630" i="6"/>
  <c r="H627" i="6"/>
  <c r="H617" i="6"/>
  <c r="H615" i="6"/>
  <c r="H613" i="6"/>
  <c r="H610" i="6"/>
  <c r="H608" i="6"/>
  <c r="H605" i="6"/>
  <c r="H602" i="6"/>
  <c r="H600" i="6"/>
  <c r="H597" i="6"/>
  <c r="H594" i="6"/>
  <c r="H591" i="6"/>
  <c r="H589" i="6"/>
  <c r="H582" i="6"/>
  <c r="H579" i="6"/>
  <c r="H574" i="6"/>
  <c r="H569" i="6"/>
  <c r="H567" i="6"/>
  <c r="H565" i="6"/>
  <c r="H561" i="6"/>
  <c r="H555" i="6"/>
  <c r="H552" i="6"/>
  <c r="H549" i="6"/>
  <c r="H543" i="6"/>
  <c r="H537" i="6"/>
  <c r="H534" i="6"/>
  <c r="H529" i="6"/>
  <c r="H524" i="6"/>
  <c r="H521" i="6"/>
  <c r="H516" i="6"/>
  <c r="H513" i="6"/>
  <c r="H509" i="6"/>
  <c r="H497" i="6"/>
  <c r="H494" i="6"/>
  <c r="H493" i="6"/>
  <c r="H490" i="6"/>
  <c r="H489" i="6"/>
  <c r="H486" i="6"/>
  <c r="H485" i="6"/>
  <c r="H478" i="6"/>
  <c r="H477" i="6"/>
  <c r="H470" i="6"/>
  <c r="H469" i="6"/>
  <c r="H461" i="6"/>
  <c r="H458" i="6"/>
  <c r="H457" i="6"/>
  <c r="H448" i="6"/>
  <c r="H447" i="6"/>
  <c r="H443" i="6"/>
  <c r="H442" i="6"/>
  <c r="H437" i="6"/>
  <c r="H434" i="6"/>
  <c r="H428" i="6"/>
  <c r="H423" i="6"/>
  <c r="H420" i="6"/>
  <c r="H419" i="6"/>
  <c r="H418" i="6"/>
  <c r="H412" i="6"/>
  <c r="H410" i="6"/>
  <c r="H408" i="6"/>
  <c r="H403" i="6"/>
  <c r="H398" i="6"/>
  <c r="H393" i="6"/>
  <c r="H388" i="6"/>
  <c r="H384" i="6"/>
  <c r="H376" i="6"/>
  <c r="H374" i="6"/>
  <c r="H371" i="6"/>
  <c r="H367" i="6"/>
  <c r="H363" i="6"/>
  <c r="H356" i="6"/>
  <c r="H352" i="6"/>
  <c r="H349" i="6"/>
  <c r="H343" i="6"/>
  <c r="H340" i="6"/>
  <c r="H337" i="6"/>
  <c r="H334" i="6"/>
  <c r="H332" i="6"/>
  <c r="H327" i="6"/>
  <c r="H323" i="6"/>
  <c r="H318" i="6"/>
  <c r="H316" i="6"/>
  <c r="H313" i="6"/>
  <c r="H312" i="6"/>
  <c r="H306" i="6"/>
  <c r="H305" i="6"/>
  <c r="H303" i="6"/>
  <c r="H298" i="6"/>
  <c r="H297" i="6"/>
  <c r="H292" i="6"/>
  <c r="H286" i="6"/>
  <c r="H281" i="6"/>
  <c r="H276" i="6"/>
  <c r="H273" i="6"/>
  <c r="H272" i="6"/>
  <c r="H266" i="6"/>
  <c r="H261" i="6"/>
  <c r="H259" i="6"/>
  <c r="H253" i="6"/>
  <c r="H252" i="6"/>
  <c r="H250" i="6"/>
  <c r="H249" i="6"/>
  <c r="H246" i="6"/>
  <c r="H245" i="6"/>
  <c r="H243" i="6"/>
  <c r="H238" i="6"/>
  <c r="H234" i="6"/>
  <c r="H232" i="6"/>
  <c r="H226" i="6"/>
  <c r="H223" i="6"/>
  <c r="H221" i="6"/>
  <c r="H216" i="6"/>
  <c r="H214" i="6"/>
  <c r="H213" i="6"/>
  <c r="H212" i="6"/>
  <c r="H208" i="6"/>
  <c r="H204" i="6"/>
  <c r="H201" i="6"/>
  <c r="H198" i="6"/>
  <c r="H195" i="6"/>
  <c r="H191" i="6"/>
  <c r="H186" i="6"/>
  <c r="H184" i="6"/>
  <c r="H181" i="6"/>
  <c r="H180" i="6"/>
  <c r="H177" i="6"/>
  <c r="H173" i="6"/>
  <c r="H170" i="6"/>
  <c r="H168" i="6"/>
  <c r="H164" i="6"/>
  <c r="H163" i="6"/>
  <c r="H162" i="6"/>
  <c r="H159" i="6"/>
  <c r="H157" i="6"/>
  <c r="H154" i="6"/>
  <c r="H153" i="6"/>
  <c r="H150" i="6"/>
  <c r="H147" i="6"/>
  <c r="H146" i="6"/>
  <c r="H142" i="6"/>
  <c r="H140" i="6"/>
  <c r="H137" i="6"/>
  <c r="H135" i="6"/>
  <c r="H132" i="6"/>
  <c r="H127" i="6"/>
  <c r="H125" i="6"/>
  <c r="H120" i="6"/>
  <c r="H117" i="6"/>
  <c r="H115" i="6"/>
  <c r="H113" i="6"/>
  <c r="H110" i="6"/>
  <c r="H107" i="6"/>
  <c r="H105" i="6"/>
  <c r="H102" i="6"/>
  <c r="H100" i="6"/>
  <c r="H95" i="6"/>
  <c r="H90" i="6"/>
  <c r="H87" i="6"/>
  <c r="H83" i="6"/>
  <c r="H81" i="6"/>
  <c r="H79" i="6"/>
  <c r="H73" i="6"/>
  <c r="H68" i="6"/>
  <c r="H64" i="6"/>
  <c r="H59" i="6"/>
  <c r="H58" i="6"/>
  <c r="H53" i="6"/>
  <c r="H48" i="6"/>
  <c r="H44" i="6"/>
  <c r="H43" i="6"/>
  <c r="H39" i="6"/>
  <c r="H35" i="6"/>
  <c r="H30" i="6"/>
  <c r="H29" i="6"/>
  <c r="H28" i="6"/>
  <c r="H25" i="6"/>
  <c r="H20" i="6"/>
  <c r="H14" i="6"/>
  <c r="G476" i="6" l="1"/>
  <c r="F476" i="6"/>
  <c r="F475" i="6" s="1"/>
  <c r="E476" i="6"/>
  <c r="E475" i="6" s="1"/>
  <c r="G468" i="6"/>
  <c r="F468" i="6"/>
  <c r="E468" i="6"/>
  <c r="E467" i="6" s="1"/>
  <c r="G446" i="6"/>
  <c r="F446" i="6"/>
  <c r="F445" i="6" s="1"/>
  <c r="E446" i="6"/>
  <c r="E445" i="6" s="1"/>
  <c r="G445" i="6" l="1"/>
  <c r="H446" i="6"/>
  <c r="G475" i="6"/>
  <c r="H476" i="6"/>
  <c r="H468" i="6"/>
  <c r="G697" i="6"/>
  <c r="I697" i="6" s="1"/>
  <c r="H445" i="6" l="1"/>
  <c r="H475" i="6"/>
  <c r="H697" i="6"/>
  <c r="G880" i="6"/>
  <c r="I880" i="6" s="1"/>
  <c r="G736" i="6"/>
  <c r="G705" i="6"/>
  <c r="I705" i="6" s="1"/>
  <c r="G701" i="6"/>
  <c r="I701" i="6" s="1"/>
  <c r="G694" i="6"/>
  <c r="I694" i="6" s="1"/>
  <c r="G621" i="6"/>
  <c r="I621" i="6" s="1"/>
  <c r="G586" i="6"/>
  <c r="I586" i="6" s="1"/>
  <c r="G584" i="6"/>
  <c r="I584" i="6" s="1"/>
  <c r="G559" i="6"/>
  <c r="I559" i="6" s="1"/>
  <c r="G523" i="6"/>
  <c r="I523" i="6" s="1"/>
  <c r="G360" i="6"/>
  <c r="I360" i="6" s="1"/>
  <c r="G362" i="6"/>
  <c r="I362" i="6" s="1"/>
  <c r="G304" i="6"/>
  <c r="G197" i="6"/>
  <c r="G149" i="6"/>
  <c r="G122" i="6"/>
  <c r="I122" i="6" s="1"/>
  <c r="G129" i="6"/>
  <c r="I129" i="6" s="1"/>
  <c r="G97" i="6"/>
  <c r="I97" i="6" s="1"/>
  <c r="G92" i="6"/>
  <c r="I92" i="6" s="1"/>
  <c r="G85" i="6"/>
  <c r="I85" i="6" s="1"/>
  <c r="G40" i="6"/>
  <c r="I40" i="6" s="1"/>
  <c r="H40" i="6" l="1"/>
  <c r="H129" i="6"/>
  <c r="H559" i="6"/>
  <c r="H694" i="6"/>
  <c r="H880" i="6"/>
  <c r="H85" i="6"/>
  <c r="H122" i="6"/>
  <c r="H362" i="6"/>
  <c r="H584" i="6"/>
  <c r="H701" i="6"/>
  <c r="H92" i="6"/>
  <c r="H360" i="6"/>
  <c r="H586" i="6"/>
  <c r="H705" i="6"/>
  <c r="H97" i="6"/>
  <c r="H523" i="6"/>
  <c r="H621" i="6"/>
  <c r="G148" i="6"/>
  <c r="G463" i="6"/>
  <c r="G462" i="6" s="1"/>
  <c r="F463" i="6"/>
  <c r="F462" i="6" s="1"/>
  <c r="E463" i="6"/>
  <c r="E462" i="6" s="1"/>
  <c r="F503" i="6"/>
  <c r="G503" i="6"/>
  <c r="G378" i="6"/>
  <c r="E378" i="6"/>
  <c r="E377" i="6" s="1"/>
  <c r="F378" i="6"/>
  <c r="F377" i="6" s="1"/>
  <c r="I503" i="6" l="1"/>
  <c r="I463" i="6"/>
  <c r="I378" i="6"/>
  <c r="G377" i="6"/>
  <c r="I377" i="6" s="1"/>
  <c r="E845" i="6"/>
  <c r="F845" i="6"/>
  <c r="G499" i="6"/>
  <c r="G498" i="6" s="1"/>
  <c r="E499" i="6"/>
  <c r="E498" i="6" s="1"/>
  <c r="F499" i="6"/>
  <c r="F498" i="6" s="1"/>
  <c r="F879" i="6"/>
  <c r="F878" i="6" s="1"/>
  <c r="F876" i="6"/>
  <c r="F875" i="6" s="1"/>
  <c r="F873" i="6"/>
  <c r="F872" i="6" s="1"/>
  <c r="F869" i="6"/>
  <c r="F867" i="6"/>
  <c r="F865" i="6"/>
  <c r="F862" i="6"/>
  <c r="F860" i="6"/>
  <c r="F858" i="6"/>
  <c r="F855" i="6"/>
  <c r="F854" i="6" s="1"/>
  <c r="F852" i="6"/>
  <c r="F851" i="6" s="1"/>
  <c r="F843" i="6"/>
  <c r="F842" i="6" s="1"/>
  <c r="F839" i="6"/>
  <c r="F836" i="6"/>
  <c r="F830" i="6"/>
  <c r="F827" i="6"/>
  <c r="F824" i="6"/>
  <c r="F823" i="6" s="1"/>
  <c r="F817" i="6"/>
  <c r="F816" i="6" s="1"/>
  <c r="F813" i="6"/>
  <c r="F812" i="6" s="1"/>
  <c r="F807" i="6"/>
  <c r="F806" i="6" s="1"/>
  <c r="F805" i="6" s="1"/>
  <c r="F803" i="6"/>
  <c r="F802" i="6" s="1"/>
  <c r="F801" i="6" s="1"/>
  <c r="F799" i="6"/>
  <c r="F798" i="6" s="1"/>
  <c r="F796" i="6"/>
  <c r="F795" i="6" s="1"/>
  <c r="F793" i="6"/>
  <c r="F791" i="6"/>
  <c r="F787" i="6"/>
  <c r="F786" i="6" s="1"/>
  <c r="F784" i="6"/>
  <c r="F783" i="6" s="1"/>
  <c r="F781" i="6"/>
  <c r="F780" i="6" s="1"/>
  <c r="F778" i="6"/>
  <c r="F777" i="6" s="1"/>
  <c r="F775" i="6"/>
  <c r="F773" i="6"/>
  <c r="F769" i="6"/>
  <c r="F768" i="6" s="1"/>
  <c r="F763" i="6"/>
  <c r="F762" i="6" s="1"/>
  <c r="F759" i="6"/>
  <c r="F758" i="6" s="1"/>
  <c r="F756" i="6"/>
  <c r="F755" i="6" s="1"/>
  <c r="F752" i="6"/>
  <c r="F751" i="6" s="1"/>
  <c r="F748" i="6"/>
  <c r="F747" i="6" s="1"/>
  <c r="F744" i="6"/>
  <c r="F743" i="6" s="1"/>
  <c r="F741" i="6"/>
  <c r="F740" i="6" s="1"/>
  <c r="F736" i="6"/>
  <c r="I736" i="6" s="1"/>
  <c r="F734" i="6"/>
  <c r="F728" i="6"/>
  <c r="F727" i="6" s="1"/>
  <c r="F726" i="6" s="1"/>
  <c r="F724" i="6"/>
  <c r="F723" i="6" s="1"/>
  <c r="F722" i="6" s="1"/>
  <c r="F718" i="6"/>
  <c r="F717" i="6" s="1"/>
  <c r="F716" i="6" s="1"/>
  <c r="F715" i="6" s="1"/>
  <c r="F713" i="6"/>
  <c r="F711" i="6"/>
  <c r="F707" i="6"/>
  <c r="F706" i="6" s="1"/>
  <c r="F704" i="6"/>
  <c r="F703" i="6" s="1"/>
  <c r="F700" i="6"/>
  <c r="F699" i="6" s="1"/>
  <c r="F698" i="6" s="1"/>
  <c r="F696" i="6"/>
  <c r="F695" i="6" s="1"/>
  <c r="F693" i="6"/>
  <c r="F692" i="6" s="1"/>
  <c r="F688" i="6"/>
  <c r="F687" i="6" s="1"/>
  <c r="F686" i="6" s="1"/>
  <c r="F685" i="6" s="1"/>
  <c r="F682" i="6"/>
  <c r="F681" i="6" s="1"/>
  <c r="F680" i="6" s="1"/>
  <c r="F679" i="6" s="1"/>
  <c r="F677" i="6"/>
  <c r="F676" i="6" s="1"/>
  <c r="F675" i="6" s="1"/>
  <c r="F673" i="6"/>
  <c r="F672" i="6" s="1"/>
  <c r="F671" i="6" s="1"/>
  <c r="F667" i="6"/>
  <c r="F666" i="6" s="1"/>
  <c r="F665" i="6" s="1"/>
  <c r="F664" i="6" s="1"/>
  <c r="F661" i="6"/>
  <c r="F660" i="6" s="1"/>
  <c r="F659" i="6" s="1"/>
  <c r="F657" i="6"/>
  <c r="F656" i="6" s="1"/>
  <c r="F655" i="6" s="1"/>
  <c r="F652" i="6"/>
  <c r="F650" i="6"/>
  <c r="F645" i="6"/>
  <c r="F644" i="6" s="1"/>
  <c r="F643" i="6" s="1"/>
  <c r="F641" i="6"/>
  <c r="F640" i="6" s="1"/>
  <c r="F638" i="6"/>
  <c r="F637" i="6" s="1"/>
  <c r="F635" i="6"/>
  <c r="F634" i="6" s="1"/>
  <c r="F632" i="6"/>
  <c r="F631" i="6" s="1"/>
  <c r="F629" i="6"/>
  <c r="F628" i="6" s="1"/>
  <c r="F626" i="6"/>
  <c r="F625" i="6" s="1"/>
  <c r="F620" i="6"/>
  <c r="F619" i="6" s="1"/>
  <c r="F618" i="6" s="1"/>
  <c r="F616" i="6"/>
  <c r="F614" i="6"/>
  <c r="F612" i="6"/>
  <c r="F609" i="6"/>
  <c r="F607" i="6"/>
  <c r="F604" i="6"/>
  <c r="F603" i="6" s="1"/>
  <c r="F601" i="6"/>
  <c r="F599" i="6"/>
  <c r="F596" i="6"/>
  <c r="F595" i="6" s="1"/>
  <c r="F593" i="6"/>
  <c r="F592" i="6" s="1"/>
  <c r="F590" i="6"/>
  <c r="F588" i="6"/>
  <c r="F585" i="6"/>
  <c r="F583" i="6"/>
  <c r="F581" i="6"/>
  <c r="F578" i="6"/>
  <c r="F577" i="6" s="1"/>
  <c r="F573" i="6"/>
  <c r="F572" i="6" s="1"/>
  <c r="F571" i="6" s="1"/>
  <c r="F570" i="6" s="1"/>
  <c r="F568" i="6"/>
  <c r="F566" i="6"/>
  <c r="F564" i="6"/>
  <c r="F560" i="6"/>
  <c r="F558" i="6"/>
  <c r="F554" i="6"/>
  <c r="F553" i="6" s="1"/>
  <c r="F551" i="6"/>
  <c r="F550" i="6" s="1"/>
  <c r="F548" i="6"/>
  <c r="F547" i="6" s="1"/>
  <c r="F542" i="6"/>
  <c r="F541" i="6" s="1"/>
  <c r="F540" i="6" s="1"/>
  <c r="F539" i="6" s="1"/>
  <c r="F538" i="6" s="1"/>
  <c r="F536" i="6"/>
  <c r="F535" i="6" s="1"/>
  <c r="F533" i="6"/>
  <c r="F532" i="6" s="1"/>
  <c r="F528" i="6"/>
  <c r="F527" i="6" s="1"/>
  <c r="F526" i="6" s="1"/>
  <c r="F525" i="6" s="1"/>
  <c r="F522" i="6"/>
  <c r="F520" i="6"/>
  <c r="F515" i="6"/>
  <c r="F514" i="6" s="1"/>
  <c r="F512" i="6"/>
  <c r="F511" i="6" s="1"/>
  <c r="F508" i="6"/>
  <c r="F507" i="6" s="1"/>
  <c r="F506" i="6" s="1"/>
  <c r="F496" i="6"/>
  <c r="F495" i="6" s="1"/>
  <c r="F492" i="6"/>
  <c r="F491" i="6" s="1"/>
  <c r="F488" i="6"/>
  <c r="F487" i="6" s="1"/>
  <c r="F484" i="6"/>
  <c r="F483" i="6" s="1"/>
  <c r="F480" i="6"/>
  <c r="F479" i="6" s="1"/>
  <c r="F472" i="6"/>
  <c r="F471" i="6" s="1"/>
  <c r="F460" i="6"/>
  <c r="F459" i="6" s="1"/>
  <c r="F456" i="6"/>
  <c r="F455" i="6" s="1"/>
  <c r="F450" i="6"/>
  <c r="F449" i="6" s="1"/>
  <c r="F444" i="6" s="1"/>
  <c r="F441" i="6"/>
  <c r="F440" i="6" s="1"/>
  <c r="F439" i="6" s="1"/>
  <c r="F436" i="6"/>
  <c r="F435" i="6" s="1"/>
  <c r="F433" i="6"/>
  <c r="F432" i="6" s="1"/>
  <c r="F427" i="6"/>
  <c r="F426" i="6" s="1"/>
  <c r="F425" i="6" s="1"/>
  <c r="F424" i="6" s="1"/>
  <c r="F422" i="6"/>
  <c r="F421" i="6" s="1"/>
  <c r="F417" i="6"/>
  <c r="F416" i="6" s="1"/>
  <c r="F411" i="6"/>
  <c r="F409" i="6"/>
  <c r="F407" i="6"/>
  <c r="F402" i="6"/>
  <c r="F401" i="6" s="1"/>
  <c r="F400" i="6" s="1"/>
  <c r="F399" i="6" s="1"/>
  <c r="F397" i="6"/>
  <c r="F396" i="6" s="1"/>
  <c r="F395" i="6" s="1"/>
  <c r="F394" i="6" s="1"/>
  <c r="F392" i="6"/>
  <c r="F391" i="6" s="1"/>
  <c r="F390" i="6" s="1"/>
  <c r="F389" i="6" s="1"/>
  <c r="F387" i="6"/>
  <c r="F386" i="6" s="1"/>
  <c r="F385" i="6" s="1"/>
  <c r="F383" i="6"/>
  <c r="F382" i="6" s="1"/>
  <c r="F381" i="6" s="1"/>
  <c r="F375" i="6"/>
  <c r="F373" i="6"/>
  <c r="F370" i="6"/>
  <c r="F369" i="6" s="1"/>
  <c r="F366" i="6"/>
  <c r="F365" i="6" s="1"/>
  <c r="F364" i="6" s="1"/>
  <c r="F361" i="6"/>
  <c r="F359" i="6"/>
  <c r="F355" i="6"/>
  <c r="F354" i="6" s="1"/>
  <c r="F353" i="6" s="1"/>
  <c r="F351" i="6"/>
  <c r="F350" i="6" s="1"/>
  <c r="F348" i="6"/>
  <c r="F347" i="6" s="1"/>
  <c r="F342" i="6"/>
  <c r="F341" i="6" s="1"/>
  <c r="F339" i="6"/>
  <c r="F338" i="6" s="1"/>
  <c r="F336" i="6"/>
  <c r="F335" i="6" s="1"/>
  <c r="F333" i="6"/>
  <c r="F331" i="6"/>
  <c r="F326" i="6"/>
  <c r="F325" i="6" s="1"/>
  <c r="F324" i="6" s="1"/>
  <c r="F322" i="6"/>
  <c r="F321" i="6" s="1"/>
  <c r="F320" i="6" s="1"/>
  <c r="F317" i="6"/>
  <c r="F315" i="6"/>
  <c r="F311" i="6"/>
  <c r="F310" i="6" s="1"/>
  <c r="F304" i="6"/>
  <c r="I304" i="6" s="1"/>
  <c r="F302" i="6"/>
  <c r="F296" i="6"/>
  <c r="F295" i="6" s="1"/>
  <c r="F294" i="6" s="1"/>
  <c r="F293" i="6" s="1"/>
  <c r="F291" i="6"/>
  <c r="F290" i="6" s="1"/>
  <c r="F289" i="6" s="1"/>
  <c r="F288" i="6" s="1"/>
  <c r="F285" i="6"/>
  <c r="F284" i="6" s="1"/>
  <c r="F283" i="6" s="1"/>
  <c r="F282" i="6" s="1"/>
  <c r="F280" i="6"/>
  <c r="F279" i="6" s="1"/>
  <c r="F278" i="6" s="1"/>
  <c r="F277" i="6" s="1"/>
  <c r="F275" i="6"/>
  <c r="F274" i="6" s="1"/>
  <c r="F271" i="6"/>
  <c r="F270" i="6" s="1"/>
  <c r="F265" i="6"/>
  <c r="F264" i="6" s="1"/>
  <c r="F263" i="6" s="1"/>
  <c r="F262" i="6" s="1"/>
  <c r="F260" i="6"/>
  <c r="F258" i="6"/>
  <c r="F251" i="6"/>
  <c r="F248" i="6"/>
  <c r="F244" i="6"/>
  <c r="F242" i="6"/>
  <c r="F237" i="6"/>
  <c r="F236" i="6" s="1"/>
  <c r="F235" i="6" s="1"/>
  <c r="F233" i="6"/>
  <c r="F231" i="6"/>
  <c r="I231" i="6" s="1"/>
  <c r="F225" i="6"/>
  <c r="F224" i="6" s="1"/>
  <c r="F222" i="6"/>
  <c r="F220" i="6"/>
  <c r="F215" i="6"/>
  <c r="F211" i="6"/>
  <c r="F207" i="6"/>
  <c r="F206" i="6" s="1"/>
  <c r="F205" i="6" s="1"/>
  <c r="F203" i="6"/>
  <c r="F202" i="6" s="1"/>
  <c r="F200" i="6"/>
  <c r="F199" i="6" s="1"/>
  <c r="F197" i="6"/>
  <c r="I197" i="6" s="1"/>
  <c r="F194" i="6"/>
  <c r="F193" i="6" s="1"/>
  <c r="F190" i="6"/>
  <c r="F189" i="6" s="1"/>
  <c r="F188" i="6" s="1"/>
  <c r="F185" i="6"/>
  <c r="F183" i="6"/>
  <c r="F179" i="6"/>
  <c r="F178" i="6" s="1"/>
  <c r="F176" i="6"/>
  <c r="F175" i="6" s="1"/>
  <c r="F172" i="6"/>
  <c r="F171" i="6" s="1"/>
  <c r="F169" i="6"/>
  <c r="F167" i="6"/>
  <c r="F161" i="6"/>
  <c r="F160" i="6" s="1"/>
  <c r="F158" i="6"/>
  <c r="F156" i="6"/>
  <c r="F152" i="6"/>
  <c r="F151" i="6" s="1"/>
  <c r="F149" i="6"/>
  <c r="I149" i="6" s="1"/>
  <c r="F145" i="6"/>
  <c r="F144" i="6" s="1"/>
  <c r="F141" i="6"/>
  <c r="F139" i="6"/>
  <c r="F136" i="6"/>
  <c r="F134" i="6"/>
  <c r="F131" i="6"/>
  <c r="F130" i="6" s="1"/>
  <c r="F128" i="6"/>
  <c r="F126" i="6"/>
  <c r="F124" i="6"/>
  <c r="F121" i="6"/>
  <c r="F119" i="6"/>
  <c r="F116" i="6"/>
  <c r="F114" i="6"/>
  <c r="F112" i="6"/>
  <c r="F109" i="6"/>
  <c r="F108" i="6" s="1"/>
  <c r="F106" i="6"/>
  <c r="F104" i="6"/>
  <c r="F101" i="6"/>
  <c r="F99" i="6"/>
  <c r="F96" i="6"/>
  <c r="F94" i="6"/>
  <c r="F91" i="6"/>
  <c r="F89" i="6"/>
  <c r="F86" i="6"/>
  <c r="F84" i="6"/>
  <c r="F82" i="6"/>
  <c r="F80" i="6"/>
  <c r="F78" i="6"/>
  <c r="F72" i="6"/>
  <c r="F71" i="6" s="1"/>
  <c r="F70" i="6" s="1"/>
  <c r="F69" i="6" s="1"/>
  <c r="F67" i="6"/>
  <c r="F66" i="6" s="1"/>
  <c r="F65" i="6" s="1"/>
  <c r="F63" i="6"/>
  <c r="F62" i="6" s="1"/>
  <c r="F61" i="6" s="1"/>
  <c r="F55" i="6"/>
  <c r="F54" i="6" s="1"/>
  <c r="F52" i="6"/>
  <c r="F51" i="6" s="1"/>
  <c r="F47" i="6"/>
  <c r="F46" i="6" s="1"/>
  <c r="F45" i="6" s="1"/>
  <c r="F42" i="6"/>
  <c r="F41" i="6" s="1"/>
  <c r="F38" i="6"/>
  <c r="F37" i="6" s="1"/>
  <c r="F34" i="6"/>
  <c r="F33" i="6" s="1"/>
  <c r="F32" i="6" s="1"/>
  <c r="F27" i="6"/>
  <c r="F26" i="6" s="1"/>
  <c r="F24" i="6"/>
  <c r="F23" i="6" s="1"/>
  <c r="F19" i="6"/>
  <c r="F18" i="6" s="1"/>
  <c r="F17" i="6" s="1"/>
  <c r="F16" i="6" s="1"/>
  <c r="F13" i="6"/>
  <c r="F12" i="6" s="1"/>
  <c r="F11" i="6" s="1"/>
  <c r="F10" i="6" s="1"/>
  <c r="F9" i="6" s="1"/>
  <c r="G839" i="6"/>
  <c r="E839" i="6"/>
  <c r="I499" i="6" l="1"/>
  <c r="I839" i="6"/>
  <c r="F196" i="6"/>
  <c r="F192" i="6" s="1"/>
  <c r="F148" i="6"/>
  <c r="I148" i="6" s="1"/>
  <c r="I462" i="6"/>
  <c r="H839" i="6"/>
  <c r="I502" i="6"/>
  <c r="I846" i="6"/>
  <c r="F467" i="6"/>
  <c r="F466" i="6"/>
  <c r="F257" i="6"/>
  <c r="F256" i="6" s="1"/>
  <c r="F255" i="6" s="1"/>
  <c r="F230" i="6"/>
  <c r="F229" i="6" s="1"/>
  <c r="F228" i="6" s="1"/>
  <c r="F372" i="6"/>
  <c r="F368" i="6" s="1"/>
  <c r="F772" i="6"/>
  <c r="F98" i="6"/>
  <c r="F118" i="6"/>
  <c r="F138" i="6"/>
  <c r="F166" i="6"/>
  <c r="F165" i="6" s="1"/>
  <c r="F606" i="6"/>
  <c r="F790" i="6"/>
  <c r="F835" i="6"/>
  <c r="F587" i="6"/>
  <c r="F247" i="6"/>
  <c r="F563" i="6"/>
  <c r="F562" i="6" s="1"/>
  <c r="F155" i="6"/>
  <c r="F182" i="6"/>
  <c r="F174" i="6" s="1"/>
  <c r="F857" i="6"/>
  <c r="F50" i="6"/>
  <c r="F49" i="6" s="1"/>
  <c r="F103" i="6"/>
  <c r="F557" i="6"/>
  <c r="F556" i="6" s="1"/>
  <c r="F611" i="6"/>
  <c r="F710" i="6"/>
  <c r="F709" i="6" s="1"/>
  <c r="F219" i="6"/>
  <c r="F218" i="6" s="1"/>
  <c r="F217" i="6" s="1"/>
  <c r="F598" i="6"/>
  <c r="F531" i="6"/>
  <c r="F530" i="6" s="1"/>
  <c r="F510" i="6"/>
  <c r="F691" i="6"/>
  <c r="F654" i="6"/>
  <c r="F649" i="6"/>
  <c r="F648" i="6" s="1"/>
  <c r="F647" i="6" s="1"/>
  <c r="F702" i="6"/>
  <c r="F811" i="6"/>
  <c r="F810" i="6" s="1"/>
  <c r="F809" i="6" s="1"/>
  <c r="F519" i="6"/>
  <c r="F518" i="6" s="1"/>
  <c r="F517" i="6" s="1"/>
  <c r="F454" i="6"/>
  <c r="F22" i="6"/>
  <c r="F21" i="6" s="1"/>
  <c r="F415" i="6"/>
  <c r="F414" i="6" s="1"/>
  <c r="F413" i="6" s="1"/>
  <c r="F241" i="6"/>
  <c r="F210" i="6"/>
  <c r="F209" i="6" s="1"/>
  <c r="F88" i="6"/>
  <c r="F346" i="6"/>
  <c r="F60" i="6"/>
  <c r="F624" i="6"/>
  <c r="F623" i="6" s="1"/>
  <c r="F319" i="6"/>
  <c r="F721" i="6"/>
  <c r="F720" i="6" s="1"/>
  <c r="F871" i="6"/>
  <c r="F93" i="6"/>
  <c r="F269" i="6"/>
  <c r="F268" i="6" s="1"/>
  <c r="F267" i="6" s="1"/>
  <c r="F330" i="6"/>
  <c r="F329" i="6" s="1"/>
  <c r="F328" i="6" s="1"/>
  <c r="F358" i="6"/>
  <c r="F357" i="6" s="1"/>
  <c r="F580" i="6"/>
  <c r="F733" i="6"/>
  <c r="F732" i="6" s="1"/>
  <c r="F826" i="6"/>
  <c r="F822" i="6" s="1"/>
  <c r="F821" i="6" s="1"/>
  <c r="F36" i="6"/>
  <c r="F31" i="6" s="1"/>
  <c r="F77" i="6"/>
  <c r="F431" i="6"/>
  <c r="F430" i="6" s="1"/>
  <c r="F546" i="6"/>
  <c r="F111" i="6"/>
  <c r="F123" i="6"/>
  <c r="F133" i="6"/>
  <c r="F301" i="6"/>
  <c r="F300" i="6" s="1"/>
  <c r="F299" i="6" s="1"/>
  <c r="F287" i="6" s="1"/>
  <c r="F314" i="6"/>
  <c r="F309" i="6" s="1"/>
  <c r="F308" i="6" s="1"/>
  <c r="F406" i="6"/>
  <c r="F405" i="6" s="1"/>
  <c r="F404" i="6" s="1"/>
  <c r="F438" i="6"/>
  <c r="F864" i="6"/>
  <c r="F380" i="6"/>
  <c r="F670" i="6"/>
  <c r="F663" i="6" s="1"/>
  <c r="F754" i="6"/>
  <c r="G813" i="6"/>
  <c r="G817" i="6"/>
  <c r="I817" i="6" s="1"/>
  <c r="F143" i="6" l="1"/>
  <c r="G812" i="6"/>
  <c r="G816" i="6"/>
  <c r="I816" i="6" s="1"/>
  <c r="G845" i="6"/>
  <c r="I845" i="6" s="1"/>
  <c r="I498" i="6"/>
  <c r="F240" i="6"/>
  <c r="F239" i="6" s="1"/>
  <c r="F227" i="6" s="1"/>
  <c r="F767" i="6"/>
  <c r="F766" i="6" s="1"/>
  <c r="F834" i="6"/>
  <c r="F833" i="6" s="1"/>
  <c r="F820" i="6" s="1"/>
  <c r="F850" i="6"/>
  <c r="F576" i="6"/>
  <c r="F575" i="6" s="1"/>
  <c r="F622" i="6"/>
  <c r="F545" i="6"/>
  <c r="F453" i="6"/>
  <c r="F429" i="6" s="1"/>
  <c r="F690" i="6"/>
  <c r="F684" i="6" s="1"/>
  <c r="F731" i="6"/>
  <c r="F307" i="6"/>
  <c r="F15" i="6"/>
  <c r="F345" i="6"/>
  <c r="F344" i="6" s="1"/>
  <c r="F187" i="6"/>
  <c r="F76" i="6"/>
  <c r="G522" i="6"/>
  <c r="I522" i="6" s="1"/>
  <c r="E522" i="6"/>
  <c r="F75" i="6" l="1"/>
  <c r="F74" i="6" s="1"/>
  <c r="G811" i="6"/>
  <c r="I811" i="6" s="1"/>
  <c r="H522" i="6"/>
  <c r="F730" i="6"/>
  <c r="F544" i="6"/>
  <c r="G161" i="6"/>
  <c r="I161" i="6" s="1"/>
  <c r="E161" i="6"/>
  <c r="E160" i="6" s="1"/>
  <c r="G810" i="6" l="1"/>
  <c r="I810" i="6" s="1"/>
  <c r="G160" i="6"/>
  <c r="I160" i="6" s="1"/>
  <c r="H161" i="6"/>
  <c r="F849" i="6"/>
  <c r="F881" i="6" s="1"/>
  <c r="G152" i="6"/>
  <c r="I152" i="6" s="1"/>
  <c r="E152" i="6"/>
  <c r="E151" i="6" s="1"/>
  <c r="G508" i="6"/>
  <c r="I508" i="6" s="1"/>
  <c r="E508" i="6"/>
  <c r="E507" i="6" s="1"/>
  <c r="E506" i="6" s="1"/>
  <c r="G809" i="6" l="1"/>
  <c r="I809" i="6" s="1"/>
  <c r="H160" i="6"/>
  <c r="G507" i="6"/>
  <c r="I507" i="6" s="1"/>
  <c r="H508" i="6"/>
  <c r="G151" i="6"/>
  <c r="I151" i="6" s="1"/>
  <c r="H152" i="6"/>
  <c r="G248" i="6"/>
  <c r="I248" i="6" s="1"/>
  <c r="E248" i="6"/>
  <c r="H151" i="6" l="1"/>
  <c r="H248" i="6"/>
  <c r="G506" i="6"/>
  <c r="I506" i="6" s="1"/>
  <c r="H507" i="6"/>
  <c r="G667" i="6"/>
  <c r="I667" i="6" s="1"/>
  <c r="E667" i="6"/>
  <c r="E666" i="6" s="1"/>
  <c r="E665" i="6" s="1"/>
  <c r="E664" i="6" s="1"/>
  <c r="G830" i="6"/>
  <c r="I830" i="6" s="1"/>
  <c r="E830" i="6"/>
  <c r="H506" i="6" l="1"/>
  <c r="G666" i="6"/>
  <c r="I666" i="6" s="1"/>
  <c r="H667" i="6"/>
  <c r="H830" i="6"/>
  <c r="E813" i="6"/>
  <c r="E817" i="6"/>
  <c r="E812" i="6" l="1"/>
  <c r="H812" i="6" s="1"/>
  <c r="H813" i="6"/>
  <c r="E816" i="6"/>
  <c r="H816" i="6" s="1"/>
  <c r="H817" i="6"/>
  <c r="G665" i="6"/>
  <c r="I665" i="6" s="1"/>
  <c r="H666" i="6"/>
  <c r="E811" i="6" l="1"/>
  <c r="H811" i="6" s="1"/>
  <c r="G664" i="6"/>
  <c r="I664" i="6" s="1"/>
  <c r="H665" i="6"/>
  <c r="G652" i="6"/>
  <c r="I652" i="6" s="1"/>
  <c r="E652" i="6"/>
  <c r="G629" i="6"/>
  <c r="I629" i="6" s="1"/>
  <c r="E629" i="6"/>
  <c r="E628" i="6" s="1"/>
  <c r="H664" i="6" l="1"/>
  <c r="H652" i="6"/>
  <c r="G628" i="6"/>
  <c r="I628" i="6" s="1"/>
  <c r="H629" i="6"/>
  <c r="G52" i="6"/>
  <c r="I52" i="6" s="1"/>
  <c r="E52" i="6"/>
  <c r="E51" i="6" s="1"/>
  <c r="H628" i="6" l="1"/>
  <c r="G51" i="6"/>
  <c r="I51" i="6" s="1"/>
  <c r="H52" i="6"/>
  <c r="G207" i="6"/>
  <c r="I207" i="6" s="1"/>
  <c r="E207" i="6"/>
  <c r="E206" i="6" s="1"/>
  <c r="E205" i="6" s="1"/>
  <c r="H51" i="6" l="1"/>
  <c r="G206" i="6"/>
  <c r="I206" i="6" s="1"/>
  <c r="H207" i="6"/>
  <c r="E149" i="6"/>
  <c r="E148" i="6" l="1"/>
  <c r="H148" i="6" s="1"/>
  <c r="H149" i="6"/>
  <c r="G205" i="6"/>
  <c r="I205" i="6" s="1"/>
  <c r="H206" i="6"/>
  <c r="G333" i="6"/>
  <c r="I333" i="6" s="1"/>
  <c r="E333" i="6"/>
  <c r="G251" i="6"/>
  <c r="I251" i="6" s="1"/>
  <c r="E251" i="6"/>
  <c r="G244" i="6"/>
  <c r="I244" i="6" s="1"/>
  <c r="E244" i="6"/>
  <c r="H205" i="6" l="1"/>
  <c r="H251" i="6"/>
  <c r="H244" i="6"/>
  <c r="H333" i="6"/>
  <c r="G460" i="6"/>
  <c r="I460" i="6" s="1"/>
  <c r="E460" i="6"/>
  <c r="E459" i="6" s="1"/>
  <c r="G459" i="6" l="1"/>
  <c r="I459" i="6" s="1"/>
  <c r="H460" i="6"/>
  <c r="E304" i="6"/>
  <c r="H304" i="6" s="1"/>
  <c r="G632" i="6"/>
  <c r="I632" i="6" s="1"/>
  <c r="E632" i="6"/>
  <c r="E631" i="6" s="1"/>
  <c r="H459" i="6" l="1"/>
  <c r="G631" i="6"/>
  <c r="I631" i="6" s="1"/>
  <c r="H632" i="6"/>
  <c r="G433" i="6"/>
  <c r="I433" i="6" s="1"/>
  <c r="E433" i="6"/>
  <c r="E432" i="6" s="1"/>
  <c r="E860" i="6"/>
  <c r="H631" i="6" l="1"/>
  <c r="G432" i="6"/>
  <c r="I432" i="6" s="1"/>
  <c r="H433" i="6"/>
  <c r="G752" i="6"/>
  <c r="I752" i="6" s="1"/>
  <c r="E752" i="6"/>
  <c r="E751" i="6" s="1"/>
  <c r="G560" i="6"/>
  <c r="I560" i="6" s="1"/>
  <c r="H432" i="6" l="1"/>
  <c r="G751" i="6"/>
  <c r="I751" i="6" s="1"/>
  <c r="H752" i="6"/>
  <c r="G242" i="6"/>
  <c r="I242" i="6" s="1"/>
  <c r="E242" i="6"/>
  <c r="H751" i="6" l="1"/>
  <c r="G241" i="6"/>
  <c r="I241" i="6" s="1"/>
  <c r="H242" i="6"/>
  <c r="E241" i="6"/>
  <c r="H241" i="6" l="1"/>
  <c r="G91" i="6"/>
  <c r="I91" i="6" s="1"/>
  <c r="E91" i="6"/>
  <c r="G89" i="6"/>
  <c r="I89" i="6" s="1"/>
  <c r="E89" i="6"/>
  <c r="H89" i="6" l="1"/>
  <c r="H91" i="6"/>
  <c r="G88" i="6"/>
  <c r="I88" i="6" s="1"/>
  <c r="E88" i="6"/>
  <c r="E197" i="6"/>
  <c r="G196" i="6"/>
  <c r="I196" i="6" s="1"/>
  <c r="E196" i="6" l="1"/>
  <c r="H196" i="6" s="1"/>
  <c r="H197" i="6"/>
  <c r="H88" i="6"/>
  <c r="G55" i="6"/>
  <c r="I55" i="6" s="1"/>
  <c r="E55" i="6"/>
  <c r="H55" i="6" l="1"/>
  <c r="G211" i="6"/>
  <c r="I211" i="6" s="1"/>
  <c r="E211" i="6"/>
  <c r="G215" i="6"/>
  <c r="I215" i="6" s="1"/>
  <c r="E215" i="6"/>
  <c r="H211" i="6" l="1"/>
  <c r="H215" i="6"/>
  <c r="E210" i="6"/>
  <c r="G210" i="6"/>
  <c r="I210" i="6" s="1"/>
  <c r="H210" i="6" l="1"/>
  <c r="G496" i="6"/>
  <c r="I496" i="6" s="1"/>
  <c r="E496" i="6"/>
  <c r="E495" i="6" s="1"/>
  <c r="G495" i="6" l="1"/>
  <c r="I495" i="6" s="1"/>
  <c r="H496" i="6"/>
  <c r="E736" i="6"/>
  <c r="H736" i="6" s="1"/>
  <c r="H495" i="6" l="1"/>
  <c r="G734" i="6"/>
  <c r="I734" i="6" s="1"/>
  <c r="E734" i="6"/>
  <c r="E733" i="6" s="1"/>
  <c r="E787" i="6"/>
  <c r="E315" i="6"/>
  <c r="G315" i="6"/>
  <c r="I315" i="6" s="1"/>
  <c r="G233" i="6"/>
  <c r="I233" i="6" s="1"/>
  <c r="E233" i="6"/>
  <c r="E231" i="6"/>
  <c r="H231" i="6" s="1"/>
  <c r="G528" i="6"/>
  <c r="I528" i="6" s="1"/>
  <c r="E528" i="6"/>
  <c r="E527" i="6" s="1"/>
  <c r="E526" i="6" s="1"/>
  <c r="E525" i="6" s="1"/>
  <c r="G230" i="6" l="1"/>
  <c r="I230" i="6" s="1"/>
  <c r="H233" i="6"/>
  <c r="G527" i="6"/>
  <c r="I527" i="6" s="1"/>
  <c r="H528" i="6"/>
  <c r="H315" i="6"/>
  <c r="H734" i="6"/>
  <c r="E230" i="6"/>
  <c r="E229" i="6" s="1"/>
  <c r="G179" i="6"/>
  <c r="I179" i="6" s="1"/>
  <c r="E179" i="6"/>
  <c r="H179" i="6" l="1"/>
  <c r="G526" i="6"/>
  <c r="I526" i="6" s="1"/>
  <c r="H527" i="6"/>
  <c r="G229" i="6"/>
  <c r="I229" i="6" s="1"/>
  <c r="H230" i="6"/>
  <c r="G641" i="6"/>
  <c r="I641" i="6" s="1"/>
  <c r="E641" i="6"/>
  <c r="E640" i="6" s="1"/>
  <c r="H229" i="6" l="1"/>
  <c r="G640" i="6"/>
  <c r="I640" i="6" s="1"/>
  <c r="H641" i="6"/>
  <c r="G525" i="6"/>
  <c r="I525" i="6" s="1"/>
  <c r="H526" i="6"/>
  <c r="G728" i="6"/>
  <c r="I728" i="6" s="1"/>
  <c r="E728" i="6"/>
  <c r="E727" i="6" s="1"/>
  <c r="E726" i="6" s="1"/>
  <c r="G724" i="6"/>
  <c r="I724" i="6" s="1"/>
  <c r="E724" i="6"/>
  <c r="E723" i="6" s="1"/>
  <c r="E722" i="6" s="1"/>
  <c r="H640" i="6" l="1"/>
  <c r="H525" i="6"/>
  <c r="G723" i="6"/>
  <c r="I723" i="6" s="1"/>
  <c r="H724" i="6"/>
  <c r="G727" i="6"/>
  <c r="I727" i="6" s="1"/>
  <c r="H728" i="6"/>
  <c r="E721" i="6"/>
  <c r="E720" i="6" s="1"/>
  <c r="G726" i="6" l="1"/>
  <c r="I726" i="6" s="1"/>
  <c r="H727" i="6"/>
  <c r="G722" i="6"/>
  <c r="I722" i="6" s="1"/>
  <c r="H723" i="6"/>
  <c r="G704" i="6"/>
  <c r="I704" i="6" s="1"/>
  <c r="E704" i="6"/>
  <c r="E703" i="6" s="1"/>
  <c r="G700" i="6"/>
  <c r="I700" i="6" s="1"/>
  <c r="E700" i="6"/>
  <c r="E699" i="6" s="1"/>
  <c r="E698" i="6" s="1"/>
  <c r="G696" i="6"/>
  <c r="I696" i="6" s="1"/>
  <c r="E696" i="6"/>
  <c r="E695" i="6" s="1"/>
  <c r="G836" i="6"/>
  <c r="I836" i="6" s="1"/>
  <c r="G824" i="6"/>
  <c r="I824" i="6" s="1"/>
  <c r="E824" i="6"/>
  <c r="E823" i="6" s="1"/>
  <c r="H726" i="6" l="1"/>
  <c r="G699" i="6"/>
  <c r="I699" i="6" s="1"/>
  <c r="H700" i="6"/>
  <c r="H722" i="6"/>
  <c r="G721" i="6"/>
  <c r="I721" i="6" s="1"/>
  <c r="G823" i="6"/>
  <c r="I823" i="6" s="1"/>
  <c r="H824" i="6"/>
  <c r="G835" i="6"/>
  <c r="I835" i="6" s="1"/>
  <c r="G695" i="6"/>
  <c r="I695" i="6" s="1"/>
  <c r="H696" i="6"/>
  <c r="G703" i="6"/>
  <c r="I703" i="6" s="1"/>
  <c r="H704" i="6"/>
  <c r="G733" i="6"/>
  <c r="I733" i="6" s="1"/>
  <c r="G803" i="6"/>
  <c r="I803" i="6" s="1"/>
  <c r="E803" i="6"/>
  <c r="E802" i="6" s="1"/>
  <c r="E801" i="6" s="1"/>
  <c r="G756" i="6"/>
  <c r="I756" i="6" s="1"/>
  <c r="E756" i="6"/>
  <c r="E755" i="6" s="1"/>
  <c r="H823" i="6" l="1"/>
  <c r="H733" i="6"/>
  <c r="H695" i="6"/>
  <c r="H703" i="6"/>
  <c r="G755" i="6"/>
  <c r="I755" i="6" s="1"/>
  <c r="H756" i="6"/>
  <c r="G720" i="6"/>
  <c r="I720" i="6" s="1"/>
  <c r="H721" i="6"/>
  <c r="G802" i="6"/>
  <c r="I802" i="6" s="1"/>
  <c r="H803" i="6"/>
  <c r="G698" i="6"/>
  <c r="I698" i="6" s="1"/>
  <c r="H699" i="6"/>
  <c r="E810" i="6"/>
  <c r="H698" i="6" l="1"/>
  <c r="H720" i="6"/>
  <c r="H755" i="6"/>
  <c r="G801" i="6"/>
  <c r="I801" i="6" s="1"/>
  <c r="H802" i="6"/>
  <c r="E809" i="6"/>
  <c r="H809" i="6" s="1"/>
  <c r="H810" i="6"/>
  <c r="G763" i="6"/>
  <c r="E763" i="6"/>
  <c r="E762" i="6" s="1"/>
  <c r="H801" i="6" l="1"/>
  <c r="G762" i="6"/>
  <c r="G827" i="6"/>
  <c r="I827" i="6" s="1"/>
  <c r="E827" i="6"/>
  <c r="E826" i="6" s="1"/>
  <c r="G826" i="6" l="1"/>
  <c r="I826" i="6" s="1"/>
  <c r="H827" i="6"/>
  <c r="E822" i="6"/>
  <c r="E821" i="6" s="1"/>
  <c r="G176" i="6"/>
  <c r="I176" i="6" s="1"/>
  <c r="E176" i="6"/>
  <c r="E175" i="6" s="1"/>
  <c r="G67" i="6"/>
  <c r="I67" i="6" s="1"/>
  <c r="E67" i="6"/>
  <c r="E66" i="6" s="1"/>
  <c r="E65" i="6" s="1"/>
  <c r="G822" i="6" l="1"/>
  <c r="I822" i="6" s="1"/>
  <c r="H826" i="6"/>
  <c r="G66" i="6"/>
  <c r="I66" i="6" s="1"/>
  <c r="H67" i="6"/>
  <c r="G175" i="6"/>
  <c r="I175" i="6" s="1"/>
  <c r="H176" i="6"/>
  <c r="G104" i="6"/>
  <c r="I104" i="6" s="1"/>
  <c r="E104" i="6"/>
  <c r="G106" i="6"/>
  <c r="I106" i="6" s="1"/>
  <c r="E106" i="6"/>
  <c r="G821" i="6" l="1"/>
  <c r="I821" i="6" s="1"/>
  <c r="H822" i="6"/>
  <c r="H175" i="6"/>
  <c r="H104" i="6"/>
  <c r="H106" i="6"/>
  <c r="G65" i="6"/>
  <c r="I65" i="6" s="1"/>
  <c r="H66" i="6"/>
  <c r="E103" i="6"/>
  <c r="G103" i="6"/>
  <c r="I103" i="6" s="1"/>
  <c r="G141" i="6"/>
  <c r="I141" i="6" s="1"/>
  <c r="E141" i="6"/>
  <c r="G260" i="6"/>
  <c r="I260" i="6" s="1"/>
  <c r="E260" i="6"/>
  <c r="H821" i="6" l="1"/>
  <c r="H103" i="6"/>
  <c r="H65" i="6"/>
  <c r="H141" i="6"/>
  <c r="H260" i="6"/>
  <c r="G744" i="6"/>
  <c r="E744" i="6"/>
  <c r="E743" i="6" s="1"/>
  <c r="G743" i="6" l="1"/>
  <c r="G759" i="6"/>
  <c r="I759" i="6" s="1"/>
  <c r="E759" i="6"/>
  <c r="G203" i="6"/>
  <c r="I203" i="6" s="1"/>
  <c r="E203" i="6"/>
  <c r="G194" i="6"/>
  <c r="I194" i="6" s="1"/>
  <c r="E194" i="6"/>
  <c r="H194" i="6" l="1"/>
  <c r="H759" i="6"/>
  <c r="H203" i="6"/>
  <c r="G109" i="6"/>
  <c r="I109" i="6" s="1"/>
  <c r="E109" i="6"/>
  <c r="E108" i="6" s="1"/>
  <c r="G108" i="6" l="1"/>
  <c r="I108" i="6" s="1"/>
  <c r="H109" i="6"/>
  <c r="G116" i="6"/>
  <c r="I116" i="6" s="1"/>
  <c r="G114" i="6"/>
  <c r="I114" i="6" s="1"/>
  <c r="G112" i="6"/>
  <c r="I112" i="6" s="1"/>
  <c r="G101" i="6"/>
  <c r="I101" i="6" s="1"/>
  <c r="G99" i="6"/>
  <c r="I99" i="6" s="1"/>
  <c r="G82" i="6"/>
  <c r="I82" i="6" s="1"/>
  <c r="G80" i="6"/>
  <c r="I80" i="6" s="1"/>
  <c r="G713" i="6"/>
  <c r="I713" i="6" s="1"/>
  <c r="E713" i="6"/>
  <c r="H108" i="6" l="1"/>
  <c r="H713" i="6"/>
  <c r="G98" i="6"/>
  <c r="I98" i="6" s="1"/>
  <c r="G111" i="6"/>
  <c r="I111" i="6" s="1"/>
  <c r="G775" i="6"/>
  <c r="I775" i="6" s="1"/>
  <c r="E775" i="6"/>
  <c r="H775" i="6" l="1"/>
  <c r="G554" i="6"/>
  <c r="I554" i="6" s="1"/>
  <c r="E554" i="6"/>
  <c r="E553" i="6" s="1"/>
  <c r="G553" i="6" l="1"/>
  <c r="I553" i="6" s="1"/>
  <c r="H554" i="6"/>
  <c r="G778" i="6"/>
  <c r="I778" i="6" s="1"/>
  <c r="E778" i="6"/>
  <c r="E777" i="6" s="1"/>
  <c r="H553" i="6" l="1"/>
  <c r="G777" i="6"/>
  <c r="I777" i="6" s="1"/>
  <c r="H778" i="6"/>
  <c r="G741" i="6"/>
  <c r="I741" i="6" s="1"/>
  <c r="E741" i="6"/>
  <c r="E740" i="6" s="1"/>
  <c r="H777" i="6" l="1"/>
  <c r="G740" i="6"/>
  <c r="I740" i="6" s="1"/>
  <c r="H741" i="6"/>
  <c r="G604" i="6"/>
  <c r="I604" i="6" s="1"/>
  <c r="E604" i="6"/>
  <c r="E603" i="6" s="1"/>
  <c r="G673" i="6"/>
  <c r="I673" i="6" s="1"/>
  <c r="E673" i="6"/>
  <c r="E672" i="6" s="1"/>
  <c r="E671" i="6" s="1"/>
  <c r="G536" i="6"/>
  <c r="G533" i="6"/>
  <c r="I533" i="6" s="1"/>
  <c r="E533" i="6"/>
  <c r="E532" i="6" s="1"/>
  <c r="E536" i="6"/>
  <c r="E535" i="6" s="1"/>
  <c r="G178" i="6"/>
  <c r="I178" i="6" s="1"/>
  <c r="E178" i="6"/>
  <c r="G185" i="6"/>
  <c r="I185" i="6" s="1"/>
  <c r="E185" i="6"/>
  <c r="G183" i="6"/>
  <c r="I183" i="6" s="1"/>
  <c r="E183" i="6"/>
  <c r="G769" i="6"/>
  <c r="I769" i="6" s="1"/>
  <c r="E769" i="6"/>
  <c r="E768" i="6" s="1"/>
  <c r="G748" i="6"/>
  <c r="I748" i="6" s="1"/>
  <c r="E748" i="6"/>
  <c r="E747" i="6" s="1"/>
  <c r="E732" i="6" s="1"/>
  <c r="G480" i="6"/>
  <c r="I480" i="6" s="1"/>
  <c r="E480" i="6"/>
  <c r="E479" i="6" s="1"/>
  <c r="H740" i="6" l="1"/>
  <c r="H183" i="6"/>
  <c r="G535" i="6"/>
  <c r="H536" i="6"/>
  <c r="G603" i="6"/>
  <c r="I603" i="6" s="1"/>
  <c r="H604" i="6"/>
  <c r="G532" i="6"/>
  <c r="I532" i="6" s="1"/>
  <c r="H533" i="6"/>
  <c r="G747" i="6"/>
  <c r="I747" i="6" s="1"/>
  <c r="H748" i="6"/>
  <c r="H178" i="6"/>
  <c r="G479" i="6"/>
  <c r="I479" i="6" s="1"/>
  <c r="G768" i="6"/>
  <c r="I768" i="6" s="1"/>
  <c r="H769" i="6"/>
  <c r="H185" i="6"/>
  <c r="G672" i="6"/>
  <c r="I672" i="6" s="1"/>
  <c r="H673" i="6"/>
  <c r="E531" i="6"/>
  <c r="E530" i="6" s="1"/>
  <c r="G531" i="6"/>
  <c r="I531" i="6" s="1"/>
  <c r="E182" i="6"/>
  <c r="E174" i="6" s="1"/>
  <c r="G182" i="6"/>
  <c r="I182" i="6" s="1"/>
  <c r="G145" i="6"/>
  <c r="I145" i="6" s="1"/>
  <c r="E145" i="6"/>
  <c r="E144" i="6" s="1"/>
  <c r="G54" i="6"/>
  <c r="I54" i="6" s="1"/>
  <c r="E54" i="6"/>
  <c r="H532" i="6" l="1"/>
  <c r="H535" i="6"/>
  <c r="H768" i="6"/>
  <c r="H603" i="6"/>
  <c r="H54" i="6"/>
  <c r="G671" i="6"/>
  <c r="I671" i="6" s="1"/>
  <c r="H672" i="6"/>
  <c r="G732" i="6"/>
  <c r="I732" i="6" s="1"/>
  <c r="H747" i="6"/>
  <c r="G530" i="6"/>
  <c r="I530" i="6" s="1"/>
  <c r="H531" i="6"/>
  <c r="G144" i="6"/>
  <c r="I144" i="6" s="1"/>
  <c r="H145" i="6"/>
  <c r="G174" i="6"/>
  <c r="I174" i="6" s="1"/>
  <c r="H182" i="6"/>
  <c r="E50" i="6"/>
  <c r="E49" i="6" s="1"/>
  <c r="G50" i="6"/>
  <c r="I50" i="6" s="1"/>
  <c r="G121" i="6"/>
  <c r="I121" i="6" s="1"/>
  <c r="G119" i="6"/>
  <c r="I119" i="6" s="1"/>
  <c r="E119" i="6"/>
  <c r="E121" i="6"/>
  <c r="G139" i="6"/>
  <c r="I139" i="6" s="1"/>
  <c r="E139" i="6"/>
  <c r="E138" i="6" s="1"/>
  <c r="H732" i="6" l="1"/>
  <c r="H144" i="6"/>
  <c r="H174" i="6"/>
  <c r="H530" i="6"/>
  <c r="H671" i="6"/>
  <c r="H119" i="6"/>
  <c r="G49" i="6"/>
  <c r="I49" i="6" s="1"/>
  <c r="H50" i="6"/>
  <c r="G138" i="6"/>
  <c r="I138" i="6" s="1"/>
  <c r="H139" i="6"/>
  <c r="H121" i="6"/>
  <c r="E118" i="6"/>
  <c r="G118" i="6"/>
  <c r="I118" i="6" s="1"/>
  <c r="E222" i="6"/>
  <c r="E94" i="6"/>
  <c r="H138" i="6" l="1"/>
  <c r="H49" i="6"/>
  <c r="H118" i="6"/>
  <c r="E409" i="6"/>
  <c r="G879" i="6" l="1"/>
  <c r="I879" i="6" s="1"/>
  <c r="E879" i="6"/>
  <c r="E878" i="6" s="1"/>
  <c r="G876" i="6"/>
  <c r="I876" i="6" s="1"/>
  <c r="E876" i="6"/>
  <c r="E875" i="6" s="1"/>
  <c r="G873" i="6"/>
  <c r="I873" i="6" s="1"/>
  <c r="E873" i="6"/>
  <c r="E872" i="6" s="1"/>
  <c r="G869" i="6"/>
  <c r="I869" i="6" s="1"/>
  <c r="E869" i="6"/>
  <c r="G867" i="6"/>
  <c r="I867" i="6" s="1"/>
  <c r="E867" i="6"/>
  <c r="G865" i="6"/>
  <c r="I865" i="6" s="1"/>
  <c r="E865" i="6"/>
  <c r="G862" i="6"/>
  <c r="I862" i="6" s="1"/>
  <c r="E862" i="6"/>
  <c r="G860" i="6"/>
  <c r="I860" i="6" s="1"/>
  <c r="G858" i="6"/>
  <c r="I858" i="6" s="1"/>
  <c r="E858" i="6"/>
  <c r="G855" i="6"/>
  <c r="I855" i="6" s="1"/>
  <c r="E855" i="6"/>
  <c r="E854" i="6" s="1"/>
  <c r="G852" i="6"/>
  <c r="I852" i="6" s="1"/>
  <c r="E852" i="6"/>
  <c r="E851" i="6" s="1"/>
  <c r="G843" i="6"/>
  <c r="I843" i="6" s="1"/>
  <c r="E843" i="6"/>
  <c r="E842" i="6" s="1"/>
  <c r="E836" i="6"/>
  <c r="G807" i="6"/>
  <c r="I807" i="6" s="1"/>
  <c r="E807" i="6"/>
  <c r="E806" i="6" s="1"/>
  <c r="E805" i="6" s="1"/>
  <c r="G799" i="6"/>
  <c r="I799" i="6" s="1"/>
  <c r="E799" i="6"/>
  <c r="E798" i="6" s="1"/>
  <c r="G796" i="6"/>
  <c r="I796" i="6" s="1"/>
  <c r="E796" i="6"/>
  <c r="E795" i="6" s="1"/>
  <c r="G793" i="6"/>
  <c r="I793" i="6" s="1"/>
  <c r="E793" i="6"/>
  <c r="G791" i="6"/>
  <c r="I791" i="6" s="1"/>
  <c r="E791" i="6"/>
  <c r="G787" i="6"/>
  <c r="I787" i="6" s="1"/>
  <c r="E786" i="6"/>
  <c r="G784" i="6"/>
  <c r="I784" i="6" s="1"/>
  <c r="E784" i="6"/>
  <c r="E783" i="6" s="1"/>
  <c r="G781" i="6"/>
  <c r="I781" i="6" s="1"/>
  <c r="E781" i="6"/>
  <c r="E780" i="6" s="1"/>
  <c r="G773" i="6"/>
  <c r="I773" i="6" s="1"/>
  <c r="E773" i="6"/>
  <c r="E772" i="6" s="1"/>
  <c r="G758" i="6"/>
  <c r="I758" i="6" s="1"/>
  <c r="E758" i="6"/>
  <c r="E754" i="6" s="1"/>
  <c r="E731" i="6" s="1"/>
  <c r="G718" i="6"/>
  <c r="I718" i="6" s="1"/>
  <c r="E718" i="6"/>
  <c r="E717" i="6" s="1"/>
  <c r="E716" i="6" s="1"/>
  <c r="E715" i="6" s="1"/>
  <c r="G711" i="6"/>
  <c r="I711" i="6" s="1"/>
  <c r="E711" i="6"/>
  <c r="G707" i="6"/>
  <c r="I707" i="6" s="1"/>
  <c r="E707" i="6"/>
  <c r="E706" i="6" s="1"/>
  <c r="E702" i="6" s="1"/>
  <c r="G693" i="6"/>
  <c r="I693" i="6" s="1"/>
  <c r="E693" i="6"/>
  <c r="E692" i="6" s="1"/>
  <c r="G688" i="6"/>
  <c r="I688" i="6" s="1"/>
  <c r="E688" i="6"/>
  <c r="E687" i="6" s="1"/>
  <c r="E686" i="6" s="1"/>
  <c r="E685" i="6" s="1"/>
  <c r="G682" i="6"/>
  <c r="I682" i="6" s="1"/>
  <c r="E682" i="6"/>
  <c r="E681" i="6" s="1"/>
  <c r="E680" i="6" s="1"/>
  <c r="E679" i="6" s="1"/>
  <c r="G677" i="6"/>
  <c r="I677" i="6" s="1"/>
  <c r="E677" i="6"/>
  <c r="E676" i="6" s="1"/>
  <c r="E675" i="6" s="1"/>
  <c r="G661" i="6"/>
  <c r="I661" i="6" s="1"/>
  <c r="E661" i="6"/>
  <c r="E660" i="6" s="1"/>
  <c r="E659" i="6" s="1"/>
  <c r="G657" i="6"/>
  <c r="I657" i="6" s="1"/>
  <c r="E657" i="6"/>
  <c r="E656" i="6" s="1"/>
  <c r="E655" i="6" s="1"/>
  <c r="G650" i="6"/>
  <c r="I650" i="6" s="1"/>
  <c r="E650" i="6"/>
  <c r="G645" i="6"/>
  <c r="I645" i="6" s="1"/>
  <c r="E645" i="6"/>
  <c r="E644" i="6" s="1"/>
  <c r="E643" i="6" s="1"/>
  <c r="G638" i="6"/>
  <c r="I638" i="6" s="1"/>
  <c r="E638" i="6"/>
  <c r="E637" i="6" s="1"/>
  <c r="G635" i="6"/>
  <c r="I635" i="6" s="1"/>
  <c r="E635" i="6"/>
  <c r="E634" i="6" s="1"/>
  <c r="G626" i="6"/>
  <c r="I626" i="6" s="1"/>
  <c r="E626" i="6"/>
  <c r="E625" i="6" s="1"/>
  <c r="G620" i="6"/>
  <c r="I620" i="6" s="1"/>
  <c r="E620" i="6"/>
  <c r="E619" i="6" s="1"/>
  <c r="E618" i="6" s="1"/>
  <c r="G616" i="6"/>
  <c r="I616" i="6" s="1"/>
  <c r="E616" i="6"/>
  <c r="G614" i="6"/>
  <c r="I614" i="6" s="1"/>
  <c r="E614" i="6"/>
  <c r="G612" i="6"/>
  <c r="I612" i="6" s="1"/>
  <c r="E612" i="6"/>
  <c r="G609" i="6"/>
  <c r="I609" i="6" s="1"/>
  <c r="E609" i="6"/>
  <c r="G607" i="6"/>
  <c r="I607" i="6" s="1"/>
  <c r="E607" i="6"/>
  <c r="G601" i="6"/>
  <c r="I601" i="6" s="1"/>
  <c r="E601" i="6"/>
  <c r="G599" i="6"/>
  <c r="I599" i="6" s="1"/>
  <c r="E599" i="6"/>
  <c r="G596" i="6"/>
  <c r="I596" i="6" s="1"/>
  <c r="E596" i="6"/>
  <c r="E595" i="6" s="1"/>
  <c r="G593" i="6"/>
  <c r="I593" i="6" s="1"/>
  <c r="E593" i="6"/>
  <c r="E592" i="6" s="1"/>
  <c r="G590" i="6"/>
  <c r="I590" i="6" s="1"/>
  <c r="E590" i="6"/>
  <c r="G588" i="6"/>
  <c r="I588" i="6" s="1"/>
  <c r="E588" i="6"/>
  <c r="G585" i="6"/>
  <c r="I585" i="6" s="1"/>
  <c r="E585" i="6"/>
  <c r="G583" i="6"/>
  <c r="I583" i="6" s="1"/>
  <c r="E583" i="6"/>
  <c r="G581" i="6"/>
  <c r="I581" i="6" s="1"/>
  <c r="E581" i="6"/>
  <c r="G578" i="6"/>
  <c r="I578" i="6" s="1"/>
  <c r="E578" i="6"/>
  <c r="E577" i="6" s="1"/>
  <c r="G573" i="6"/>
  <c r="I573" i="6" s="1"/>
  <c r="E573" i="6"/>
  <c r="E572" i="6" s="1"/>
  <c r="E571" i="6" s="1"/>
  <c r="E570" i="6" s="1"/>
  <c r="G568" i="6"/>
  <c r="I568" i="6" s="1"/>
  <c r="E568" i="6"/>
  <c r="G566" i="6"/>
  <c r="I566" i="6" s="1"/>
  <c r="E566" i="6"/>
  <c r="G564" i="6"/>
  <c r="I564" i="6" s="1"/>
  <c r="E564" i="6"/>
  <c r="E560" i="6"/>
  <c r="H560" i="6" s="1"/>
  <c r="G558" i="6"/>
  <c r="I558" i="6" s="1"/>
  <c r="E558" i="6"/>
  <c r="G551" i="6"/>
  <c r="I551" i="6" s="1"/>
  <c r="E551" i="6"/>
  <c r="E550" i="6" s="1"/>
  <c r="G548" i="6"/>
  <c r="I548" i="6" s="1"/>
  <c r="E548" i="6"/>
  <c r="E547" i="6" s="1"/>
  <c r="G542" i="6"/>
  <c r="I542" i="6" s="1"/>
  <c r="E542" i="6"/>
  <c r="E541" i="6" s="1"/>
  <c r="E540" i="6" s="1"/>
  <c r="E539" i="6" s="1"/>
  <c r="E538" i="6" s="1"/>
  <c r="G520" i="6"/>
  <c r="I520" i="6" s="1"/>
  <c r="E520" i="6"/>
  <c r="G515" i="6"/>
  <c r="I515" i="6" s="1"/>
  <c r="E515" i="6"/>
  <c r="E514" i="6" s="1"/>
  <c r="G512" i="6"/>
  <c r="I512" i="6" s="1"/>
  <c r="E512" i="6"/>
  <c r="E511" i="6" s="1"/>
  <c r="G492" i="6"/>
  <c r="I492" i="6" s="1"/>
  <c r="E492" i="6"/>
  <c r="E491" i="6" s="1"/>
  <c r="G488" i="6"/>
  <c r="I488" i="6" s="1"/>
  <c r="E488" i="6"/>
  <c r="E487" i="6" s="1"/>
  <c r="G484" i="6"/>
  <c r="I484" i="6" s="1"/>
  <c r="E484" i="6"/>
  <c r="E483" i="6" s="1"/>
  <c r="G472" i="6"/>
  <c r="I472" i="6" s="1"/>
  <c r="E472" i="6"/>
  <c r="E471" i="6" s="1"/>
  <c r="G456" i="6"/>
  <c r="I456" i="6" s="1"/>
  <c r="E456" i="6"/>
  <c r="E455" i="6" s="1"/>
  <c r="G450" i="6"/>
  <c r="I450" i="6" s="1"/>
  <c r="E450" i="6"/>
  <c r="E449" i="6" s="1"/>
  <c r="E444" i="6" s="1"/>
  <c r="G441" i="6"/>
  <c r="I441" i="6" s="1"/>
  <c r="E441" i="6"/>
  <c r="E440" i="6" s="1"/>
  <c r="E439" i="6" s="1"/>
  <c r="G436" i="6"/>
  <c r="I436" i="6" s="1"/>
  <c r="E436" i="6"/>
  <c r="E435" i="6" s="1"/>
  <c r="G427" i="6"/>
  <c r="I427" i="6" s="1"/>
  <c r="E427" i="6"/>
  <c r="E426" i="6" s="1"/>
  <c r="E425" i="6" s="1"/>
  <c r="G422" i="6"/>
  <c r="E422" i="6"/>
  <c r="E421" i="6" s="1"/>
  <c r="G417" i="6"/>
  <c r="I417" i="6" s="1"/>
  <c r="E417" i="6"/>
  <c r="E416" i="6" s="1"/>
  <c r="G411" i="6"/>
  <c r="I411" i="6" s="1"/>
  <c r="E411" i="6"/>
  <c r="G409" i="6"/>
  <c r="I409" i="6" s="1"/>
  <c r="G407" i="6"/>
  <c r="I407" i="6" s="1"/>
  <c r="E407" i="6"/>
  <c r="G402" i="6"/>
  <c r="I402" i="6" s="1"/>
  <c r="E402" i="6"/>
  <c r="E401" i="6" s="1"/>
  <c r="E400" i="6" s="1"/>
  <c r="E399" i="6" s="1"/>
  <c r="G397" i="6"/>
  <c r="I397" i="6" s="1"/>
  <c r="E397" i="6"/>
  <c r="E396" i="6" s="1"/>
  <c r="E395" i="6" s="1"/>
  <c r="E394" i="6" s="1"/>
  <c r="G392" i="6"/>
  <c r="I392" i="6" s="1"/>
  <c r="E392" i="6"/>
  <c r="E391" i="6" s="1"/>
  <c r="E390" i="6" s="1"/>
  <c r="E389" i="6" s="1"/>
  <c r="G387" i="6"/>
  <c r="I387" i="6" s="1"/>
  <c r="E387" i="6"/>
  <c r="E386" i="6" s="1"/>
  <c r="E385" i="6" s="1"/>
  <c r="G383" i="6"/>
  <c r="I383" i="6" s="1"/>
  <c r="E383" i="6"/>
  <c r="E382" i="6" s="1"/>
  <c r="E381" i="6" s="1"/>
  <c r="G375" i="6"/>
  <c r="I375" i="6" s="1"/>
  <c r="E375" i="6"/>
  <c r="G373" i="6"/>
  <c r="I373" i="6" s="1"/>
  <c r="E373" i="6"/>
  <c r="G370" i="6"/>
  <c r="I370" i="6" s="1"/>
  <c r="E370" i="6"/>
  <c r="E369" i="6" s="1"/>
  <c r="G366" i="6"/>
  <c r="I366" i="6" s="1"/>
  <c r="E366" i="6"/>
  <c r="E365" i="6" s="1"/>
  <c r="E364" i="6" s="1"/>
  <c r="G361" i="6"/>
  <c r="I361" i="6" s="1"/>
  <c r="E361" i="6"/>
  <c r="G359" i="6"/>
  <c r="I359" i="6" s="1"/>
  <c r="E359" i="6"/>
  <c r="G355" i="6"/>
  <c r="I355" i="6" s="1"/>
  <c r="E355" i="6"/>
  <c r="E354" i="6" s="1"/>
  <c r="E353" i="6" s="1"/>
  <c r="G351" i="6"/>
  <c r="I351" i="6" s="1"/>
  <c r="E351" i="6"/>
  <c r="E350" i="6" s="1"/>
  <c r="G348" i="6"/>
  <c r="I348" i="6" s="1"/>
  <c r="E348" i="6"/>
  <c r="E347" i="6" s="1"/>
  <c r="G342" i="6"/>
  <c r="I342" i="6" s="1"/>
  <c r="E342" i="6"/>
  <c r="E341" i="6" s="1"/>
  <c r="G339" i="6"/>
  <c r="I339" i="6" s="1"/>
  <c r="E339" i="6"/>
  <c r="E338" i="6" s="1"/>
  <c r="G336" i="6"/>
  <c r="I336" i="6" s="1"/>
  <c r="E336" i="6"/>
  <c r="E335" i="6" s="1"/>
  <c r="G331" i="6"/>
  <c r="I331" i="6" s="1"/>
  <c r="E331" i="6"/>
  <c r="E330" i="6" s="1"/>
  <c r="G326" i="6"/>
  <c r="I326" i="6" s="1"/>
  <c r="E326" i="6"/>
  <c r="E325" i="6" s="1"/>
  <c r="E324" i="6" s="1"/>
  <c r="G322" i="6"/>
  <c r="I322" i="6" s="1"/>
  <c r="E322" i="6"/>
  <c r="E321" i="6" s="1"/>
  <c r="E320" i="6" s="1"/>
  <c r="G317" i="6"/>
  <c r="I317" i="6" s="1"/>
  <c r="E317" i="6"/>
  <c r="E314" i="6" s="1"/>
  <c r="G311" i="6"/>
  <c r="I311" i="6" s="1"/>
  <c r="E311" i="6"/>
  <c r="E310" i="6" s="1"/>
  <c r="G302" i="6"/>
  <c r="I302" i="6" s="1"/>
  <c r="E302" i="6"/>
  <c r="G296" i="6"/>
  <c r="I296" i="6" s="1"/>
  <c r="E296" i="6"/>
  <c r="E295" i="6" s="1"/>
  <c r="E294" i="6" s="1"/>
  <c r="E293" i="6" s="1"/>
  <c r="G291" i="6"/>
  <c r="I291" i="6" s="1"/>
  <c r="E291" i="6"/>
  <c r="E290" i="6" s="1"/>
  <c r="E289" i="6" s="1"/>
  <c r="E288" i="6" s="1"/>
  <c r="G285" i="6"/>
  <c r="I285" i="6" s="1"/>
  <c r="E285" i="6"/>
  <c r="G280" i="6"/>
  <c r="I280" i="6" s="1"/>
  <c r="E280" i="6"/>
  <c r="E279" i="6" s="1"/>
  <c r="E278" i="6" s="1"/>
  <c r="E277" i="6" s="1"/>
  <c r="G275" i="6"/>
  <c r="I275" i="6" s="1"/>
  <c r="E275" i="6"/>
  <c r="E274" i="6" s="1"/>
  <c r="G271" i="6"/>
  <c r="I271" i="6" s="1"/>
  <c r="E271" i="6"/>
  <c r="E270" i="6" s="1"/>
  <c r="G265" i="6"/>
  <c r="I265" i="6" s="1"/>
  <c r="E265" i="6"/>
  <c r="E264" i="6" s="1"/>
  <c r="E263" i="6" s="1"/>
  <c r="E262" i="6" s="1"/>
  <c r="G258" i="6"/>
  <c r="I258" i="6" s="1"/>
  <c r="E258" i="6"/>
  <c r="G237" i="6"/>
  <c r="I237" i="6" s="1"/>
  <c r="E237" i="6"/>
  <c r="E236" i="6" s="1"/>
  <c r="E235" i="6" s="1"/>
  <c r="E228" i="6" s="1"/>
  <c r="G225" i="6"/>
  <c r="I225" i="6" s="1"/>
  <c r="E225" i="6"/>
  <c r="E224" i="6" s="1"/>
  <c r="G222" i="6"/>
  <c r="I222" i="6" s="1"/>
  <c r="G220" i="6"/>
  <c r="I220" i="6" s="1"/>
  <c r="E220" i="6"/>
  <c r="E219" i="6" s="1"/>
  <c r="G209" i="6"/>
  <c r="I209" i="6" s="1"/>
  <c r="G202" i="6"/>
  <c r="I202" i="6" s="1"/>
  <c r="E202" i="6"/>
  <c r="G200" i="6"/>
  <c r="I200" i="6" s="1"/>
  <c r="E200" i="6"/>
  <c r="E199" i="6" s="1"/>
  <c r="G193" i="6"/>
  <c r="I193" i="6" s="1"/>
  <c r="E193" i="6"/>
  <c r="G190" i="6"/>
  <c r="I190" i="6" s="1"/>
  <c r="E190" i="6"/>
  <c r="E189" i="6" s="1"/>
  <c r="E188" i="6" s="1"/>
  <c r="G172" i="6"/>
  <c r="I172" i="6" s="1"/>
  <c r="E172" i="6"/>
  <c r="E171" i="6" s="1"/>
  <c r="G169" i="6"/>
  <c r="I169" i="6" s="1"/>
  <c r="E169" i="6"/>
  <c r="G167" i="6"/>
  <c r="I167" i="6" s="1"/>
  <c r="E167" i="6"/>
  <c r="G158" i="6"/>
  <c r="I158" i="6" s="1"/>
  <c r="E158" i="6"/>
  <c r="G156" i="6"/>
  <c r="I156" i="6" s="1"/>
  <c r="E156" i="6"/>
  <c r="G136" i="6"/>
  <c r="I136" i="6" s="1"/>
  <c r="E136" i="6"/>
  <c r="G134" i="6"/>
  <c r="I134" i="6" s="1"/>
  <c r="E134" i="6"/>
  <c r="G131" i="6"/>
  <c r="I131" i="6" s="1"/>
  <c r="E131" i="6"/>
  <c r="E130" i="6" s="1"/>
  <c r="G128" i="6"/>
  <c r="I128" i="6" s="1"/>
  <c r="E128" i="6"/>
  <c r="G126" i="6"/>
  <c r="I126" i="6" s="1"/>
  <c r="E126" i="6"/>
  <c r="G124" i="6"/>
  <c r="I124" i="6" s="1"/>
  <c r="E124" i="6"/>
  <c r="E116" i="6"/>
  <c r="H116" i="6" s="1"/>
  <c r="E114" i="6"/>
  <c r="H114" i="6" s="1"/>
  <c r="E112" i="6"/>
  <c r="H112" i="6" s="1"/>
  <c r="E101" i="6"/>
  <c r="H101" i="6" s="1"/>
  <c r="E99" i="6"/>
  <c r="H99" i="6" s="1"/>
  <c r="G96" i="6"/>
  <c r="I96" i="6" s="1"/>
  <c r="E96" i="6"/>
  <c r="G94" i="6"/>
  <c r="I94" i="6" s="1"/>
  <c r="G86" i="6"/>
  <c r="I86" i="6" s="1"/>
  <c r="E86" i="6"/>
  <c r="G84" i="6"/>
  <c r="I84" i="6" s="1"/>
  <c r="E84" i="6"/>
  <c r="E82" i="6"/>
  <c r="H82" i="6" s="1"/>
  <c r="E80" i="6"/>
  <c r="H80" i="6" s="1"/>
  <c r="G78" i="6"/>
  <c r="I78" i="6" s="1"/>
  <c r="E78" i="6"/>
  <c r="G72" i="6"/>
  <c r="I72" i="6" s="1"/>
  <c r="E72" i="6"/>
  <c r="E71" i="6" s="1"/>
  <c r="E70" i="6" s="1"/>
  <c r="E69" i="6" s="1"/>
  <c r="G63" i="6"/>
  <c r="I63" i="6" s="1"/>
  <c r="E63" i="6"/>
  <c r="E62" i="6" s="1"/>
  <c r="E61" i="6" s="1"/>
  <c r="E60" i="6" s="1"/>
  <c r="G47" i="6"/>
  <c r="I47" i="6" s="1"/>
  <c r="E47" i="6"/>
  <c r="E46" i="6" s="1"/>
  <c r="E45" i="6" s="1"/>
  <c r="G42" i="6"/>
  <c r="I42" i="6" s="1"/>
  <c r="E42" i="6"/>
  <c r="E41" i="6" s="1"/>
  <c r="G38" i="6"/>
  <c r="I38" i="6" s="1"/>
  <c r="E38" i="6"/>
  <c r="E37" i="6" s="1"/>
  <c r="G34" i="6"/>
  <c r="I34" i="6" s="1"/>
  <c r="E34" i="6"/>
  <c r="E33" i="6" s="1"/>
  <c r="E32" i="6" s="1"/>
  <c r="G27" i="6"/>
  <c r="I27" i="6" s="1"/>
  <c r="E27" i="6"/>
  <c r="E26" i="6" s="1"/>
  <c r="G24" i="6"/>
  <c r="I24" i="6" s="1"/>
  <c r="E24" i="6"/>
  <c r="E23" i="6" s="1"/>
  <c r="G19" i="6"/>
  <c r="I19" i="6" s="1"/>
  <c r="E19" i="6"/>
  <c r="E18" i="6" s="1"/>
  <c r="E17" i="6" s="1"/>
  <c r="E16" i="6" s="1"/>
  <c r="G13" i="6"/>
  <c r="I13" i="6" s="1"/>
  <c r="E13" i="6"/>
  <c r="E12" i="6" s="1"/>
  <c r="E11" i="6" s="1"/>
  <c r="E10" i="6" s="1"/>
  <c r="E9" i="6" s="1"/>
  <c r="H126" i="6" l="1"/>
  <c r="H359" i="6"/>
  <c r="H568" i="6"/>
  <c r="H599" i="6"/>
  <c r="H793" i="6"/>
  <c r="H409" i="6"/>
  <c r="H858" i="6"/>
  <c r="H86" i="6"/>
  <c r="H158" i="6"/>
  <c r="H373" i="6"/>
  <c r="H588" i="6"/>
  <c r="H94" i="6"/>
  <c r="H136" i="6"/>
  <c r="H302" i="6"/>
  <c r="H564" i="6"/>
  <c r="H583" i="6"/>
  <c r="H860" i="6"/>
  <c r="H865" i="6"/>
  <c r="H222" i="6"/>
  <c r="H361" i="6"/>
  <c r="H169" i="6"/>
  <c r="H258" i="6"/>
  <c r="H607" i="6"/>
  <c r="H612" i="6"/>
  <c r="H616" i="6"/>
  <c r="H650" i="6"/>
  <c r="H869" i="6"/>
  <c r="H375" i="6"/>
  <c r="H407" i="6"/>
  <c r="G37" i="6"/>
  <c r="I37" i="6" s="1"/>
  <c r="H38" i="6"/>
  <c r="G130" i="6"/>
  <c r="I130" i="6" s="1"/>
  <c r="H131" i="6"/>
  <c r="G199" i="6"/>
  <c r="I199" i="6" s="1"/>
  <c r="H200" i="6"/>
  <c r="G279" i="6"/>
  <c r="I279" i="6" s="1"/>
  <c r="H280" i="6"/>
  <c r="G314" i="6"/>
  <c r="I314" i="6" s="1"/>
  <c r="H317" i="6"/>
  <c r="G341" i="6"/>
  <c r="I341" i="6" s="1"/>
  <c r="H342" i="6"/>
  <c r="G391" i="6"/>
  <c r="I391" i="6" s="1"/>
  <c r="H392" i="6"/>
  <c r="G592" i="6"/>
  <c r="I592" i="6" s="1"/>
  <c r="H593" i="6"/>
  <c r="G625" i="6"/>
  <c r="I625" i="6" s="1"/>
  <c r="H626" i="6"/>
  <c r="G692" i="6"/>
  <c r="H693" i="6"/>
  <c r="G780" i="6"/>
  <c r="I780" i="6" s="1"/>
  <c r="H781" i="6"/>
  <c r="H96" i="6"/>
  <c r="G416" i="6"/>
  <c r="I416" i="6" s="1"/>
  <c r="H417" i="6"/>
  <c r="G426" i="6"/>
  <c r="I426" i="6" s="1"/>
  <c r="H427" i="6"/>
  <c r="G440" i="6"/>
  <c r="I440" i="6" s="1"/>
  <c r="H441" i="6"/>
  <c r="G455" i="6"/>
  <c r="I455" i="6" s="1"/>
  <c r="H456" i="6"/>
  <c r="G483" i="6"/>
  <c r="I483" i="6" s="1"/>
  <c r="H484" i="6"/>
  <c r="G491" i="6"/>
  <c r="I491" i="6" s="1"/>
  <c r="H492" i="6"/>
  <c r="G514" i="6"/>
  <c r="I514" i="6" s="1"/>
  <c r="H515" i="6"/>
  <c r="G541" i="6"/>
  <c r="I541" i="6" s="1"/>
  <c r="H542" i="6"/>
  <c r="G550" i="6"/>
  <c r="I550" i="6" s="1"/>
  <c r="H551" i="6"/>
  <c r="E835" i="6"/>
  <c r="H835" i="6" s="1"/>
  <c r="H836" i="6"/>
  <c r="G851" i="6"/>
  <c r="I851" i="6" s="1"/>
  <c r="H852" i="6"/>
  <c r="G26" i="6"/>
  <c r="I26" i="6" s="1"/>
  <c r="H27" i="6"/>
  <c r="G71" i="6"/>
  <c r="I71" i="6" s="1"/>
  <c r="H72" i="6"/>
  <c r="G270" i="6"/>
  <c r="I270" i="6" s="1"/>
  <c r="H271" i="6"/>
  <c r="G290" i="6"/>
  <c r="I290" i="6" s="1"/>
  <c r="H291" i="6"/>
  <c r="G325" i="6"/>
  <c r="I325" i="6" s="1"/>
  <c r="H326" i="6"/>
  <c r="G335" i="6"/>
  <c r="I335" i="6" s="1"/>
  <c r="H336" i="6"/>
  <c r="G350" i="6"/>
  <c r="I350" i="6" s="1"/>
  <c r="H351" i="6"/>
  <c r="G365" i="6"/>
  <c r="I365" i="6" s="1"/>
  <c r="H366" i="6"/>
  <c r="G401" i="6"/>
  <c r="I401" i="6" s="1"/>
  <c r="H402" i="6"/>
  <c r="G660" i="6"/>
  <c r="I660" i="6" s="1"/>
  <c r="H661" i="6"/>
  <c r="G710" i="6"/>
  <c r="I710" i="6" s="1"/>
  <c r="H711" i="6"/>
  <c r="G786" i="6"/>
  <c r="I786" i="6" s="1"/>
  <c r="H787" i="6"/>
  <c r="G798" i="6"/>
  <c r="I798" i="6" s="1"/>
  <c r="H799" i="6"/>
  <c r="G875" i="6"/>
  <c r="I875" i="6" s="1"/>
  <c r="H876" i="6"/>
  <c r="H220" i="6"/>
  <c r="H411" i="6"/>
  <c r="G421" i="6"/>
  <c r="H422" i="6"/>
  <c r="G435" i="6"/>
  <c r="I435" i="6" s="1"/>
  <c r="H436" i="6"/>
  <c r="G449" i="6"/>
  <c r="I449" i="6" s="1"/>
  <c r="G471" i="6"/>
  <c r="I471" i="6" s="1"/>
  <c r="G487" i="6"/>
  <c r="I487" i="6" s="1"/>
  <c r="H488" i="6"/>
  <c r="G511" i="6"/>
  <c r="I511" i="6" s="1"/>
  <c r="H512" i="6"/>
  <c r="H520" i="6"/>
  <c r="G547" i="6"/>
  <c r="I547" i="6" s="1"/>
  <c r="H548" i="6"/>
  <c r="H558" i="6"/>
  <c r="G842" i="6"/>
  <c r="I842" i="6" s="1"/>
  <c r="H843" i="6"/>
  <c r="G854" i="6"/>
  <c r="I854" i="6" s="1"/>
  <c r="H855" i="6"/>
  <c r="G18" i="6"/>
  <c r="I18" i="6" s="1"/>
  <c r="H19" i="6"/>
  <c r="G46" i="6"/>
  <c r="I46" i="6" s="1"/>
  <c r="H47" i="6"/>
  <c r="G189" i="6"/>
  <c r="I189" i="6" s="1"/>
  <c r="H190" i="6"/>
  <c r="G224" i="6"/>
  <c r="I224" i="6" s="1"/>
  <c r="H225" i="6"/>
  <c r="G382" i="6"/>
  <c r="I382" i="6" s="1"/>
  <c r="H383" i="6"/>
  <c r="G577" i="6"/>
  <c r="I577" i="6" s="1"/>
  <c r="H578" i="6"/>
  <c r="G637" i="6"/>
  <c r="I637" i="6" s="1"/>
  <c r="H638" i="6"/>
  <c r="G681" i="6"/>
  <c r="I681" i="6" s="1"/>
  <c r="H682" i="6"/>
  <c r="G754" i="6"/>
  <c r="I754" i="6" s="1"/>
  <c r="H758" i="6"/>
  <c r="G12" i="6"/>
  <c r="I12" i="6" s="1"/>
  <c r="H13" i="6"/>
  <c r="G23" i="6"/>
  <c r="I23" i="6" s="1"/>
  <c r="H24" i="6"/>
  <c r="G33" i="6"/>
  <c r="I33" i="6" s="1"/>
  <c r="H34" i="6"/>
  <c r="G41" i="6"/>
  <c r="I41" i="6" s="1"/>
  <c r="H42" i="6"/>
  <c r="G62" i="6"/>
  <c r="I62" i="6" s="1"/>
  <c r="H63" i="6"/>
  <c r="H78" i="6"/>
  <c r="H84" i="6"/>
  <c r="H124" i="6"/>
  <c r="H128" i="6"/>
  <c r="H134" i="6"/>
  <c r="H156" i="6"/>
  <c r="H167" i="6"/>
  <c r="G171" i="6"/>
  <c r="I171" i="6" s="1"/>
  <c r="H172" i="6"/>
  <c r="H193" i="6"/>
  <c r="H202" i="6"/>
  <c r="G236" i="6"/>
  <c r="I236" i="6" s="1"/>
  <c r="H237" i="6"/>
  <c r="G264" i="6"/>
  <c r="I264" i="6" s="1"/>
  <c r="H265" i="6"/>
  <c r="G274" i="6"/>
  <c r="I274" i="6" s="1"/>
  <c r="H275" i="6"/>
  <c r="H285" i="6"/>
  <c r="G295" i="6"/>
  <c r="I295" i="6" s="1"/>
  <c r="H296" i="6"/>
  <c r="G310" i="6"/>
  <c r="I310" i="6" s="1"/>
  <c r="H311" i="6"/>
  <c r="G321" i="6"/>
  <c r="I321" i="6" s="1"/>
  <c r="H322" i="6"/>
  <c r="G330" i="6"/>
  <c r="I330" i="6" s="1"/>
  <c r="H331" i="6"/>
  <c r="G338" i="6"/>
  <c r="I338" i="6" s="1"/>
  <c r="H339" i="6"/>
  <c r="G347" i="6"/>
  <c r="I347" i="6" s="1"/>
  <c r="H348" i="6"/>
  <c r="G354" i="6"/>
  <c r="I354" i="6" s="1"/>
  <c r="H355" i="6"/>
  <c r="G369" i="6"/>
  <c r="I369" i="6" s="1"/>
  <c r="H370" i="6"/>
  <c r="G386" i="6"/>
  <c r="I386" i="6" s="1"/>
  <c r="H387" i="6"/>
  <c r="G396" i="6"/>
  <c r="I396" i="6" s="1"/>
  <c r="H397" i="6"/>
  <c r="H566" i="6"/>
  <c r="G572" i="6"/>
  <c r="I572" i="6" s="1"/>
  <c r="H573" i="6"/>
  <c r="H581" i="6"/>
  <c r="H585" i="6"/>
  <c r="H590" i="6"/>
  <c r="G595" i="6"/>
  <c r="I595" i="6" s="1"/>
  <c r="H596" i="6"/>
  <c r="H601" i="6"/>
  <c r="H609" i="6"/>
  <c r="H614" i="6"/>
  <c r="G619" i="6"/>
  <c r="I619" i="6" s="1"/>
  <c r="H620" i="6"/>
  <c r="G634" i="6"/>
  <c r="I634" i="6" s="1"/>
  <c r="H635" i="6"/>
  <c r="G644" i="6"/>
  <c r="I644" i="6" s="1"/>
  <c r="H645" i="6"/>
  <c r="G656" i="6"/>
  <c r="I656" i="6" s="1"/>
  <c r="H657" i="6"/>
  <c r="G676" i="6"/>
  <c r="I676" i="6" s="1"/>
  <c r="H677" i="6"/>
  <c r="G687" i="6"/>
  <c r="I687" i="6" s="1"/>
  <c r="H688" i="6"/>
  <c r="G706" i="6"/>
  <c r="I706" i="6" s="1"/>
  <c r="H707" i="6"/>
  <c r="G717" i="6"/>
  <c r="I717" i="6" s="1"/>
  <c r="H718" i="6"/>
  <c r="G772" i="6"/>
  <c r="I772" i="6" s="1"/>
  <c r="H773" i="6"/>
  <c r="G783" i="6"/>
  <c r="I783" i="6" s="1"/>
  <c r="H784" i="6"/>
  <c r="H791" i="6"/>
  <c r="G795" i="6"/>
  <c r="I795" i="6" s="1"/>
  <c r="H796" i="6"/>
  <c r="G806" i="6"/>
  <c r="I806" i="6" s="1"/>
  <c r="H807" i="6"/>
  <c r="H862" i="6"/>
  <c r="H867" i="6"/>
  <c r="G872" i="6"/>
  <c r="I872" i="6" s="1"/>
  <c r="H873" i="6"/>
  <c r="G878" i="6"/>
  <c r="I878" i="6" s="1"/>
  <c r="H879" i="6"/>
  <c r="E466" i="6"/>
  <c r="E372" i="6"/>
  <c r="E368" i="6" s="1"/>
  <c r="G372" i="6"/>
  <c r="I372" i="6" s="1"/>
  <c r="G857" i="6"/>
  <c r="I857" i="6" s="1"/>
  <c r="E284" i="6"/>
  <c r="E283" i="6" s="1"/>
  <c r="E282" i="6" s="1"/>
  <c r="G284" i="6"/>
  <c r="I284" i="6" s="1"/>
  <c r="E649" i="6"/>
  <c r="E648" i="6" s="1"/>
  <c r="E647" i="6" s="1"/>
  <c r="G649" i="6"/>
  <c r="I649" i="6" s="1"/>
  <c r="E624" i="6"/>
  <c r="E623" i="6" s="1"/>
  <c r="E431" i="6"/>
  <c r="E430" i="6" s="1"/>
  <c r="E192" i="6"/>
  <c r="G192" i="6"/>
  <c r="I192" i="6" s="1"/>
  <c r="G587" i="6"/>
  <c r="I587" i="6" s="1"/>
  <c r="E587" i="6"/>
  <c r="E346" i="6"/>
  <c r="G519" i="6"/>
  <c r="I519" i="6" s="1"/>
  <c r="E710" i="6"/>
  <c r="E709" i="6" s="1"/>
  <c r="E546" i="6"/>
  <c r="E670" i="6"/>
  <c r="E663" i="6" s="1"/>
  <c r="E438" i="6"/>
  <c r="E871" i="6"/>
  <c r="G219" i="6"/>
  <c r="I219" i="6" s="1"/>
  <c r="E358" i="6"/>
  <c r="E357" i="6" s="1"/>
  <c r="E155" i="6"/>
  <c r="E143" i="6" s="1"/>
  <c r="G166" i="6"/>
  <c r="I166" i="6" s="1"/>
  <c r="E864" i="6"/>
  <c r="G257" i="6"/>
  <c r="I257" i="6" s="1"/>
  <c r="E563" i="6"/>
  <c r="E562" i="6" s="1"/>
  <c r="G563" i="6"/>
  <c r="I563" i="6" s="1"/>
  <c r="E580" i="6"/>
  <c r="E123" i="6"/>
  <c r="E22" i="6"/>
  <c r="E21" i="6" s="1"/>
  <c r="E36" i="6"/>
  <c r="E31" i="6" s="1"/>
  <c r="E93" i="6"/>
  <c r="E133" i="6"/>
  <c r="E691" i="6"/>
  <c r="E857" i="6"/>
  <c r="E98" i="6"/>
  <c r="H98" i="6" s="1"/>
  <c r="E166" i="6"/>
  <c r="E165" i="6" s="1"/>
  <c r="E209" i="6"/>
  <c r="H209" i="6" s="1"/>
  <c r="G406" i="6"/>
  <c r="I406" i="6" s="1"/>
  <c r="G790" i="6"/>
  <c r="I790" i="6" s="1"/>
  <c r="E111" i="6"/>
  <c r="H111" i="6" s="1"/>
  <c r="E319" i="6"/>
  <c r="G93" i="6"/>
  <c r="I93" i="6" s="1"/>
  <c r="E218" i="6"/>
  <c r="E217" i="6" s="1"/>
  <c r="G247" i="6"/>
  <c r="I247" i="6" s="1"/>
  <c r="E269" i="6"/>
  <c r="E268" i="6" s="1"/>
  <c r="G358" i="6"/>
  <c r="I358" i="6" s="1"/>
  <c r="E415" i="6"/>
  <c r="E414" i="6" s="1"/>
  <c r="E557" i="6"/>
  <c r="E556" i="6" s="1"/>
  <c r="E611" i="6"/>
  <c r="G611" i="6"/>
  <c r="I611" i="6" s="1"/>
  <c r="G864" i="6"/>
  <c r="I864" i="6" s="1"/>
  <c r="E301" i="6"/>
  <c r="E300" i="6" s="1"/>
  <c r="E299" i="6" s="1"/>
  <c r="E287" i="6" s="1"/>
  <c r="E424" i="6"/>
  <c r="E519" i="6"/>
  <c r="E518" i="6" s="1"/>
  <c r="G133" i="6"/>
  <c r="I133" i="6" s="1"/>
  <c r="G606" i="6"/>
  <c r="I606" i="6" s="1"/>
  <c r="E654" i="6"/>
  <c r="G123" i="6"/>
  <c r="I123" i="6" s="1"/>
  <c r="G155" i="6"/>
  <c r="I155" i="6" s="1"/>
  <c r="G598" i="6"/>
  <c r="I598" i="6" s="1"/>
  <c r="E309" i="6"/>
  <c r="E308" i="6" s="1"/>
  <c r="E329" i="6"/>
  <c r="E328" i="6" s="1"/>
  <c r="E510" i="6"/>
  <c r="E406" i="6"/>
  <c r="E405" i="6" s="1"/>
  <c r="E404" i="6" s="1"/>
  <c r="G580" i="6"/>
  <c r="I580" i="6" s="1"/>
  <c r="E606" i="6"/>
  <c r="E247" i="6"/>
  <c r="E240" i="6" s="1"/>
  <c r="E380" i="6"/>
  <c r="G557" i="6"/>
  <c r="I557" i="6" s="1"/>
  <c r="E790" i="6"/>
  <c r="E767" i="6" s="1"/>
  <c r="E766" i="6" s="1"/>
  <c r="G77" i="6"/>
  <c r="I77" i="6" s="1"/>
  <c r="E77" i="6"/>
  <c r="E257" i="6"/>
  <c r="E256" i="6" s="1"/>
  <c r="E255" i="6" s="1"/>
  <c r="G301" i="6"/>
  <c r="I301" i="6" s="1"/>
  <c r="E598" i="6"/>
  <c r="G510" i="6" l="1"/>
  <c r="I510" i="6" s="1"/>
  <c r="G22" i="6"/>
  <c r="I22" i="6" s="1"/>
  <c r="G691" i="6"/>
  <c r="I691" i="6" s="1"/>
  <c r="I692" i="6"/>
  <c r="G346" i="6"/>
  <c r="I346" i="6" s="1"/>
  <c r="E834" i="6"/>
  <c r="E833" i="6" s="1"/>
  <c r="E820" i="6" s="1"/>
  <c r="G431" i="6"/>
  <c r="I431" i="6" s="1"/>
  <c r="H338" i="6"/>
  <c r="H577" i="6"/>
  <c r="H854" i="6"/>
  <c r="H511" i="6"/>
  <c r="H875" i="6"/>
  <c r="H786" i="6"/>
  <c r="H550" i="6"/>
  <c r="H483" i="6"/>
  <c r="H123" i="6"/>
  <c r="H864" i="6"/>
  <c r="H772" i="6"/>
  <c r="H547" i="6"/>
  <c r="H692" i="6"/>
  <c r="H592" i="6"/>
  <c r="H341" i="6"/>
  <c r="H130" i="6"/>
  <c r="H795" i="6"/>
  <c r="H335" i="6"/>
  <c r="H851" i="6"/>
  <c r="H580" i="6"/>
  <c r="H93" i="6"/>
  <c r="G329" i="6"/>
  <c r="I329" i="6" s="1"/>
  <c r="H872" i="6"/>
  <c r="H595" i="6"/>
  <c r="H369" i="6"/>
  <c r="H347" i="6"/>
  <c r="H330" i="6"/>
  <c r="H310" i="6"/>
  <c r="H41" i="6"/>
  <c r="H23" i="6"/>
  <c r="H754" i="6"/>
  <c r="H637" i="6"/>
  <c r="H487" i="6"/>
  <c r="H435" i="6"/>
  <c r="H798" i="6"/>
  <c r="H350" i="6"/>
  <c r="H270" i="6"/>
  <c r="H26" i="6"/>
  <c r="H491" i="6"/>
  <c r="H878" i="6"/>
  <c r="H224" i="6"/>
  <c r="H421" i="6"/>
  <c r="H514" i="6"/>
  <c r="H416" i="6"/>
  <c r="G415" i="6"/>
  <c r="I415" i="6" s="1"/>
  <c r="G871" i="6"/>
  <c r="I871" i="6" s="1"/>
  <c r="H783" i="6"/>
  <c r="H634" i="6"/>
  <c r="H274" i="6"/>
  <c r="H171" i="6"/>
  <c r="G467" i="6"/>
  <c r="I467" i="6" s="1"/>
  <c r="H780" i="6"/>
  <c r="H625" i="6"/>
  <c r="H314" i="6"/>
  <c r="H199" i="6"/>
  <c r="H37" i="6"/>
  <c r="G309" i="6"/>
  <c r="I309" i="6" s="1"/>
  <c r="G466" i="6"/>
  <c r="I466" i="6" s="1"/>
  <c r="H133" i="6"/>
  <c r="G36" i="6"/>
  <c r="I36" i="6" s="1"/>
  <c r="H611" i="6"/>
  <c r="H346" i="6"/>
  <c r="H598" i="6"/>
  <c r="H77" i="6"/>
  <c r="G546" i="6"/>
  <c r="I546" i="6" s="1"/>
  <c r="G357" i="6"/>
  <c r="I357" i="6" s="1"/>
  <c r="H358" i="6"/>
  <c r="G405" i="6"/>
  <c r="I405" i="6" s="1"/>
  <c r="H406" i="6"/>
  <c r="G716" i="6"/>
  <c r="I716" i="6" s="1"/>
  <c r="H717" i="6"/>
  <c r="G655" i="6"/>
  <c r="I655" i="6" s="1"/>
  <c r="H656" i="6"/>
  <c r="G556" i="6"/>
  <c r="I556" i="6" s="1"/>
  <c r="H557" i="6"/>
  <c r="H606" i="6"/>
  <c r="G21" i="6"/>
  <c r="I21" i="6" s="1"/>
  <c r="G256" i="6"/>
  <c r="I256" i="6" s="1"/>
  <c r="H257" i="6"/>
  <c r="G518" i="6"/>
  <c r="I518" i="6" s="1"/>
  <c r="H519" i="6"/>
  <c r="H587" i="6"/>
  <c r="G648" i="6"/>
  <c r="I648" i="6" s="1"/>
  <c r="H649" i="6"/>
  <c r="H857" i="6"/>
  <c r="G385" i="6"/>
  <c r="I385" i="6" s="1"/>
  <c r="H386" i="6"/>
  <c r="G353" i="6"/>
  <c r="I353" i="6" s="1"/>
  <c r="H354" i="6"/>
  <c r="G320" i="6"/>
  <c r="I320" i="6" s="1"/>
  <c r="H321" i="6"/>
  <c r="G294" i="6"/>
  <c r="I294" i="6" s="1"/>
  <c r="H295" i="6"/>
  <c r="G61" i="6"/>
  <c r="I61" i="6" s="1"/>
  <c r="H62" i="6"/>
  <c r="G32" i="6"/>
  <c r="I32" i="6" s="1"/>
  <c r="H33" i="6"/>
  <c r="G11" i="6"/>
  <c r="I11" i="6" s="1"/>
  <c r="H12" i="6"/>
  <c r="G680" i="6"/>
  <c r="I680" i="6" s="1"/>
  <c r="H681" i="6"/>
  <c r="G45" i="6"/>
  <c r="I45" i="6" s="1"/>
  <c r="H46" i="6"/>
  <c r="G709" i="6"/>
  <c r="I709" i="6" s="1"/>
  <c r="H710" i="6"/>
  <c r="G400" i="6"/>
  <c r="I400" i="6" s="1"/>
  <c r="H401" i="6"/>
  <c r="G324" i="6"/>
  <c r="I324" i="6" s="1"/>
  <c r="H325" i="6"/>
  <c r="G540" i="6"/>
  <c r="I540" i="6" s="1"/>
  <c r="H541" i="6"/>
  <c r="G454" i="6"/>
  <c r="I454" i="6" s="1"/>
  <c r="H455" i="6"/>
  <c r="G425" i="6"/>
  <c r="I425" i="6" s="1"/>
  <c r="H426" i="6"/>
  <c r="G278" i="6"/>
  <c r="I278" i="6" s="1"/>
  <c r="H279" i="6"/>
  <c r="G165" i="6"/>
  <c r="I165" i="6" s="1"/>
  <c r="H166" i="6"/>
  <c r="G686" i="6"/>
  <c r="I686" i="6" s="1"/>
  <c r="H687" i="6"/>
  <c r="G143" i="6"/>
  <c r="I143" i="6" s="1"/>
  <c r="H155" i="6"/>
  <c r="G240" i="6"/>
  <c r="I240" i="6" s="1"/>
  <c r="H247" i="6"/>
  <c r="G767" i="6"/>
  <c r="I767" i="6" s="1"/>
  <c r="H790" i="6"/>
  <c r="G702" i="6"/>
  <c r="I702" i="6" s="1"/>
  <c r="H706" i="6"/>
  <c r="G675" i="6"/>
  <c r="I675" i="6" s="1"/>
  <c r="H676" i="6"/>
  <c r="G643" i="6"/>
  <c r="I643" i="6" s="1"/>
  <c r="H644" i="6"/>
  <c r="G618" i="6"/>
  <c r="I618" i="6" s="1"/>
  <c r="H619" i="6"/>
  <c r="G263" i="6"/>
  <c r="I263" i="6" s="1"/>
  <c r="H264" i="6"/>
  <c r="G300" i="6"/>
  <c r="I300" i="6" s="1"/>
  <c r="H301" i="6"/>
  <c r="G218" i="6"/>
  <c r="I218" i="6" s="1"/>
  <c r="H219" i="6"/>
  <c r="G571" i="6"/>
  <c r="I571" i="6" s="1"/>
  <c r="H572" i="6"/>
  <c r="G235" i="6"/>
  <c r="I235" i="6" s="1"/>
  <c r="H236" i="6"/>
  <c r="G269" i="6"/>
  <c r="I269" i="6" s="1"/>
  <c r="G562" i="6"/>
  <c r="I562" i="6" s="1"/>
  <c r="H563" i="6"/>
  <c r="H192" i="6"/>
  <c r="G624" i="6"/>
  <c r="I624" i="6" s="1"/>
  <c r="G283" i="6"/>
  <c r="I283" i="6" s="1"/>
  <c r="H284" i="6"/>
  <c r="G368" i="6"/>
  <c r="I368" i="6" s="1"/>
  <c r="H372" i="6"/>
  <c r="G805" i="6"/>
  <c r="I805" i="6" s="1"/>
  <c r="H806" i="6"/>
  <c r="G395" i="6"/>
  <c r="I395" i="6" s="1"/>
  <c r="H396" i="6"/>
  <c r="G381" i="6"/>
  <c r="I381" i="6" s="1"/>
  <c r="H382" i="6"/>
  <c r="G188" i="6"/>
  <c r="I188" i="6" s="1"/>
  <c r="H189" i="6"/>
  <c r="G17" i="6"/>
  <c r="I17" i="6" s="1"/>
  <c r="H18" i="6"/>
  <c r="G834" i="6"/>
  <c r="I834" i="6" s="1"/>
  <c r="H842" i="6"/>
  <c r="G444" i="6"/>
  <c r="I444" i="6" s="1"/>
  <c r="G659" i="6"/>
  <c r="I659" i="6" s="1"/>
  <c r="H660" i="6"/>
  <c r="G364" i="6"/>
  <c r="I364" i="6" s="1"/>
  <c r="H365" i="6"/>
  <c r="G289" i="6"/>
  <c r="I289" i="6" s="1"/>
  <c r="H290" i="6"/>
  <c r="G70" i="6"/>
  <c r="I70" i="6" s="1"/>
  <c r="H71" i="6"/>
  <c r="G439" i="6"/>
  <c r="I439" i="6" s="1"/>
  <c r="H440" i="6"/>
  <c r="G390" i="6"/>
  <c r="I390" i="6" s="1"/>
  <c r="H391" i="6"/>
  <c r="E267" i="6"/>
  <c r="E187" i="6"/>
  <c r="G76" i="6"/>
  <c r="I76" i="6" s="1"/>
  <c r="E76" i="6"/>
  <c r="E75" i="6" s="1"/>
  <c r="E239" i="6"/>
  <c r="E227" i="6" s="1"/>
  <c r="E517" i="6"/>
  <c r="E730" i="6"/>
  <c r="E576" i="6"/>
  <c r="E575" i="6" s="1"/>
  <c r="E850" i="6"/>
  <c r="G576" i="6"/>
  <c r="I576" i="6" s="1"/>
  <c r="E15" i="6"/>
  <c r="G850" i="6"/>
  <c r="I850" i="6" s="1"/>
  <c r="E413" i="6"/>
  <c r="E307" i="6"/>
  <c r="E690" i="6"/>
  <c r="E684" i="6" s="1"/>
  <c r="E545" i="6"/>
  <c r="G731" i="6"/>
  <c r="I731" i="6" s="1"/>
  <c r="E345" i="6"/>
  <c r="E344" i="6" s="1"/>
  <c r="E622" i="6"/>
  <c r="H510" i="6" l="1"/>
  <c r="H22" i="6"/>
  <c r="H691" i="6"/>
  <c r="G430" i="6"/>
  <c r="I430" i="6" s="1"/>
  <c r="H431" i="6"/>
  <c r="G517" i="6"/>
  <c r="I517" i="6" s="1"/>
  <c r="H309" i="6"/>
  <c r="G414" i="6"/>
  <c r="I414" i="6" s="1"/>
  <c r="H415" i="6"/>
  <c r="G308" i="6"/>
  <c r="I308" i="6" s="1"/>
  <c r="H871" i="6"/>
  <c r="H36" i="6"/>
  <c r="H466" i="6"/>
  <c r="H357" i="6"/>
  <c r="H731" i="6"/>
  <c r="H188" i="6"/>
  <c r="H368" i="6"/>
  <c r="H618" i="6"/>
  <c r="H143" i="6"/>
  <c r="H165" i="6"/>
  <c r="H45" i="6"/>
  <c r="H385" i="6"/>
  <c r="G328" i="6"/>
  <c r="I328" i="6" s="1"/>
  <c r="H556" i="6"/>
  <c r="H444" i="6"/>
  <c r="H805" i="6"/>
  <c r="H643" i="6"/>
  <c r="H702" i="6"/>
  <c r="H240" i="6"/>
  <c r="G453" i="6"/>
  <c r="I453" i="6" s="1"/>
  <c r="H324" i="6"/>
  <c r="H709" i="6"/>
  <c r="H32" i="6"/>
  <c r="H353" i="6"/>
  <c r="H21" i="6"/>
  <c r="H546" i="6"/>
  <c r="H467" i="6"/>
  <c r="H364" i="6"/>
  <c r="H562" i="6"/>
  <c r="H518" i="6"/>
  <c r="H329" i="6"/>
  <c r="H655" i="6"/>
  <c r="H850" i="6"/>
  <c r="G345" i="6"/>
  <c r="I345" i="6" s="1"/>
  <c r="G690" i="6"/>
  <c r="I690" i="6" s="1"/>
  <c r="G239" i="6"/>
  <c r="I239" i="6" s="1"/>
  <c r="G545" i="6"/>
  <c r="I545" i="6" s="1"/>
  <c r="G187" i="6"/>
  <c r="I187" i="6" s="1"/>
  <c r="G268" i="6"/>
  <c r="I268" i="6" s="1"/>
  <c r="H269" i="6"/>
  <c r="G299" i="6"/>
  <c r="I299" i="6" s="1"/>
  <c r="H300" i="6"/>
  <c r="G766" i="6"/>
  <c r="I766" i="6" s="1"/>
  <c r="H767" i="6"/>
  <c r="H425" i="6"/>
  <c r="G424" i="6"/>
  <c r="I424" i="6" s="1"/>
  <c r="G399" i="6"/>
  <c r="I399" i="6" s="1"/>
  <c r="H400" i="6"/>
  <c r="H545" i="6"/>
  <c r="G75" i="6"/>
  <c r="I75" i="6" s="1"/>
  <c r="H76" i="6"/>
  <c r="H439" i="6"/>
  <c r="G438" i="6"/>
  <c r="I438" i="6" s="1"/>
  <c r="G288" i="6"/>
  <c r="I288" i="6" s="1"/>
  <c r="H289" i="6"/>
  <c r="H659" i="6"/>
  <c r="G654" i="6"/>
  <c r="I654" i="6" s="1"/>
  <c r="H834" i="6"/>
  <c r="G833" i="6"/>
  <c r="I833" i="6" s="1"/>
  <c r="G394" i="6"/>
  <c r="I394" i="6" s="1"/>
  <c r="H395" i="6"/>
  <c r="G31" i="6"/>
  <c r="I31" i="6" s="1"/>
  <c r="G570" i="6"/>
  <c r="I570" i="6" s="1"/>
  <c r="H571" i="6"/>
  <c r="G60" i="6"/>
  <c r="I60" i="6" s="1"/>
  <c r="H61" i="6"/>
  <c r="H320" i="6"/>
  <c r="G319" i="6"/>
  <c r="I319" i="6" s="1"/>
  <c r="G647" i="6"/>
  <c r="I647" i="6" s="1"/>
  <c r="H648" i="6"/>
  <c r="G404" i="6"/>
  <c r="I404" i="6" s="1"/>
  <c r="H405" i="6"/>
  <c r="G389" i="6"/>
  <c r="I389" i="6" s="1"/>
  <c r="H390" i="6"/>
  <c r="G69" i="6"/>
  <c r="I69" i="6" s="1"/>
  <c r="H70" i="6"/>
  <c r="G16" i="6"/>
  <c r="I16" i="6" s="1"/>
  <c r="H17" i="6"/>
  <c r="H381" i="6"/>
  <c r="G380" i="6"/>
  <c r="I380" i="6" s="1"/>
  <c r="G282" i="6"/>
  <c r="I282" i="6" s="1"/>
  <c r="H283" i="6"/>
  <c r="G255" i="6"/>
  <c r="I255" i="6" s="1"/>
  <c r="H256" i="6"/>
  <c r="H675" i="6"/>
  <c r="G670" i="6"/>
  <c r="I670" i="6" s="1"/>
  <c r="G539" i="6"/>
  <c r="I539" i="6" s="1"/>
  <c r="H540" i="6"/>
  <c r="G10" i="6"/>
  <c r="I10" i="6" s="1"/>
  <c r="H11" i="6"/>
  <c r="G575" i="6"/>
  <c r="I575" i="6" s="1"/>
  <c r="H576" i="6"/>
  <c r="G623" i="6"/>
  <c r="I623" i="6" s="1"/>
  <c r="H624" i="6"/>
  <c r="G228" i="6"/>
  <c r="I228" i="6" s="1"/>
  <c r="H235" i="6"/>
  <c r="G217" i="6"/>
  <c r="I217" i="6" s="1"/>
  <c r="H218" i="6"/>
  <c r="G262" i="6"/>
  <c r="I262" i="6" s="1"/>
  <c r="H263" i="6"/>
  <c r="G685" i="6"/>
  <c r="I685" i="6" s="1"/>
  <c r="H686" i="6"/>
  <c r="G277" i="6"/>
  <c r="I277" i="6" s="1"/>
  <c r="H278" i="6"/>
  <c r="G679" i="6"/>
  <c r="I679" i="6" s="1"/>
  <c r="H680" i="6"/>
  <c r="G293" i="6"/>
  <c r="I293" i="6" s="1"/>
  <c r="H294" i="6"/>
  <c r="G715" i="6"/>
  <c r="I715" i="6" s="1"/>
  <c r="H716" i="6"/>
  <c r="E74" i="6"/>
  <c r="E544" i="6"/>
  <c r="H345" i="6" l="1"/>
  <c r="H517" i="6"/>
  <c r="H430" i="6"/>
  <c r="G429" i="6"/>
  <c r="I429" i="6" s="1"/>
  <c r="H414" i="6"/>
  <c r="H308" i="6"/>
  <c r="G730" i="6"/>
  <c r="I730" i="6" s="1"/>
  <c r="H690" i="6"/>
  <c r="H293" i="6"/>
  <c r="H262" i="6"/>
  <c r="H380" i="6"/>
  <c r="H60" i="6"/>
  <c r="H654" i="6"/>
  <c r="H255" i="6"/>
  <c r="H69" i="6"/>
  <c r="H319" i="6"/>
  <c r="H394" i="6"/>
  <c r="H239" i="6"/>
  <c r="H715" i="6"/>
  <c r="H679" i="6"/>
  <c r="H685" i="6"/>
  <c r="H217" i="6"/>
  <c r="H404" i="6"/>
  <c r="H570" i="6"/>
  <c r="H399" i="6"/>
  <c r="H766" i="6"/>
  <c r="H277" i="6"/>
  <c r="H228" i="6"/>
  <c r="H575" i="6"/>
  <c r="H647" i="6"/>
  <c r="H438" i="6"/>
  <c r="G544" i="6"/>
  <c r="I544" i="6" s="1"/>
  <c r="H282" i="6"/>
  <c r="H389" i="6"/>
  <c r="H31" i="6"/>
  <c r="H288" i="6"/>
  <c r="H75" i="6"/>
  <c r="H187" i="6"/>
  <c r="H328" i="6"/>
  <c r="G74" i="6"/>
  <c r="I74" i="6" s="1"/>
  <c r="H623" i="6"/>
  <c r="G622" i="6"/>
  <c r="I622" i="6" s="1"/>
  <c r="G663" i="6"/>
  <c r="I663" i="6" s="1"/>
  <c r="H670" i="6"/>
  <c r="G344" i="6"/>
  <c r="I344" i="6" s="1"/>
  <c r="H16" i="6"/>
  <c r="G15" i="6"/>
  <c r="I15" i="6" s="1"/>
  <c r="G684" i="6"/>
  <c r="I684" i="6" s="1"/>
  <c r="H424" i="6"/>
  <c r="G413" i="6"/>
  <c r="I413" i="6" s="1"/>
  <c r="G227" i="6"/>
  <c r="I227" i="6" s="1"/>
  <c r="G820" i="6"/>
  <c r="I820" i="6" s="1"/>
  <c r="H833" i="6"/>
  <c r="G9" i="6"/>
  <c r="I9" i="6" s="1"/>
  <c r="H10" i="6"/>
  <c r="G287" i="6"/>
  <c r="I287" i="6" s="1"/>
  <c r="H299" i="6"/>
  <c r="G307" i="6"/>
  <c r="I307" i="6" s="1"/>
  <c r="G538" i="6"/>
  <c r="I538" i="6" s="1"/>
  <c r="H539" i="6"/>
  <c r="H268" i="6"/>
  <c r="G267" i="6"/>
  <c r="I267" i="6" s="1"/>
  <c r="H730" i="6" l="1"/>
  <c r="H287" i="6"/>
  <c r="H684" i="6"/>
  <c r="H74" i="6"/>
  <c r="H538" i="6"/>
  <c r="H15" i="6"/>
  <c r="H267" i="6"/>
  <c r="H307" i="6"/>
  <c r="H9" i="6"/>
  <c r="H413" i="6"/>
  <c r="H622" i="6"/>
  <c r="H820" i="6"/>
  <c r="H227" i="6"/>
  <c r="H663" i="6"/>
  <c r="H344" i="6"/>
  <c r="H544" i="6"/>
  <c r="G849" i="6"/>
  <c r="I849" i="6" s="1"/>
  <c r="E454" i="6"/>
  <c r="E453" i="6" l="1"/>
  <c r="H454" i="6"/>
  <c r="G881" i="6"/>
  <c r="I881" i="6" s="1"/>
  <c r="E429" i="6" l="1"/>
  <c r="H453" i="6"/>
  <c r="E849" i="6" l="1"/>
  <c r="H429" i="6"/>
  <c r="E881" i="6" l="1"/>
  <c r="H881" i="6" s="1"/>
  <c r="H849" i="6"/>
</calcChain>
</file>

<file path=xl/sharedStrings.xml><?xml version="1.0" encoding="utf-8"?>
<sst xmlns="http://schemas.openxmlformats.org/spreadsheetml/2006/main" count="2254" uniqueCount="787">
  <si>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</si>
  <si>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</si>
  <si>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</si>
  <si>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</si>
  <si>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</si>
  <si>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</si>
  <si>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</si>
  <si>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</si>
  <si>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</si>
  <si>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</si>
  <si>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</si>
  <si>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</si>
  <si>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</si>
  <si>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</si>
  <si>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</si>
  <si>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</si>
  <si>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</si>
  <si>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</si>
  <si>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</si>
  <si>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</si>
  <si>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</si>
  <si>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</si>
  <si>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</si>
  <si>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</si>
  <si>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</si>
  <si>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</si>
  <si>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</si>
  <si>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</si>
  <si>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</si>
  <si>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</si>
  <si>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</si>
  <si>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</si>
  <si>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</si>
  <si>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</si>
  <si>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</si>
  <si>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</si>
  <si>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</si>
  <si>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</si>
  <si>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</si>
  <si>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</si>
  <si>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</si>
  <si>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</si>
  <si>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</si>
  <si>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</si>
  <si>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</si>
  <si>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</si>
  <si>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</si>
  <si>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</si>
  <si>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</si>
  <si>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</si>
  <si>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</si>
  <si>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</si>
  <si>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</si>
  <si>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</si>
  <si>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</si>
  <si>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</si>
  <si>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</si>
  <si>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</si>
  <si>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</si>
  <si>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</si>
  <si>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</si>
  <si>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</si>
  <si>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</si>
  <si>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</si>
  <si>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</si>
  <si>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</si>
  <si>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</si>
  <si>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</si>
  <si>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</si>
  <si>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</si>
  <si>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</si>
  <si>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</si>
  <si>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</si>
  <si>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</si>
  <si>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</si>
  <si>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</si>
  <si>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</si>
  <si>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</si>
  <si>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</si>
  <si>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</si>
  <si>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</si>
  <si>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</si>
  <si>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</si>
  <si>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</si>
  <si>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</si>
  <si>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</si>
  <si>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</si>
  <si>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</si>
  <si>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</si>
  <si>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</si>
  <si>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</si>
  <si>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</si>
  <si>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Обслуживание государственного (муниципального) долга</t>
  </si>
  <si>
    <t>Обслуживание муниципального долга</t>
  </si>
  <si>
    <t>Резервные средства</t>
  </si>
  <si>
    <t>870</t>
  </si>
  <si>
    <t>Публичные нормативные социальные выплаты гражданам</t>
  </si>
  <si>
    <t>Итого по муниципальным программам</t>
  </si>
  <si>
    <t xml:space="preserve">Субсидии бюджетным учреждениям </t>
  </si>
  <si>
    <t>01 0 00 00000</t>
  </si>
  <si>
    <t>07 0 00 00000</t>
  </si>
  <si>
    <t>07 2 00 00000</t>
  </si>
  <si>
    <t>10 0 00 00000</t>
  </si>
  <si>
    <t>10 1 00 00000</t>
  </si>
  <si>
    <t>10 3 00 00000</t>
  </si>
  <si>
    <t>10 3 02 00000</t>
  </si>
  <si>
    <t>05 0 00 00000</t>
  </si>
  <si>
    <t>05 1 00 00000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</si>
  <si>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</si>
  <si>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</si>
  <si>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</si>
  <si>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</si>
  <si>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</si>
  <si>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</si>
  <si>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</si>
  <si>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</si>
  <si>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</si>
  <si>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</si>
  <si>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13 0 00 00000</t>
  </si>
  <si>
    <t>13 1 00 00000</t>
  </si>
  <si>
    <t>14 0 00 00000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</si>
  <si>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</si>
  <si>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</si>
  <si>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</si>
  <si>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</si>
  <si>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</si>
  <si>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</si>
  <si>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</si>
  <si>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</si>
  <si>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</si>
  <si>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02 8 00 00000</t>
  </si>
  <si>
    <t>02 8 01 00000</t>
  </si>
  <si>
    <t>03 0 00 00000</t>
  </si>
  <si>
    <t>03 1 00 00000</t>
  </si>
  <si>
    <t>03 1 02 00000</t>
  </si>
  <si>
    <t>03 2 00 00000</t>
  </si>
  <si>
    <t>04 0 00 00000</t>
  </si>
  <si>
    <t>04 1 00 00000</t>
  </si>
  <si>
    <t>04 2 00 00000</t>
  </si>
  <si>
    <t>02 2 01 00000</t>
  </si>
  <si>
    <t>12 5 00 00000</t>
  </si>
  <si>
    <t>12 5 01 00000</t>
  </si>
  <si>
    <t>тыс.руб.</t>
  </si>
  <si>
    <t>15 1 02 00000</t>
  </si>
  <si>
    <t xml:space="preserve">Муниципальная программа «Здравоохранение»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</si>
  <si>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</si>
  <si>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</si>
  <si>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</si>
  <si>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Расходы на обеспечение деятельности (оказание услуг) муниципальных учреждений - библиотеки</t>
  </si>
  <si>
    <t>02 3 01 06100</t>
  </si>
  <si>
    <t>Мероприятия в сфере культуры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</si>
  <si>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</si>
  <si>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</si>
  <si>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организации дополнительного образования</t>
  </si>
  <si>
    <t>Предоставление доплаты за выслугу лет к трудовой пенсии муниципальным служащим за счет средств местного бюджета</t>
  </si>
  <si>
    <t>Мероприятия по организации отдыха детей в каникулярное время</t>
  </si>
  <si>
    <t>Оказание поддержки социально ориентированным некоммерческим организациям</t>
  </si>
  <si>
    <t>Подпрограмма «Развитие физической культуры и спорта»</t>
  </si>
  <si>
    <t>Подпрограмма «Подготовка спортивного резерва»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</si>
  <si>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</si>
  <si>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12 1 02 00000</t>
  </si>
  <si>
    <t>12 1 03 00000</t>
  </si>
  <si>
    <t xml:space="preserve">Обеспечивающая подпрограмма  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</si>
  <si>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</si>
  <si>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</si>
  <si>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</si>
  <si>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</si>
  <si>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>Обеспечение деятельности финансового органа</t>
  </si>
  <si>
    <t>12 5 01 00160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</si>
  <si>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</si>
  <si>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</si>
  <si>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</si>
  <si>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</si>
  <si>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</si>
  <si>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деятельности администрации</t>
  </si>
  <si>
    <t>12 5 01 00120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</si>
  <si>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</si>
  <si>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</si>
  <si>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07 5 00 00000</t>
  </si>
  <si>
    <t>09 0 00 00000</t>
  </si>
  <si>
    <t>09 2 00 00000</t>
  </si>
  <si>
    <t>09 2 01 00000</t>
  </si>
  <si>
    <t>Реализация мероприятий по обеспечению жильем молодых семей</t>
  </si>
  <si>
    <t>09 2 01 L4970</t>
  </si>
  <si>
    <t>09 3 00 00000</t>
  </si>
  <si>
    <t>09 3 01 00000</t>
  </si>
  <si>
    <t>09 3 01 60820</t>
  </si>
  <si>
    <t>11 0 00 00000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</si>
  <si>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</si>
  <si>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</si>
  <si>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</si>
  <si>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</si>
  <si>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</si>
  <si>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>06 2 00 00000</t>
  </si>
  <si>
    <t>06 2 01 00000</t>
  </si>
  <si>
    <t>06 4 01 60870</t>
  </si>
  <si>
    <t>14 2 00 00000</t>
  </si>
  <si>
    <t>Мероприятия по обеспечению безопасности дорожного движения</t>
  </si>
  <si>
    <t>13 1 01 00000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</si>
  <si>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</si>
  <si>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</si>
  <si>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</si>
  <si>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</si>
  <si>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</si>
  <si>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</si>
  <si>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</si>
  <si>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</si>
  <si>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</si>
  <si>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</si>
  <si>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</si>
  <si>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</si>
  <si>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</si>
  <si>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08 0 00 00000</t>
  </si>
  <si>
    <t>08 1 00 00000</t>
  </si>
  <si>
    <t>08 1 01 00000</t>
  </si>
  <si>
    <t>08 1 02 00000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</si>
  <si>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</si>
  <si>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</si>
  <si>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</si>
  <si>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</si>
  <si>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08 1 05 00990</t>
  </si>
  <si>
    <t>08 2 00 00000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</si>
  <si>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</si>
  <si>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</si>
  <si>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08 3 00 00000</t>
  </si>
  <si>
    <t>08 3 01 00000</t>
  </si>
  <si>
    <t>08 4 00 00000</t>
  </si>
  <si>
    <t>08 4 01 00000</t>
  </si>
  <si>
    <t>08 4 01 00360</t>
  </si>
  <si>
    <t>08 5 00 00000</t>
  </si>
  <si>
    <t>08 5 01 00000</t>
  </si>
  <si>
    <t>13 1 01 00821</t>
  </si>
  <si>
    <t>13 1 01 00824</t>
  </si>
  <si>
    <t>тип средств</t>
  </si>
  <si>
    <t>900100</t>
  </si>
  <si>
    <t>900302</t>
  </si>
  <si>
    <t xml:space="preserve">Обеспечение деятельности контрольно-счетной палаты </t>
  </si>
  <si>
    <t>95 0 00 00150</t>
  </si>
  <si>
    <t>15 0 00 00000</t>
  </si>
  <si>
    <t>15 1 00 00000</t>
  </si>
  <si>
    <t>15 2 01 00000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</si>
  <si>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</si>
  <si>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</si>
  <si>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15 2 02 00000</t>
  </si>
  <si>
    <t>Информационная безопасность</t>
  </si>
  <si>
    <t>15 2 02 01160</t>
  </si>
  <si>
    <t>15 2 03 00000</t>
  </si>
  <si>
    <t>15 2 03 01171</t>
  </si>
  <si>
    <t>15 2 03 01172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</si>
  <si>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</si>
  <si>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</si>
  <si>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</si>
  <si>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Проведение мероприятий по комплексной борьбе с борщевиком Сосновского</t>
  </si>
  <si>
    <t>06 2 01 01280</t>
  </si>
  <si>
    <t>17 0 00 00000</t>
  </si>
  <si>
    <t>17 1 00 00000</t>
  </si>
  <si>
    <t>17 1 01 00000</t>
  </si>
  <si>
    <t>17 2 00 00000</t>
  </si>
  <si>
    <t>17 2 01 00000</t>
  </si>
  <si>
    <t>Ремонт подъездов в многоквартирных домах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</si>
  <si>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</si>
  <si>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Взносы на капитальный ремонт общего имущества многоквартирных домов</t>
  </si>
  <si>
    <t>12 1 02 00180</t>
  </si>
  <si>
    <t>Основное мероприятие "Создание условий для реализации полномочий органов местного самоуправления"</t>
  </si>
  <si>
    <t>08 1 07 00000</t>
  </si>
  <si>
    <t>08 1 07 06250</t>
  </si>
  <si>
    <t xml:space="preserve">ВСЕГО      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</si>
  <si>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</si>
  <si>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</si>
  <si>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</si>
  <si>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</si>
  <si>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</si>
  <si>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</si>
  <si>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</si>
  <si>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</si>
  <si>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</si>
  <si>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</si>
  <si>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</si>
  <si>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</si>
  <si>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</si>
  <si>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</si>
  <si>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</si>
  <si>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</si>
  <si>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</si>
  <si>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</si>
  <si>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</si>
  <si>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Муниципальная программа "Экология и окружающая среда"</t>
  </si>
  <si>
    <t>Подпрограмма "Комплексное развитие сельских территорий"</t>
  </si>
  <si>
    <t>06 3 00 00000</t>
  </si>
  <si>
    <t>12 5 01 00870</t>
  </si>
  <si>
    <t>Взносы в общественные организации</t>
  </si>
  <si>
    <t>02 6 00 00000</t>
  </si>
  <si>
    <t>02 6 01 06260</t>
  </si>
  <si>
    <t>02 6 01 00000</t>
  </si>
  <si>
    <t>10 3 05 00000</t>
  </si>
  <si>
    <t>08 6 00 00000</t>
  </si>
  <si>
    <t>08 6 01 00000</t>
  </si>
  <si>
    <t>Содержание и развитие муниципальных экстренных оперативных служб</t>
  </si>
  <si>
    <t>08 6 01 01020</t>
  </si>
  <si>
    <t>04 5 00 00000</t>
  </si>
  <si>
    <t>07 4 00 00000</t>
  </si>
  <si>
    <t>Основное мероприятие «Осуществление отдельных полномочий в области лесных отношений»</t>
  </si>
  <si>
    <t>07 4 01 00000</t>
  </si>
  <si>
    <t>17 2 01 01480</t>
  </si>
  <si>
    <t>Расходы на обеспечение деятельности (оказание услуг) муниципальных учреждений в сфере благоустройства (МБУ/МАУ)</t>
  </si>
  <si>
    <t>17 2 01 06242</t>
  </si>
  <si>
    <t>Приложение 4</t>
  </si>
  <si>
    <t>02 4 06 00000</t>
  </si>
  <si>
    <t>06 3 03 00000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</si>
  <si>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</si>
  <si>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 3 03 S1100</t>
  </si>
  <si>
    <t>07 4 01 62050</t>
  </si>
  <si>
    <t>04 2 03 00000</t>
  </si>
  <si>
    <t>04 2 03 S2190</t>
  </si>
  <si>
    <t>03 1 01 00000</t>
  </si>
  <si>
    <t>03 1 01 62010</t>
  </si>
  <si>
    <t>03 1 01 62140</t>
  </si>
  <si>
    <t>03 1 02 62230</t>
  </si>
  <si>
    <t>17 2 03 00000</t>
  </si>
  <si>
    <t>Создание и ремонт пешеходных коммуникаций</t>
  </si>
  <si>
    <t>17 2 01 62670</t>
  </si>
  <si>
    <t>Ямочный ремонт асфальтового покрытия дворовых территорий</t>
  </si>
  <si>
    <t>Капитальный ремонт сетей водоснабжения, водоотведения, теплоснабжения</t>
  </si>
  <si>
    <t>Строительство и реконструкция сетей водоснабжения, водоотведения, теплоснабжения</t>
  </si>
  <si>
    <t>13 6 00 00000</t>
  </si>
  <si>
    <t>13 6 04 00000</t>
  </si>
  <si>
    <t>13 6 04 51200</t>
  </si>
  <si>
    <t>Муниципальная программа "Культура и туризм"</t>
  </si>
  <si>
    <t>Подпрограмма «Развитие музейного дела»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</si>
  <si>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</si>
  <si>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Подпрограмма "Развитие библиотечного дела"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</si>
  <si>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</si>
  <si>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02 4 02 00000</t>
  </si>
  <si>
    <t>Основное мероприятие "Реализация отдельных функций органа местного самоуправления в сфере культуры"</t>
  </si>
  <si>
    <t>02 4 02 01110</t>
  </si>
  <si>
    <t>02 4 04 00000</t>
  </si>
  <si>
    <t>Основное мероприятие "Обеспечение функций культурно-досуговых учреждений"</t>
  </si>
  <si>
    <t>02 3 01 L5198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</si>
  <si>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</si>
  <si>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Расходы на обеспечение деятельности (оказание услуг) муниципальных учреждений - культурно-досуговые учреждения</t>
  </si>
  <si>
    <t>02 4 04 06110</t>
  </si>
  <si>
    <t>02 4 06 06170</t>
  </si>
  <si>
    <t>Расходы на обеспечение деятельности (оказание услуг) муниципальных учреждений - парк культуры и отдыха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</si>
  <si>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</si>
  <si>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</si>
  <si>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</si>
  <si>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02 8 01 00500</t>
  </si>
  <si>
    <t xml:space="preserve">Муниципальная программа "Спорт"                 </t>
  </si>
  <si>
    <t>05 2 00 00000</t>
  </si>
  <si>
    <t>Основное мероприятие "Подготовка спортивных сборных команд"</t>
  </si>
  <si>
    <t>05 2 01 00000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</si>
  <si>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</si>
  <si>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05 2 01 06150</t>
  </si>
  <si>
    <t>05 3 01 00570</t>
  </si>
  <si>
    <t>01 5 02 00000</t>
  </si>
  <si>
    <t>01 5 02 00420</t>
  </si>
  <si>
    <t xml:space="preserve">Муниципальная программа "Образование"                </t>
  </si>
  <si>
    <t>Основное мероприятие "Финансовое обеспечение деятельности образовательных организаций"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</si>
  <si>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</si>
  <si>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</si>
  <si>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Обеспечение подвоза обучающихся к месту обучения в муниципальные общеобразовательные организации</t>
  </si>
  <si>
    <t>03 1 01 02270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</si>
  <si>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</si>
  <si>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</si>
  <si>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Подпрограмма "Дополнительное образование, воспитание и психолого-социальное сопровождение детей"</t>
  </si>
  <si>
    <t>03 4 00 00000</t>
  </si>
  <si>
    <t>03 4 01 00000</t>
  </si>
  <si>
    <t>03 4 01 00130</t>
  </si>
  <si>
    <t>Обеспечение деятельности прочих учреждений образования</t>
  </si>
  <si>
    <t xml:space="preserve"> 03 4 01 06080</t>
  </si>
  <si>
    <t>Подпрограмма "Социальная поддержка граждан"</t>
  </si>
  <si>
    <t xml:space="preserve">Муниципальная программа "Социальная защита населения"                    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</si>
  <si>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</si>
  <si>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</si>
  <si>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04 1 15 00840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</si>
  <si>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</si>
  <si>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</si>
  <si>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</si>
  <si>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03 2 01 00000</t>
  </si>
  <si>
    <t>03 2 01 01110</t>
  </si>
  <si>
    <t>03 2 02 00000</t>
  </si>
  <si>
    <t>Основное мероприятие "Финансовое обеспечение деятельности организаций дополнительного образования"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</si>
  <si>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</si>
  <si>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</si>
  <si>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</si>
  <si>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Подпрограмма "Развитие и поддержка социально ориентированных некоммерческих организаций"</t>
  </si>
  <si>
    <t>04 6 00 00000</t>
  </si>
  <si>
    <t>Основное мероприятие "Развитие негосударственного сектора социального обслуживания"</t>
  </si>
  <si>
    <t>04 6 01 00000</t>
  </si>
  <si>
    <t>04 6 01 00760</t>
  </si>
  <si>
    <t xml:space="preserve">Муниципальная программа "Развитие сельского хозяйства"           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</si>
  <si>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</si>
  <si>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</si>
  <si>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</si>
  <si>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</si>
  <si>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Подпрограмма "Развитие водохозяйственного комплекса"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</si>
  <si>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</si>
  <si>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</si>
  <si>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</si>
  <si>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</si>
  <si>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</si>
  <si>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</si>
  <si>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 xml:space="preserve"> Основное мероприятие "Развитие похоронного дела"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</si>
  <si>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</si>
  <si>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</si>
  <si>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</si>
  <si>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</si>
  <si>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</si>
  <si>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</si>
  <si>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</si>
  <si>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</si>
  <si>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08 5 01 00730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</si>
  <si>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</si>
  <si>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</si>
  <si>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</si>
  <si>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</si>
  <si>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</si>
  <si>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</si>
  <si>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</si>
  <si>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</si>
  <si>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10 1 02 00000</t>
  </si>
  <si>
    <t>Подпрограмма "Системы водоотведения"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</si>
  <si>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</si>
  <si>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</si>
  <si>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</si>
  <si>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Подпрограмма "Энергосбережение и повышение энергетической эффективности"</t>
  </si>
  <si>
    <t>10 5 00 00000</t>
  </si>
  <si>
    <t>Основное мероприятие "Повышение энергетической эффективности муниципальных учреждений Московской области"</t>
  </si>
  <si>
    <t>10 5 01 00000</t>
  </si>
  <si>
    <t>10 5 01 00190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</si>
  <si>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</si>
  <si>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</si>
  <si>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 xml:space="preserve">Муниципальная программа "Управление имуществом и муниципальными финансами"  </t>
  </si>
  <si>
    <t>Основное мероприятие "Управление имуществом, находящимся в муниципальной собственности, и выполнение кадастровых работ"</t>
  </si>
  <si>
    <t>Подпрограмма "Эффективное управление имущественным комплексом"</t>
  </si>
  <si>
    <t xml:space="preserve"> 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</si>
  <si>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</si>
  <si>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</si>
  <si>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</si>
  <si>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Организация и осуществление мероприятий по мобилизационной подготовке</t>
  </si>
  <si>
    <t>Обеспечение деятельности муниципальных казенных учреждений в сфере закупок товаров, работ, услуг</t>
  </si>
  <si>
    <t>12 5 01 01680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</si>
  <si>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</si>
  <si>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</si>
  <si>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</si>
  <si>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12 5 03 00830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</si>
  <si>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</si>
  <si>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"Молодежь Подмосковья"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</si>
  <si>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</si>
  <si>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</si>
  <si>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13 4 01 00770</t>
  </si>
  <si>
    <t>13 6 01 00000</t>
  </si>
  <si>
    <t>13 6 01 06020</t>
  </si>
  <si>
    <t xml:space="preserve">Муниципальная программа "Развитие и функционирование дорожно-транспортного комплекса"        </t>
  </si>
  <si>
    <t>Подпрограмма "Дороги Подмосковья"</t>
  </si>
  <si>
    <t>Основное мероприятие "Ремонт, капитальный ремонт сети автомобильных дорог, мостов и путепроводов местного значения"</t>
  </si>
  <si>
    <t>14 2 04 00000</t>
  </si>
  <si>
    <t>Муниципальная программа "Цифровое муниципальное образование"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</si>
  <si>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</si>
  <si>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</si>
  <si>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</si>
  <si>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</si>
  <si>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</si>
  <si>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</si>
  <si>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</si>
  <si>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Основное мероприятие "Благоустройство общественных территорий муниципальных образований Московской области"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</si>
  <si>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</si>
  <si>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</si>
  <si>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Организация наружного освещения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</si>
  <si>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</si>
  <si>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Основное мероприятие "Приведение в надлежащее состояние подъездов в многоквартирных домах"</t>
  </si>
  <si>
    <t>15 2 01 01151</t>
  </si>
  <si>
    <t>10 3 05 00191</t>
  </si>
  <si>
    <t>10 3 05 00192</t>
  </si>
  <si>
    <t>13 1 01 00826</t>
  </si>
  <si>
    <t>Основное мероприятие "Вовлечение молодежи в общественную жизнь"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</si>
  <si>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</si>
  <si>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</si>
  <si>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</si>
  <si>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</si>
  <si>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</si>
  <si>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03 1 01 06053</t>
  </si>
  <si>
    <t>03 1 01 06054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</si>
  <si>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</si>
  <si>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</si>
  <si>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</si>
  <si>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03 1 01 06055</t>
  </si>
  <si>
    <t>03 2 04 00000</t>
  </si>
  <si>
    <t>03 2 04 00940</t>
  </si>
  <si>
    <t>03 2 02 06061</t>
  </si>
  <si>
    <t>03 2 02 06063</t>
  </si>
  <si>
    <t>03 2 02 06064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</si>
  <si>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</si>
  <si>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</si>
  <si>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Содержание и ремонт шахтных колодцев</t>
  </si>
  <si>
    <t>10 1 02 01540</t>
  </si>
  <si>
    <t>08 2 02 00340</t>
  </si>
  <si>
    <t>Стипендии</t>
  </si>
  <si>
    <t>Субсидии автономным  учреждениям</t>
  </si>
  <si>
    <t>03 1 04 00000</t>
  </si>
  <si>
    <t>03 1 04 06050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</si>
  <si>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</si>
  <si>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</si>
  <si>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</si>
  <si>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</si>
  <si>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</si>
  <si>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08 1 01 00300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</si>
  <si>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</si>
  <si>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"Сохранение ветеринарно-санитарного благополучия"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</si>
  <si>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</si>
  <si>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</si>
  <si>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</si>
  <si>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12 3 01 00800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</si>
  <si>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</si>
  <si>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</si>
  <si>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Основное мероприятие "Вовлечение населения в мероприятия по охране леса"</t>
  </si>
  <si>
    <t>07 4 04 00000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</si>
  <si>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</si>
  <si>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</si>
  <si>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</si>
  <si>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</si>
  <si>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</si>
  <si>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15 3 00 00000</t>
  </si>
  <si>
    <t>15 3 01 00000</t>
  </si>
  <si>
    <t>15 3 01 06190</t>
  </si>
  <si>
    <t>12 1 02 00170</t>
  </si>
  <si>
    <t>07 4 04 01750</t>
  </si>
  <si>
    <t>Организация и проведение акций по посадке леса</t>
  </si>
  <si>
    <t>13 1 07 00660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</si>
  <si>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</si>
  <si>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Оплата исполнительных листов, судебных издержек</t>
  </si>
  <si>
    <t>99 0 00 00080</t>
  </si>
  <si>
    <t>Исполнение судебных актов</t>
  </si>
  <si>
    <t>08 3 01 00690</t>
  </si>
  <si>
    <t>Основное мероприятие "Организация создания и эксплуатации сети объектов наружной рекламы"</t>
  </si>
  <si>
    <t>13 1 07 00000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</si>
  <si>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</si>
  <si>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</si>
  <si>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</si>
  <si>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</si>
  <si>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 2 01 S1160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</si>
  <si>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</si>
  <si>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</si>
  <si>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Реализация мероприятий по обеспечению жильем молодых семей за счет средств местного бюджета</t>
  </si>
  <si>
    <t>09 2 01 74970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</si>
  <si>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</si>
  <si>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Муниципальная программа «Переселение граждан из аварийного жилищного фонда »</t>
  </si>
  <si>
    <t>19 0 00 00000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</si>
  <si>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</si>
  <si>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</si>
  <si>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</si>
  <si>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19 4 00 00000</t>
  </si>
  <si>
    <t>19 4 01 00000</t>
  </si>
  <si>
    <t>Изготовление и установка стел</t>
  </si>
  <si>
    <t>17 1 01 S0280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</si>
  <si>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</t>
  </si>
  <si>
    <t>07 5 02 01724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</si>
  <si>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</si>
  <si>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12 1 03 65900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</si>
  <si>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</si>
  <si>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19 4 01 S9605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</si>
  <si>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</si>
  <si>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</si>
  <si>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03 1 01 63180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</si>
  <si>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</si>
  <si>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</si>
  <si>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</si>
  <si>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02 4 04 00500</t>
  </si>
  <si>
    <t>05 1 01 00570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</si>
  <si>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</si>
  <si>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</si>
  <si>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</si>
  <si>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</si>
  <si>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10 3 01 00000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</si>
  <si>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</si>
  <si>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</si>
  <si>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фонда, признанного таковым после 1 января 2017 года, за счет средств местного бюджета</t>
  </si>
  <si>
    <t>19 4 01 79605</t>
  </si>
  <si>
    <t>Реализация мероприятий по строительству и реконструкции сетей теплоснабжения муниципальной собственности</t>
  </si>
  <si>
    <t>Реализация мероприятий по строительству и реконструкции объектов теплоснабжения</t>
  </si>
  <si>
    <t xml:space="preserve"> Cтроительство и реконструкция сетей теплоснабжения муниципальной собственности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</si>
  <si>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</si>
  <si>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03 1 01 S0460</t>
  </si>
  <si>
    <t>Подпрограмма «Укрепление материально-технической базы муниципальных учреждений культуры»</t>
  </si>
  <si>
    <t>02 5 00 00000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</si>
  <si>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</si>
  <si>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02 5 02 00000</t>
  </si>
  <si>
    <t>Проведение ремонта объектов муниципальных культурно-досуговых учреждений в сельской местности</t>
  </si>
  <si>
    <t>02 5 02 S3150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</si>
  <si>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</si>
  <si>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</si>
  <si>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Реализация мероприятий по капитальному ремонту сетей теплоснабжения на территории муниципальных образований</t>
  </si>
  <si>
    <t>10 3 02 SТ080</t>
  </si>
  <si>
    <t>17 1 И4 54249</t>
  </si>
  <si>
    <t>Благоустройство лесопарковых зон</t>
  </si>
  <si>
    <t>17 1 01 S3730</t>
  </si>
  <si>
    <t>Устройство и модернизация контейнерных площадок</t>
  </si>
  <si>
    <t>17 2 01 S2490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</si>
  <si>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</si>
  <si>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</si>
  <si>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Федеральный проект «Педагоги и наставники»</t>
  </si>
  <si>
    <t>03 1 Ю6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</si>
  <si>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</si>
  <si>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</si>
  <si>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</si>
  <si>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</si>
  <si>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</si>
  <si>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10 8 00 00000</t>
  </si>
  <si>
    <t>10 8 01 00000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</si>
  <si>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</si>
  <si>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</si>
  <si>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Федеральный проект «Формирование комфортной городской среды»</t>
  </si>
  <si>
    <t>17 1 И4 00000</t>
  </si>
  <si>
    <t>Подпрограмма "Безопасность дорожного движения"</t>
  </si>
  <si>
    <t>14 3 00 00000</t>
  </si>
  <si>
    <t>Основное мероприятие "Обеспечение безопасного поведения на дорогах"</t>
  </si>
  <si>
    <t>14 3 01 00000</t>
  </si>
  <si>
    <t>14 3 01 9Д890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</si>
  <si>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</si>
  <si>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 2 04 9Д110</t>
  </si>
  <si>
    <t>Основное мероприятие "Содержание автомобильных дорог местного значения"</t>
  </si>
  <si>
    <t>14 2 03 00000</t>
  </si>
  <si>
    <t>14 2 03 9Д070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</si>
  <si>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</si>
  <si>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</si>
  <si>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</si>
  <si>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</si>
  <si>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Устройство систем наружного освещения в рамках реализации проекта "Светлый город"</t>
  </si>
  <si>
    <t>03 1 01 S0450</t>
  </si>
  <si>
    <t>10 8 01 S1220</t>
  </si>
  <si>
    <t>10 8 01 S1330</t>
  </si>
  <si>
    <t>10 3 02 SТ070</t>
  </si>
  <si>
    <t>10 3 01 SТ020</t>
  </si>
  <si>
    <t>17 2 01 01790</t>
  </si>
  <si>
    <t>Ликвидация несанкционированных навалов мусора</t>
  </si>
  <si>
    <t>17 2 03 02090</t>
  </si>
  <si>
    <t>17 2 01 02100</t>
  </si>
  <si>
    <t>17 2 01 02110</t>
  </si>
  <si>
    <t>17 1 01 02120</t>
  </si>
  <si>
    <t>Ремонт дворовых территорий</t>
  </si>
  <si>
    <t>Основное мероприятие "Цифровая образовательная среда"</t>
  </si>
  <si>
    <t>15 2 05 00000</t>
  </si>
  <si>
    <t>15 2 05 02140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</si>
  <si>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</si>
  <si>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15 1 02 02080</t>
  </si>
  <si>
    <t>Выполнения комплексных кадастровых работ и утверждение карты-плана территории</t>
  </si>
  <si>
    <t>12 1 02 00790</t>
  </si>
  <si>
    <t>Премии и гранты</t>
  </si>
  <si>
    <t>02 6 05 00000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</si>
  <si>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</si>
  <si>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</si>
  <si>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</si>
  <si>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</si>
  <si>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</si>
  <si>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</si>
  <si>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</si>
  <si>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19 2 00 00000</t>
  </si>
  <si>
    <t>19 2 02 00000</t>
  </si>
  <si>
    <t>Обеспечение мероприятий по переселению граждан из аварийного жилищного фонда</t>
  </si>
  <si>
    <t>19 2 02 S9605</t>
  </si>
  <si>
    <t>17 1 И4 55552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</si>
  <si>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</si>
  <si>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18 0 00 00000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</si>
  <si>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</si>
  <si>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</si>
  <si>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18 3 00 00000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</si>
  <si>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</si>
  <si>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18 3 07 00000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</si>
  <si>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</si>
  <si>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</si>
  <si>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</si>
  <si>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</si>
  <si>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</si>
  <si>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</si>
  <si>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</si>
  <si>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</si>
  <si>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</si>
  <si>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</si>
  <si>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</si>
  <si>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</si>
  <si>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</si>
  <si>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</si>
  <si>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</si>
  <si>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</si>
  <si>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</si>
  <si>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</si>
  <si>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Федеральный проект "Формирование комфортной городской среды"</t>
  </si>
  <si>
    <t>17 2 И4 00000</t>
  </si>
  <si>
    <t>17 2 И4 02130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</si>
  <si>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</si>
  <si>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</si>
  <si>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</si>
  <si>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</si>
  <si>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>Муниципальная программа "Архитектура и градостроительство"</t>
  </si>
  <si>
    <t>16 0 00 00000</t>
  </si>
  <si>
    <t>Подпрограмма "Реализация политики пространственного развития городского округа"</t>
  </si>
  <si>
    <t>16 2 00 00000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</si>
  <si>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</si>
  <si>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16 2 01 00000</t>
  </si>
  <si>
    <t>Осуществление расходов, связанных с планировкой территорий</t>
  </si>
  <si>
    <t>16 2 01 01910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</si>
  <si>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</si>
  <si>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16 2 05 00000</t>
  </si>
  <si>
    <t>Ликвидация самовольных, недостроенных и аварийных объектов на территории муниципального образования</t>
  </si>
  <si>
    <t>16 2 05 01210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</si>
  <si>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</si>
  <si>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13 1 01 00827</t>
  </si>
  <si>
    <t>Подпрограмма "Развитие газификации, топливозаправочного комплекса и электроэнергетики"</t>
  </si>
  <si>
    <t>10 6 00 00000</t>
  </si>
  <si>
    <t>Основное мероприятие «Строительство и содержание газопроводов в населенных пунктах»</t>
  </si>
  <si>
    <t>10 6 01 00000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</si>
  <si>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</si>
  <si>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10 6 01 00190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</si>
  <si>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</si>
  <si>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</si>
  <si>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10 3 02 S4080</t>
  </si>
  <si>
    <t>10 3 02 70320</t>
  </si>
  <si>
    <t>Капитальный ремонт сетей водоснабжения, водоотведения за счет средств местного бюджета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</si>
  <si>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</si>
  <si>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</si>
  <si>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</si>
  <si>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</si>
  <si>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</si>
  <si>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</si>
  <si>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</si>
  <si>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</si>
  <si>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04 1 09 00000</t>
  </si>
  <si>
    <t>17 1 01 73730</t>
  </si>
  <si>
    <t>Благоустройство лесопарковых зон за счет средств местного бюджета</t>
  </si>
  <si>
    <t>10 1 02 00190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</si>
  <si>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</si>
  <si>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</si>
  <si>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</si>
  <si>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 3 01 9Т020</t>
  </si>
  <si>
    <t>Основное мероприятие "Создание условий для массового отдыха жителей городского округа в парках культуры и отдыха"</t>
  </si>
  <si>
    <t xml:space="preserve">Субсидии автономным учреждениям 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</si>
  <si>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</si>
  <si>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</si>
  <si>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</si>
  <si>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</si>
  <si>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</si>
  <si>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"Обеспечение развития инновационной инфраструктуры общего образования"</t>
  </si>
  <si>
    <t>03 2 03 00000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</si>
  <si>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</si>
  <si>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 2 03 S2980</t>
  </si>
  <si>
    <t>02 5 02 71490</t>
  </si>
  <si>
    <t>Проведение ремонта объектов муниципальных культурно-досуговых учреждений за счет средств местного бюджета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</si>
  <si>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</si>
  <si>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13 1 01 00822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</si>
  <si>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</si>
  <si>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18307S2950</t>
  </si>
  <si>
    <t>Проведение работ по капитальному ремонту зданий региональных (муниципальных) общеобразовательных организаций</t>
  </si>
  <si>
    <t>18307S3770</t>
  </si>
  <si>
    <t>Подпрограмма "Пассажирский транспорт общего пользования"</t>
  </si>
  <si>
    <t>14 1 00 00000</t>
  </si>
  <si>
    <t>Основное мероприятие "Организация транспортного обслуживания населения"</t>
  </si>
  <si>
    <t>14 1 02 00000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</si>
  <si>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</si>
  <si>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02 S1570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</si>
  <si>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</si>
  <si>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10 3 04 01300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</si>
  <si>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</si>
  <si>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10 3 04 00000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</si>
  <si>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</si>
  <si>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</si>
  <si>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утверждено</t>
  </si>
  <si>
    <t>утверждено по СБР</t>
  </si>
  <si>
    <t>исполнено</t>
  </si>
  <si>
    <t>%исполнения от утвержденного плана</t>
  </si>
  <si>
    <t>10 2 02 S031Ж</t>
  </si>
  <si>
    <t>Реализация мероприятий по строительству и реконструкции объектов теплоснабжения муниципальной собственности</t>
  </si>
  <si>
    <t>Собственные средства</t>
  </si>
  <si>
    <t>Средства бюджета Московской области - Субсидии</t>
  </si>
  <si>
    <t>10 3 01 SТ02Ж</t>
  </si>
  <si>
    <t>10 3 02 S032Ж</t>
  </si>
  <si>
    <t>10 3 02 SТ09Ж</t>
  </si>
  <si>
    <t>10 3 02 SТ07Ж</t>
  </si>
  <si>
    <t>10 3 02 SТ08Ж</t>
  </si>
  <si>
    <t>Уплата иных платежей</t>
  </si>
  <si>
    <t>19 4 01 S960А</t>
  </si>
  <si>
    <t>10 2 02 S0310</t>
  </si>
  <si>
    <t>10 3 02 S0320</t>
  </si>
  <si>
    <t>10 3 02 SТ090</t>
  </si>
  <si>
    <t>% исполнения от СБР</t>
  </si>
  <si>
    <t>к постановлению администрации  городского</t>
  </si>
  <si>
    <t>округа Кашира  от 2025  №</t>
  </si>
  <si>
    <t xml:space="preserve">Исполнение расходов бюджета городского округа Кашира по целевым статьям (муниципальным программам и непрограммным направлениям    деятельности), группам и подгруппам видов расходов классификации     расходов бюджета за 1 полугодие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</si>
</sst>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0" fillId="0" borderId="21" applyFill="0" applyProtection="0"/>
    <xf numFmtId="0" fontId="5" fillId="7" borderId="8" applyNumberFormat="0" applyFont="0" applyBorder="0" applyAlignment="0" applyProtection="0">
      <alignment horizontal="center" wrapText="1"/>
    </xf>
  </cellStyleXfs>
  <cellXfs count="2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4" fillId="0" borderId="5" xfId="7" applyNumberFormat="1" applyFont="1" applyFill="1" applyBorder="1" applyAlignment="1">
      <alignment horizontal="center" vertical="center"/>
    </xf>
    <xf numFmtId="0" fontId="10" fillId="0" borderId="21" xfId="0" applyFont="1" applyBorder="1"/>
    <xf numFmtId="0" fontId="11" fillId="0" borderId="21" xfId="0" applyFont="1" applyBorder="1"/>
    <xf numFmtId="0" fontId="14" fillId="0" borderId="5" xfId="6" applyNumberFormat="1" applyFont="1" applyFill="1" applyBorder="1" applyAlignment="1">
      <alignment horizontal="center" vertical="center"/>
    </xf>
    <xf numFmtId="0" fontId="16" fillId="0" borderId="22" xfId="7" applyNumberFormat="1" applyFont="1" applyFill="1" applyBorder="1" applyAlignment="1">
      <alignment vertical="top" wrapText="1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22" xfId="6" applyNumberFormat="1" applyFont="1" applyFill="1" applyBorder="1" applyAlignment="1">
      <alignment vertical="top" wrapText="1"/>
    </xf>
    <xf numFmtId="0" fontId="15" fillId="0" borderId="22" xfId="5" applyNumberFormat="1" applyFont="1" applyFill="1" applyBorder="1" applyAlignment="1">
      <alignment vertical="top" wrapText="1"/>
    </xf>
    <xf numFmtId="49" fontId="16" fillId="0" borderId="5" xfId="5" applyNumberFormat="1" applyFont="1" applyFill="1" applyBorder="1" applyAlignment="1">
      <alignment horizontal="center" vertical="center"/>
    </xf>
    <xf numFmtId="0" fontId="16" fillId="0" borderId="22" xfId="4" applyNumberFormat="1" applyFont="1" applyFill="1" applyBorder="1" applyAlignment="1">
      <alignment vertical="top" wrapText="1"/>
    </xf>
    <xf numFmtId="49" fontId="16" fillId="0" borderId="5" xfId="4" applyNumberFormat="1" applyFont="1" applyFill="1" applyBorder="1" applyAlignment="1">
      <alignment horizontal="center" vertical="center"/>
    </xf>
    <xf numFmtId="0" fontId="14" fillId="0" borderId="5" xfId="11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5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6" fillId="0" borderId="5" xfId="11" applyNumberFormat="1" applyFont="1" applyFill="1" applyBorder="1" applyAlignment="1">
      <alignment horizontal="center" vertical="center"/>
    </xf>
    <xf numFmtId="0" fontId="10" fillId="0" borderId="21" xfId="0" applyFont="1" applyFill="1" applyBorder="1"/>
    <xf numFmtId="0" fontId="13" fillId="0" borderId="21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165" fontId="13" fillId="0" borderId="0" xfId="0" applyNumberFormat="1" applyFont="1" applyFill="1" applyAlignment="1">
      <alignment horizontal="center" vertical="center"/>
    </xf>
    <xf numFmtId="0" fontId="13" fillId="0" borderId="21" xfId="0" applyFont="1" applyFill="1" applyBorder="1" applyAlignment="1">
      <alignment horizontal="right" vertical="center"/>
    </xf>
    <xf numFmtId="0" fontId="13" fillId="0" borderId="21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165" fontId="13" fillId="0" borderId="21" xfId="0" applyNumberFormat="1" applyFont="1" applyFill="1" applyBorder="1" applyAlignment="1">
      <alignment horizontal="center" vertical="center" wrapText="1"/>
    </xf>
    <xf numFmtId="0" fontId="13" fillId="0" borderId="21" xfId="0" applyFont="1" applyFill="1" applyBorder="1"/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165" fontId="13" fillId="0" borderId="28" xfId="0" applyNumberFormat="1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center" vertical="center"/>
    </xf>
    <xf numFmtId="165" fontId="15" fillId="0" borderId="23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top" wrapText="1"/>
    </xf>
    <xf numFmtId="49" fontId="15" fillId="0" borderId="22" xfId="0" applyNumberFormat="1" applyFont="1" applyFill="1" applyBorder="1" applyAlignment="1" applyProtection="1">
      <alignment vertical="top" wrapText="1"/>
      <protection locked="0" hidden="1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vertical="top" wrapText="1"/>
      <protection locked="0" hidden="1"/>
    </xf>
    <xf numFmtId="164" fontId="13" fillId="0" borderId="11" xfId="0" applyNumberFormat="1" applyFont="1" applyFill="1" applyBorder="1" applyAlignment="1">
      <alignment horizontal="center" vertical="center"/>
    </xf>
    <xf numFmtId="165" fontId="13" fillId="0" borderId="23" xfId="0" applyNumberFormat="1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vertical="top" wrapText="1"/>
    </xf>
    <xf numFmtId="164" fontId="13" fillId="0" borderId="5" xfId="0" applyNumberFormat="1" applyFont="1" applyFill="1" applyBorder="1" applyAlignment="1">
      <alignment horizontal="center" vertical="center" wrapText="1"/>
    </xf>
    <xf numFmtId="49" fontId="13" fillId="0" borderId="22" xfId="0" applyNumberFormat="1" applyFont="1" applyFill="1" applyBorder="1" applyAlignment="1" applyProtection="1">
      <alignment vertical="top" wrapText="1"/>
      <protection locked="0" hidden="1"/>
    </xf>
    <xf numFmtId="49" fontId="15" fillId="0" borderId="22" xfId="0" applyNumberFormat="1" applyFont="1" applyFill="1" applyBorder="1" applyAlignment="1" applyProtection="1">
      <alignment horizontal="left" vertical="top" wrapText="1"/>
      <protection locked="0" hidden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/>
    </xf>
    <xf numFmtId="0" fontId="13" fillId="0" borderId="22" xfId="0" applyFont="1" applyFill="1" applyBorder="1" applyAlignment="1">
      <alignment vertical="center" wrapText="1"/>
    </xf>
    <xf numFmtId="0" fontId="13" fillId="0" borderId="22" xfId="0" applyFont="1" applyFill="1" applyBorder="1"/>
    <xf numFmtId="49" fontId="15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5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5" xfId="0" quotePrefix="1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 applyProtection="1">
      <alignment horizontal="left" vertical="top" wrapText="1"/>
      <protection locked="0" hidden="1"/>
    </xf>
    <xf numFmtId="0" fontId="13" fillId="0" borderId="22" xfId="0" applyFont="1" applyFill="1" applyBorder="1" applyAlignment="1" applyProtection="1">
      <alignment horizontal="left" vertical="top" wrapText="1"/>
      <protection locked="0" hidden="1"/>
    </xf>
    <xf numFmtId="0" fontId="17" fillId="0" borderId="22" xfId="0" applyFont="1" applyFill="1" applyBorder="1" applyAlignment="1">
      <alignment vertical="center" wrapText="1"/>
    </xf>
    <xf numFmtId="0" fontId="15" fillId="0" borderId="22" xfId="0" applyFont="1" applyFill="1" applyBorder="1" applyAlignment="1" applyProtection="1">
      <alignment vertical="top" wrapText="1"/>
      <protection locked="0" hidden="1"/>
    </xf>
    <xf numFmtId="0" fontId="13" fillId="0" borderId="22" xfId="0" applyFont="1" applyFill="1" applyBorder="1" applyAlignment="1">
      <alignment wrapText="1"/>
    </xf>
    <xf numFmtId="0" fontId="15" fillId="0" borderId="22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vertical="center" wrapText="1"/>
    </xf>
    <xf numFmtId="49" fontId="13" fillId="0" borderId="22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5" xfId="0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49" fontId="15" fillId="0" borderId="22" xfId="0" applyNumberFormat="1" applyFont="1" applyFill="1" applyBorder="1" applyAlignment="1" applyProtection="1">
      <alignment wrapText="1"/>
      <protection locked="0" hidden="1"/>
    </xf>
    <xf numFmtId="49" fontId="13" fillId="0" borderId="22" xfId="0" applyNumberFormat="1" applyFont="1" applyFill="1" applyBorder="1" applyAlignment="1" applyProtection="1">
      <alignment wrapText="1"/>
      <protection locked="0" hidden="1"/>
    </xf>
    <xf numFmtId="49" fontId="13" fillId="0" borderId="5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 applyProtection="1">
      <alignment wrapText="1"/>
      <protection locked="0" hidden="1"/>
    </xf>
    <xf numFmtId="0" fontId="13" fillId="0" borderId="22" xfId="0" applyFont="1" applyFill="1" applyBorder="1" applyAlignment="1" applyProtection="1">
      <alignment wrapText="1"/>
      <protection locked="0" hidden="1"/>
    </xf>
    <xf numFmtId="0" fontId="15" fillId="0" borderId="22" xfId="0" applyFont="1" applyFill="1" applyBorder="1" applyAlignment="1" applyProtection="1">
      <alignment vertical="center" wrapText="1"/>
      <protection locked="0" hidden="1"/>
    </xf>
    <xf numFmtId="0" fontId="16" fillId="0" borderId="5" xfId="0" applyFont="1" applyFill="1" applyBorder="1" applyAlignment="1">
      <alignment horizontal="center" wrapText="1"/>
    </xf>
    <xf numFmtId="0" fontId="15" fillId="0" borderId="5" xfId="0" quotePrefix="1" applyFont="1" applyFill="1" applyBorder="1" applyAlignment="1">
      <alignment horizontal="center" vertical="center"/>
    </xf>
    <xf numFmtId="0" fontId="18" fillId="0" borderId="5" xfId="0" quotePrefix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wrapText="1"/>
    </xf>
    <xf numFmtId="0" fontId="17" fillId="0" borderId="5" xfId="0" quotePrefix="1" applyFont="1" applyFill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0" fontId="21" fillId="0" borderId="22" xfId="0" applyFont="1" applyFill="1" applyBorder="1" applyAlignment="1" applyProtection="1">
      <alignment wrapText="1"/>
      <protection locked="0" hidden="1"/>
    </xf>
    <xf numFmtId="164" fontId="24" fillId="0" borderId="5" xfId="0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 applyProtection="1">
      <alignment vertical="top" wrapText="1"/>
      <protection locked="0" hidden="1"/>
    </xf>
    <xf numFmtId="49" fontId="21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49" fontId="21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2" xfId="0" applyFont="1" applyFill="1" applyBorder="1" applyAlignment="1">
      <alignment horizontal="left"/>
    </xf>
    <xf numFmtId="0" fontId="15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164" fontId="15" fillId="0" borderId="25" xfId="0" applyNumberFormat="1" applyFont="1" applyFill="1" applyBorder="1" applyAlignment="1">
      <alignment horizontal="center" vertical="center"/>
    </xf>
    <xf numFmtId="164" fontId="15" fillId="0" borderId="31" xfId="0" applyNumberFormat="1" applyFont="1" applyFill="1" applyBorder="1" applyAlignment="1">
      <alignment horizontal="center" vertical="center"/>
    </xf>
    <xf numFmtId="165" fontId="15" fillId="0" borderId="29" xfId="0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0" xfId="0" applyFont="1" applyFill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0" fontId="10" fillId="0" borderId="21" xfId="0" applyFont="1" applyFill="1" applyBorder="1" applyAlignment="1">
      <alignment horizontal="right" vertical="center"/>
    </xf>
    <xf numFmtId="0" fontId="14" fillId="0" borderId="32" xfId="0" applyFont="1" applyFill="1" applyBorder="1" applyAlignment="1">
      <alignment horizontal="right" vertical="center"/>
    </xf>
    <xf numFmtId="0" fontId="16" fillId="0" borderId="2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right" vertical="center" wrapText="1"/>
    </xf>
    <xf numFmtId="0" fontId="22" fillId="0" borderId="21" xfId="0" applyFont="1" applyFill="1" applyBorder="1" applyAlignment="1">
      <alignment horizontal="center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2">
    <cellStyle name="1" xfId="1" xr:uid="{00000000-0005-0000-0000-000000000000}"/>
    <cellStyle name="2" xfId="2" xr:uid="{00000000-0005-0000-0000-000001000000}"/>
    <cellStyle name="3" xfId="3" xr:uid="{00000000-0005-0000-0000-000002000000}"/>
    <cellStyle name="4" xfId="4" xr:uid="{00000000-0005-0000-0000-000003000000}"/>
    <cellStyle name="5" xfId="5" xr:uid="{00000000-0005-0000-0000-000004000000}"/>
    <cellStyle name="5 2" xfId="11" xr:uid="{00000000-0005-0000-0000-000005000000}"/>
    <cellStyle name="6" xfId="6" xr:uid="{00000000-0005-0000-0000-000006000000}"/>
    <cellStyle name="7" xfId="7" xr:uid="{00000000-0005-0000-0000-000007000000}"/>
    <cellStyle name="8" xfId="8" xr:uid="{00000000-0005-0000-0000-000008000000}"/>
    <cellStyle name="Обычный" xfId="0" builtinId="0"/>
    <cellStyle name="Обычный 2" xfId="9" xr:uid="{00000000-0005-0000-0000-00000A000000}"/>
    <cellStyle name="Обычный 3" xfId="10" xr:uid="{00000000-0005-0000-0000-00000B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D1C4E9"/>
      <color rgb="FFFFF176"/>
      <color rgb="FFE1D8F0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5"/>
  <sheetViews>
    <sheetView tabSelected="1" topLeftCell="A853" zoomScaleNormal="100" zoomScaleSheetLayoutView="100" workbookViewId="0">
      <selection activeCell="G503" sqref="G503"/>
    </sheetView>
  </sheetViews>
  <sheetFormatPr defaultColWidth="9.42578125" defaultRowHeight="12.75" x14ac:dyDescent="0.2"/>
  <cols>
    <col min="1" max="1" width="77.42578125" style="176" customWidth="1"/>
    <col min="2" max="2" width="14.5703125" style="177" customWidth="1"/>
    <col min="3" max="4" width="7.5703125" style="177" customWidth="1"/>
    <col min="5" max="6" width="15.7109375" style="177" customWidth="1"/>
    <col min="7" max="7" width="18.42578125" style="177" customWidth="1"/>
    <col min="8" max="8" width="17.5703125" style="177" customWidth="1"/>
    <col min="9" max="9" width="13.140625" style="100" customWidth="1"/>
    <col min="10" max="16384" width="9.42578125" style="78"/>
  </cols>
  <sheetData>
    <row r="1" spans="1:9" ht="12.6" customHeight="1" x14ac:dyDescent="0.2">
      <c r="A1" s="97"/>
      <c r="B1" s="98"/>
      <c r="C1" s="98"/>
      <c r="D1" s="98"/>
      <c r="E1" s="98"/>
      <c r="F1" s="98"/>
      <c r="G1" s="99"/>
      <c r="H1" s="179" t="s">
        <v>306</v>
      </c>
      <c r="I1" s="179"/>
    </row>
    <row r="2" spans="1:9" ht="12.6" customHeight="1" x14ac:dyDescent="0.2">
      <c r="A2" s="97"/>
      <c r="B2" s="98"/>
      <c r="C2" s="98"/>
      <c r="D2" s="98"/>
      <c r="E2" s="101"/>
      <c r="F2" s="101"/>
      <c r="G2" s="179" t="s">
        <v>784</v>
      </c>
      <c r="H2" s="179"/>
      <c r="I2" s="179"/>
    </row>
    <row r="3" spans="1:9" ht="12.6" customHeight="1" x14ac:dyDescent="0.2">
      <c r="A3" s="97"/>
      <c r="B3" s="98"/>
      <c r="C3" s="98"/>
      <c r="D3" s="98"/>
      <c r="E3" s="101"/>
      <c r="F3" s="101"/>
      <c r="G3" s="179" t="s">
        <v>785</v>
      </c>
      <c r="H3" s="179"/>
      <c r="I3" s="179"/>
    </row>
    <row r="4" spans="1:9" s="77" customFormat="1" ht="12" customHeight="1" x14ac:dyDescent="0.2">
      <c r="A4" s="102"/>
      <c r="B4" s="103"/>
      <c r="C4" s="103"/>
      <c r="D4" s="103"/>
      <c r="E4" s="104"/>
      <c r="F4" s="104"/>
      <c r="G4" s="182"/>
      <c r="H4" s="182"/>
      <c r="I4" s="105"/>
    </row>
    <row r="5" spans="1:9" ht="31.35" customHeight="1" x14ac:dyDescent="0.25">
      <c r="A5" s="183" t="s">
        <v>786</v>
      </c>
      <c r="B5" s="183"/>
      <c r="C5" s="183"/>
      <c r="D5" s="183"/>
      <c r="E5" s="183"/>
      <c r="F5" s="183"/>
      <c r="G5" s="183"/>
      <c r="H5" s="183"/>
      <c r="I5" s="183"/>
    </row>
    <row r="6" spans="1:9" ht="11.25" customHeight="1" thickBot="1" x14ac:dyDescent="0.25">
      <c r="A6" s="106"/>
      <c r="B6" s="180" t="s">
        <v>142</v>
      </c>
      <c r="C6" s="180"/>
      <c r="D6" s="180"/>
      <c r="E6" s="180"/>
      <c r="F6" s="180"/>
      <c r="G6" s="180"/>
      <c r="H6" s="180"/>
      <c r="I6" s="180"/>
    </row>
    <row r="7" spans="1:9" ht="39" customHeight="1" x14ac:dyDescent="0.2">
      <c r="A7" s="107" t="s">
        <v>3</v>
      </c>
      <c r="B7" s="108" t="s">
        <v>6</v>
      </c>
      <c r="C7" s="108" t="s">
        <v>7</v>
      </c>
      <c r="D7" s="108" t="s">
        <v>233</v>
      </c>
      <c r="E7" s="108" t="s">
        <v>765</v>
      </c>
      <c r="F7" s="108" t="s">
        <v>766</v>
      </c>
      <c r="G7" s="108" t="s">
        <v>767</v>
      </c>
      <c r="H7" s="109" t="s">
        <v>768</v>
      </c>
      <c r="I7" s="110" t="s">
        <v>783</v>
      </c>
    </row>
    <row r="8" spans="1:9" ht="14.1" customHeight="1" x14ac:dyDescent="0.2">
      <c r="A8" s="111">
        <v>1</v>
      </c>
      <c r="B8" s="112">
        <v>2</v>
      </c>
      <c r="C8" s="112">
        <v>3</v>
      </c>
      <c r="D8" s="112">
        <v>4</v>
      </c>
      <c r="E8" s="112">
        <v>5</v>
      </c>
      <c r="F8" s="112">
        <v>5</v>
      </c>
      <c r="G8" s="112">
        <v>6</v>
      </c>
      <c r="H8" s="113">
        <v>7</v>
      </c>
      <c r="I8" s="114">
        <v>8</v>
      </c>
    </row>
    <row r="9" spans="1:9" x14ac:dyDescent="0.2">
      <c r="A9" s="84" t="s">
        <v>144</v>
      </c>
      <c r="B9" s="85" t="s">
        <v>99</v>
      </c>
      <c r="C9" s="72"/>
      <c r="D9" s="72"/>
      <c r="E9" s="93">
        <f t="shared" ref="E9:G13" si="0">E10</f>
        <v>4847.2</v>
      </c>
      <c r="F9" s="93">
        <f t="shared" si="0"/>
        <v>4847.2</v>
      </c>
      <c r="G9" s="93">
        <f t="shared" si="0"/>
        <v>1319.3</v>
      </c>
      <c r="H9" s="115">
        <f>G9/E9*100</f>
        <v>27.217775210430766</v>
      </c>
      <c r="I9" s="116">
        <f>G9/F9*100</f>
        <v>27.217775210430766</v>
      </c>
    </row>
    <row r="10" spans="1:9" s="79" customFormat="1" x14ac:dyDescent="0.2">
      <c r="A10" s="117" t="s">
        <v>249</v>
      </c>
      <c r="B10" s="85" t="s">
        <v>250</v>
      </c>
      <c r="C10" s="72"/>
      <c r="D10" s="72"/>
      <c r="E10" s="93">
        <f t="shared" si="0"/>
        <v>4847.2</v>
      </c>
      <c r="F10" s="93">
        <f t="shared" si="0"/>
        <v>4847.2</v>
      </c>
      <c r="G10" s="93">
        <f t="shared" si="0"/>
        <v>1319.3</v>
      </c>
      <c r="H10" s="115">
        <f t="shared" ref="H10:H73" si="1">G10/E10*100</f>
        <v>27.217775210430766</v>
      </c>
      <c r="I10" s="116">
        <f t="shared" ref="I10:I73" si="2">G10/F10*100</f>
        <v>27.217775210430766</v>
      </c>
    </row>
    <row r="11" spans="1:9" ht="15.75" customHeight="1" x14ac:dyDescent="0.2">
      <c r="A11" s="118" t="s">
        <v>251</v>
      </c>
      <c r="B11" s="119" t="s">
        <v>354</v>
      </c>
      <c r="C11" s="72"/>
      <c r="D11" s="72"/>
      <c r="E11" s="93">
        <f t="shared" si="0"/>
        <v>4847.2</v>
      </c>
      <c r="F11" s="93">
        <f t="shared" si="0"/>
        <v>4847.2</v>
      </c>
      <c r="G11" s="93">
        <f t="shared" si="0"/>
        <v>1319.3</v>
      </c>
      <c r="H11" s="115">
        <f t="shared" si="1"/>
        <v>27.217775210430766</v>
      </c>
      <c r="I11" s="116">
        <f t="shared" si="2"/>
        <v>27.217775210430766</v>
      </c>
    </row>
    <row r="12" spans="1:9" ht="38.25" x14ac:dyDescent="0.2">
      <c r="A12" s="120" t="s">
        <v>668</v>
      </c>
      <c r="B12" s="94" t="s">
        <v>355</v>
      </c>
      <c r="C12" s="80"/>
      <c r="D12" s="80"/>
      <c r="E12" s="92">
        <f t="shared" si="0"/>
        <v>4847.2</v>
      </c>
      <c r="F12" s="92">
        <f t="shared" si="0"/>
        <v>4847.2</v>
      </c>
      <c r="G12" s="92">
        <f t="shared" si="0"/>
        <v>1319.3</v>
      </c>
      <c r="H12" s="121">
        <f t="shared" si="1"/>
        <v>27.217775210430766</v>
      </c>
      <c r="I12" s="122">
        <f t="shared" si="2"/>
        <v>27.217775210430766</v>
      </c>
    </row>
    <row r="13" spans="1:9" x14ac:dyDescent="0.2">
      <c r="A13" s="123" t="s">
        <v>63</v>
      </c>
      <c r="B13" s="94" t="s">
        <v>355</v>
      </c>
      <c r="C13" s="124" t="s">
        <v>64</v>
      </c>
      <c r="D13" s="80"/>
      <c r="E13" s="92">
        <f t="shared" si="0"/>
        <v>4847.2</v>
      </c>
      <c r="F13" s="92">
        <f t="shared" si="0"/>
        <v>4847.2</v>
      </c>
      <c r="G13" s="92">
        <f t="shared" si="0"/>
        <v>1319.3</v>
      </c>
      <c r="H13" s="121">
        <f t="shared" si="1"/>
        <v>27.217775210430766</v>
      </c>
      <c r="I13" s="122">
        <f t="shared" si="2"/>
        <v>27.217775210430766</v>
      </c>
    </row>
    <row r="14" spans="1:9" x14ac:dyDescent="0.2">
      <c r="A14" s="123" t="s">
        <v>65</v>
      </c>
      <c r="B14" s="94" t="s">
        <v>355</v>
      </c>
      <c r="C14" s="124" t="s">
        <v>66</v>
      </c>
      <c r="D14" s="124">
        <v>900100</v>
      </c>
      <c r="E14" s="92">
        <v>4847.2</v>
      </c>
      <c r="F14" s="92">
        <v>4847.2</v>
      </c>
      <c r="G14" s="92">
        <v>1319.3</v>
      </c>
      <c r="H14" s="121">
        <f t="shared" si="1"/>
        <v>27.217775210430766</v>
      </c>
      <c r="I14" s="122">
        <f t="shared" si="2"/>
        <v>27.217775210430766</v>
      </c>
    </row>
    <row r="15" spans="1:9" ht="16.5" customHeight="1" x14ac:dyDescent="0.2">
      <c r="A15" s="86" t="s">
        <v>327</v>
      </c>
      <c r="B15" s="85" t="s">
        <v>125</v>
      </c>
      <c r="C15" s="73"/>
      <c r="D15" s="73"/>
      <c r="E15" s="93">
        <f>E16+E21+E31+E60+E69+E49</f>
        <v>365285.39999999997</v>
      </c>
      <c r="F15" s="93">
        <f>F16+F21+F31+F60+F69+F49</f>
        <v>365896</v>
      </c>
      <c r="G15" s="93">
        <f>G16+G21+G31+G60+G69+G49</f>
        <v>150897.79999999999</v>
      </c>
      <c r="H15" s="115">
        <f t="shared" si="1"/>
        <v>41.309562331262079</v>
      </c>
      <c r="I15" s="116">
        <f t="shared" si="2"/>
        <v>41.240625751579678</v>
      </c>
    </row>
    <row r="16" spans="1:9" ht="19.5" customHeight="1" x14ac:dyDescent="0.2">
      <c r="A16" s="87" t="s">
        <v>328</v>
      </c>
      <c r="B16" s="88" t="s">
        <v>126</v>
      </c>
      <c r="C16" s="74"/>
      <c r="D16" s="74"/>
      <c r="E16" s="93">
        <f t="shared" ref="E16:G19" si="3">E17</f>
        <v>13679</v>
      </c>
      <c r="F16" s="93">
        <f t="shared" si="3"/>
        <v>16548.8</v>
      </c>
      <c r="G16" s="93">
        <f t="shared" si="3"/>
        <v>6611.8</v>
      </c>
      <c r="H16" s="115">
        <f t="shared" si="1"/>
        <v>48.33540463484173</v>
      </c>
      <c r="I16" s="116">
        <f t="shared" si="2"/>
        <v>39.953350091849565</v>
      </c>
    </row>
    <row r="17" spans="1:9" ht="25.5" customHeight="1" x14ac:dyDescent="0.2">
      <c r="A17" s="89" t="s">
        <v>145</v>
      </c>
      <c r="B17" s="90" t="s">
        <v>139</v>
      </c>
      <c r="C17" s="76"/>
      <c r="D17" s="76"/>
      <c r="E17" s="93">
        <f>E18</f>
        <v>13679</v>
      </c>
      <c r="F17" s="93">
        <f>F18</f>
        <v>16548.8</v>
      </c>
      <c r="G17" s="93">
        <f t="shared" si="3"/>
        <v>6611.8</v>
      </c>
      <c r="H17" s="115">
        <f t="shared" si="1"/>
        <v>48.33540463484173</v>
      </c>
      <c r="I17" s="116">
        <f t="shared" si="2"/>
        <v>39.953350091849565</v>
      </c>
    </row>
    <row r="18" spans="1:9" ht="25.5" x14ac:dyDescent="0.2">
      <c r="A18" s="123" t="s">
        <v>146</v>
      </c>
      <c r="B18" s="70" t="s">
        <v>147</v>
      </c>
      <c r="C18" s="124"/>
      <c r="D18" s="124"/>
      <c r="E18" s="92">
        <f t="shared" si="3"/>
        <v>13679</v>
      </c>
      <c r="F18" s="92">
        <f t="shared" si="3"/>
        <v>16548.8</v>
      </c>
      <c r="G18" s="92">
        <f t="shared" si="3"/>
        <v>6611.8</v>
      </c>
      <c r="H18" s="121">
        <f t="shared" si="1"/>
        <v>48.33540463484173</v>
      </c>
      <c r="I18" s="122">
        <f t="shared" si="2"/>
        <v>39.953350091849565</v>
      </c>
    </row>
    <row r="19" spans="1:9" ht="25.5" x14ac:dyDescent="0.2">
      <c r="A19" s="123" t="s">
        <v>67</v>
      </c>
      <c r="B19" s="70" t="s">
        <v>147</v>
      </c>
      <c r="C19" s="124" t="s">
        <v>68</v>
      </c>
      <c r="D19" s="124"/>
      <c r="E19" s="92">
        <f t="shared" si="3"/>
        <v>13679</v>
      </c>
      <c r="F19" s="92">
        <f t="shared" si="3"/>
        <v>16548.8</v>
      </c>
      <c r="G19" s="92">
        <f t="shared" si="3"/>
        <v>6611.8</v>
      </c>
      <c r="H19" s="121">
        <f t="shared" si="1"/>
        <v>48.33540463484173</v>
      </c>
      <c r="I19" s="122">
        <f t="shared" si="2"/>
        <v>39.953350091849565</v>
      </c>
    </row>
    <row r="20" spans="1:9" ht="13.35" customHeight="1" x14ac:dyDescent="0.2">
      <c r="A20" s="123" t="s">
        <v>69</v>
      </c>
      <c r="B20" s="70" t="s">
        <v>147</v>
      </c>
      <c r="C20" s="124" t="s">
        <v>70</v>
      </c>
      <c r="D20" s="124">
        <v>900100</v>
      </c>
      <c r="E20" s="92">
        <v>13679</v>
      </c>
      <c r="F20" s="92">
        <v>16548.8</v>
      </c>
      <c r="G20" s="92">
        <v>6611.8</v>
      </c>
      <c r="H20" s="121">
        <f t="shared" si="1"/>
        <v>48.33540463484173</v>
      </c>
      <c r="I20" s="122">
        <f t="shared" si="2"/>
        <v>39.953350091849565</v>
      </c>
    </row>
    <row r="21" spans="1:9" s="79" customFormat="1" ht="19.5" customHeight="1" x14ac:dyDescent="0.2">
      <c r="A21" s="117" t="s">
        <v>330</v>
      </c>
      <c r="B21" s="90" t="s">
        <v>127</v>
      </c>
      <c r="C21" s="112"/>
      <c r="D21" s="112"/>
      <c r="E21" s="93">
        <f>E22</f>
        <v>47857.8</v>
      </c>
      <c r="F21" s="93">
        <f>F22</f>
        <v>47857.8</v>
      </c>
      <c r="G21" s="93">
        <f>G22</f>
        <v>22731.200000000001</v>
      </c>
      <c r="H21" s="115">
        <f t="shared" si="1"/>
        <v>47.49737764794871</v>
      </c>
      <c r="I21" s="116">
        <f t="shared" si="2"/>
        <v>47.49737764794871</v>
      </c>
    </row>
    <row r="22" spans="1:9" ht="25.5" x14ac:dyDescent="0.2">
      <c r="A22" s="89" t="s">
        <v>329</v>
      </c>
      <c r="B22" s="90" t="s">
        <v>128</v>
      </c>
      <c r="C22" s="76"/>
      <c r="D22" s="76"/>
      <c r="E22" s="93">
        <f>E23+E26</f>
        <v>47857.8</v>
      </c>
      <c r="F22" s="93">
        <f>F23+F26</f>
        <v>47857.8</v>
      </c>
      <c r="G22" s="93">
        <f>G23+G26</f>
        <v>22731.200000000001</v>
      </c>
      <c r="H22" s="115">
        <f t="shared" si="1"/>
        <v>47.49737764794871</v>
      </c>
      <c r="I22" s="116">
        <f t="shared" si="2"/>
        <v>47.49737764794871</v>
      </c>
    </row>
    <row r="23" spans="1:9" ht="25.5" x14ac:dyDescent="0.2">
      <c r="A23" s="125" t="s">
        <v>148</v>
      </c>
      <c r="B23" s="94" t="s">
        <v>149</v>
      </c>
      <c r="C23" s="124"/>
      <c r="D23" s="124"/>
      <c r="E23" s="126">
        <f t="shared" ref="E23:G24" si="4">E24</f>
        <v>47487.5</v>
      </c>
      <c r="F23" s="126">
        <f t="shared" si="4"/>
        <v>47487.5</v>
      </c>
      <c r="G23" s="92">
        <f t="shared" si="4"/>
        <v>22360.9</v>
      </c>
      <c r="H23" s="121">
        <f t="shared" si="1"/>
        <v>47.087970518557519</v>
      </c>
      <c r="I23" s="122">
        <f t="shared" si="2"/>
        <v>47.087970518557519</v>
      </c>
    </row>
    <row r="24" spans="1:9" ht="25.5" x14ac:dyDescent="0.2">
      <c r="A24" s="123" t="s">
        <v>67</v>
      </c>
      <c r="B24" s="94" t="s">
        <v>149</v>
      </c>
      <c r="C24" s="124" t="s">
        <v>68</v>
      </c>
      <c r="D24" s="124"/>
      <c r="E24" s="92">
        <f t="shared" si="4"/>
        <v>47487.5</v>
      </c>
      <c r="F24" s="92">
        <f t="shared" si="4"/>
        <v>47487.5</v>
      </c>
      <c r="G24" s="92">
        <f t="shared" si="4"/>
        <v>22360.9</v>
      </c>
      <c r="H24" s="121">
        <f t="shared" si="1"/>
        <v>47.087970518557519</v>
      </c>
      <c r="I24" s="122">
        <f t="shared" si="2"/>
        <v>47.087970518557519</v>
      </c>
    </row>
    <row r="25" spans="1:9" ht="13.35" customHeight="1" x14ac:dyDescent="0.2">
      <c r="A25" s="123" t="s">
        <v>69</v>
      </c>
      <c r="B25" s="94" t="s">
        <v>149</v>
      </c>
      <c r="C25" s="124" t="s">
        <v>70</v>
      </c>
      <c r="D25" s="124">
        <v>900100</v>
      </c>
      <c r="E25" s="92">
        <v>47487.5</v>
      </c>
      <c r="F25" s="92">
        <v>47487.5</v>
      </c>
      <c r="G25" s="92">
        <v>22360.9</v>
      </c>
      <c r="H25" s="121">
        <f t="shared" si="1"/>
        <v>47.087970518557519</v>
      </c>
      <c r="I25" s="122">
        <f t="shared" si="2"/>
        <v>47.087970518557519</v>
      </c>
    </row>
    <row r="26" spans="1:9" ht="25.5" x14ac:dyDescent="0.2">
      <c r="A26" s="123" t="s">
        <v>338</v>
      </c>
      <c r="B26" s="94" t="s">
        <v>337</v>
      </c>
      <c r="C26" s="124"/>
      <c r="D26" s="124"/>
      <c r="E26" s="92">
        <f>E27</f>
        <v>370.29999999999995</v>
      </c>
      <c r="F26" s="92">
        <f>F27</f>
        <v>370.29999999999995</v>
      </c>
      <c r="G26" s="92">
        <f>G27</f>
        <v>370.29999999999995</v>
      </c>
      <c r="H26" s="121">
        <f t="shared" si="1"/>
        <v>100</v>
      </c>
      <c r="I26" s="122">
        <f t="shared" si="2"/>
        <v>100</v>
      </c>
    </row>
    <row r="27" spans="1:9" ht="25.5" x14ac:dyDescent="0.2">
      <c r="A27" s="123" t="s">
        <v>67</v>
      </c>
      <c r="B27" s="94" t="s">
        <v>337</v>
      </c>
      <c r="C27" s="124">
        <v>600</v>
      </c>
      <c r="D27" s="124"/>
      <c r="E27" s="92">
        <f>E28+E29+E30</f>
        <v>370.29999999999995</v>
      </c>
      <c r="F27" s="92">
        <f>F28+F29+F30</f>
        <v>370.29999999999995</v>
      </c>
      <c r="G27" s="92">
        <f>G28+G29+G30</f>
        <v>370.29999999999995</v>
      </c>
      <c r="H27" s="121">
        <f t="shared" si="1"/>
        <v>100</v>
      </c>
      <c r="I27" s="122">
        <f t="shared" si="2"/>
        <v>100</v>
      </c>
    </row>
    <row r="28" spans="1:9" ht="13.35" customHeight="1" x14ac:dyDescent="0.2">
      <c r="A28" s="123" t="s">
        <v>69</v>
      </c>
      <c r="B28" s="94" t="s">
        <v>337</v>
      </c>
      <c r="C28" s="124">
        <v>610</v>
      </c>
      <c r="D28" s="124">
        <v>900202</v>
      </c>
      <c r="E28" s="92">
        <v>159.1</v>
      </c>
      <c r="F28" s="92">
        <v>159.1</v>
      </c>
      <c r="G28" s="92">
        <v>159.1</v>
      </c>
      <c r="H28" s="121">
        <f t="shared" si="1"/>
        <v>100</v>
      </c>
      <c r="I28" s="122">
        <f t="shared" si="2"/>
        <v>100</v>
      </c>
    </row>
    <row r="29" spans="1:9" ht="13.35" customHeight="1" x14ac:dyDescent="0.2">
      <c r="A29" s="123" t="s">
        <v>69</v>
      </c>
      <c r="B29" s="94" t="s">
        <v>337</v>
      </c>
      <c r="C29" s="124">
        <v>610</v>
      </c>
      <c r="D29" s="124">
        <v>900302</v>
      </c>
      <c r="E29" s="92">
        <v>130.1</v>
      </c>
      <c r="F29" s="92">
        <v>130.1</v>
      </c>
      <c r="G29" s="92">
        <v>130.1</v>
      </c>
      <c r="H29" s="121">
        <f t="shared" si="1"/>
        <v>100</v>
      </c>
      <c r="I29" s="122">
        <f t="shared" si="2"/>
        <v>100</v>
      </c>
    </row>
    <row r="30" spans="1:9" ht="13.35" customHeight="1" x14ac:dyDescent="0.2">
      <c r="A30" s="123" t="s">
        <v>69</v>
      </c>
      <c r="B30" s="94" t="s">
        <v>337</v>
      </c>
      <c r="C30" s="124">
        <v>610</v>
      </c>
      <c r="D30" s="124">
        <v>900100</v>
      </c>
      <c r="E30" s="92">
        <v>81.099999999999994</v>
      </c>
      <c r="F30" s="92">
        <v>81.099999999999994</v>
      </c>
      <c r="G30" s="92">
        <v>81.099999999999994</v>
      </c>
      <c r="H30" s="121">
        <f t="shared" si="1"/>
        <v>100</v>
      </c>
      <c r="I30" s="122">
        <f t="shared" si="2"/>
        <v>100</v>
      </c>
    </row>
    <row r="31" spans="1:9" ht="25.5" x14ac:dyDescent="0.2">
      <c r="A31" s="118" t="s">
        <v>331</v>
      </c>
      <c r="B31" s="119" t="s">
        <v>129</v>
      </c>
      <c r="C31" s="73"/>
      <c r="D31" s="73"/>
      <c r="E31" s="93">
        <f>E32+E36+E45</f>
        <v>180044.79999999999</v>
      </c>
      <c r="F31" s="93">
        <f>F32+F36+F45</f>
        <v>177785.59999999998</v>
      </c>
      <c r="G31" s="93">
        <f>G32+G36+G45</f>
        <v>81318.399999999994</v>
      </c>
      <c r="H31" s="115">
        <f t="shared" si="1"/>
        <v>45.16564766102659</v>
      </c>
      <c r="I31" s="116">
        <f t="shared" si="2"/>
        <v>45.739587458151846</v>
      </c>
    </row>
    <row r="32" spans="1:9" ht="25.5" x14ac:dyDescent="0.2">
      <c r="A32" s="118" t="s">
        <v>333</v>
      </c>
      <c r="B32" s="119" t="s">
        <v>332</v>
      </c>
      <c r="C32" s="73"/>
      <c r="D32" s="73"/>
      <c r="E32" s="93">
        <f t="shared" ref="E32:F34" si="5">E33</f>
        <v>36</v>
      </c>
      <c r="F32" s="93">
        <f t="shared" si="5"/>
        <v>36</v>
      </c>
      <c r="G32" s="93">
        <f t="shared" ref="G32:G34" si="6">G33</f>
        <v>36</v>
      </c>
      <c r="H32" s="115">
        <f t="shared" si="1"/>
        <v>100</v>
      </c>
      <c r="I32" s="116">
        <f t="shared" si="2"/>
        <v>100</v>
      </c>
    </row>
    <row r="33" spans="1:9" x14ac:dyDescent="0.2">
      <c r="A33" s="127" t="s">
        <v>151</v>
      </c>
      <c r="B33" s="94" t="s">
        <v>334</v>
      </c>
      <c r="C33" s="83"/>
      <c r="D33" s="83"/>
      <c r="E33" s="92">
        <f t="shared" si="5"/>
        <v>36</v>
      </c>
      <c r="F33" s="92">
        <f t="shared" si="5"/>
        <v>36</v>
      </c>
      <c r="G33" s="92">
        <f t="shared" si="6"/>
        <v>36</v>
      </c>
      <c r="H33" s="121">
        <f t="shared" si="1"/>
        <v>100</v>
      </c>
      <c r="I33" s="122">
        <f t="shared" si="2"/>
        <v>100</v>
      </c>
    </row>
    <row r="34" spans="1:9" x14ac:dyDescent="0.2">
      <c r="A34" s="127" t="s">
        <v>63</v>
      </c>
      <c r="B34" s="94" t="s">
        <v>334</v>
      </c>
      <c r="C34" s="83">
        <v>300</v>
      </c>
      <c r="D34" s="83"/>
      <c r="E34" s="92">
        <f t="shared" si="5"/>
        <v>36</v>
      </c>
      <c r="F34" s="92">
        <f t="shared" si="5"/>
        <v>36</v>
      </c>
      <c r="G34" s="92">
        <f t="shared" si="6"/>
        <v>36</v>
      </c>
      <c r="H34" s="121">
        <f t="shared" si="1"/>
        <v>100</v>
      </c>
      <c r="I34" s="122">
        <f t="shared" si="2"/>
        <v>100</v>
      </c>
    </row>
    <row r="35" spans="1:9" x14ac:dyDescent="0.2">
      <c r="A35" s="127" t="s">
        <v>497</v>
      </c>
      <c r="B35" s="94" t="s">
        <v>334</v>
      </c>
      <c r="C35" s="83">
        <v>340</v>
      </c>
      <c r="D35" s="83">
        <v>900100</v>
      </c>
      <c r="E35" s="92">
        <v>36</v>
      </c>
      <c r="F35" s="92">
        <v>36</v>
      </c>
      <c r="G35" s="92">
        <v>36</v>
      </c>
      <c r="H35" s="121">
        <f t="shared" si="1"/>
        <v>100</v>
      </c>
      <c r="I35" s="122">
        <f t="shared" si="2"/>
        <v>100</v>
      </c>
    </row>
    <row r="36" spans="1:9" s="79" customFormat="1" x14ac:dyDescent="0.2">
      <c r="A36" s="117" t="s">
        <v>336</v>
      </c>
      <c r="B36" s="119" t="s">
        <v>335</v>
      </c>
      <c r="C36" s="112"/>
      <c r="D36" s="112"/>
      <c r="E36" s="93">
        <f>E37+E41</f>
        <v>168395.5</v>
      </c>
      <c r="F36" s="93">
        <f>F37+F41</f>
        <v>166136.29999999999</v>
      </c>
      <c r="G36" s="93">
        <f>G37+G41</f>
        <v>76211.399999999994</v>
      </c>
      <c r="H36" s="115">
        <f t="shared" si="1"/>
        <v>45.257385143902297</v>
      </c>
      <c r="I36" s="116">
        <f t="shared" si="2"/>
        <v>45.872816476591808</v>
      </c>
    </row>
    <row r="37" spans="1:9" x14ac:dyDescent="0.2">
      <c r="A37" s="123" t="s">
        <v>150</v>
      </c>
      <c r="B37" s="94" t="s">
        <v>567</v>
      </c>
      <c r="C37" s="124"/>
      <c r="D37" s="124"/>
      <c r="E37" s="92">
        <f>E38</f>
        <v>30063</v>
      </c>
      <c r="F37" s="92">
        <f>F38</f>
        <v>27803.8</v>
      </c>
      <c r="G37" s="92">
        <f>G38</f>
        <v>11253.6</v>
      </c>
      <c r="H37" s="121">
        <f t="shared" si="1"/>
        <v>37.433389881249383</v>
      </c>
      <c r="I37" s="122">
        <f t="shared" si="2"/>
        <v>40.475042979736585</v>
      </c>
    </row>
    <row r="38" spans="1:9" ht="25.5" x14ac:dyDescent="0.2">
      <c r="A38" s="123" t="s">
        <v>67</v>
      </c>
      <c r="B38" s="94" t="s">
        <v>567</v>
      </c>
      <c r="C38" s="124">
        <v>600</v>
      </c>
      <c r="D38" s="124"/>
      <c r="E38" s="92">
        <f>SUM(E39:E40)</f>
        <v>30063</v>
      </c>
      <c r="F38" s="92">
        <f>SUM(F39:F40)</f>
        <v>27803.8</v>
      </c>
      <c r="G38" s="92">
        <f>SUM(G39:G40)</f>
        <v>11253.6</v>
      </c>
      <c r="H38" s="121">
        <f t="shared" si="1"/>
        <v>37.433389881249383</v>
      </c>
      <c r="I38" s="122">
        <f t="shared" si="2"/>
        <v>40.475042979736585</v>
      </c>
    </row>
    <row r="39" spans="1:9" ht="13.35" customHeight="1" x14ac:dyDescent="0.2">
      <c r="A39" s="123" t="s">
        <v>69</v>
      </c>
      <c r="B39" s="94" t="s">
        <v>567</v>
      </c>
      <c r="C39" s="124">
        <v>610</v>
      </c>
      <c r="D39" s="124">
        <v>900100</v>
      </c>
      <c r="E39" s="92">
        <v>14637</v>
      </c>
      <c r="F39" s="92">
        <v>12377.8</v>
      </c>
      <c r="G39" s="92">
        <v>8371.1</v>
      </c>
      <c r="H39" s="121">
        <f t="shared" si="1"/>
        <v>57.191364350618301</v>
      </c>
      <c r="I39" s="122">
        <f t="shared" si="2"/>
        <v>67.629950395062139</v>
      </c>
    </row>
    <row r="40" spans="1:9" x14ac:dyDescent="0.2">
      <c r="A40" s="123" t="s">
        <v>498</v>
      </c>
      <c r="B40" s="94" t="s">
        <v>567</v>
      </c>
      <c r="C40" s="124">
        <v>620</v>
      </c>
      <c r="D40" s="124">
        <v>900100</v>
      </c>
      <c r="E40" s="92">
        <v>15426</v>
      </c>
      <c r="F40" s="92">
        <v>15426</v>
      </c>
      <c r="G40" s="92">
        <f>2882.5</f>
        <v>2882.5</v>
      </c>
      <c r="H40" s="121">
        <f t="shared" si="1"/>
        <v>18.685984701153895</v>
      </c>
      <c r="I40" s="122">
        <f t="shared" si="2"/>
        <v>18.685984701153895</v>
      </c>
    </row>
    <row r="41" spans="1:9" ht="25.5" x14ac:dyDescent="0.2">
      <c r="A41" s="123" t="s">
        <v>339</v>
      </c>
      <c r="B41" s="94" t="s">
        <v>340</v>
      </c>
      <c r="C41" s="124"/>
      <c r="D41" s="124"/>
      <c r="E41" s="92">
        <f>E42</f>
        <v>138332.5</v>
      </c>
      <c r="F41" s="92">
        <f>F42</f>
        <v>138332.5</v>
      </c>
      <c r="G41" s="92">
        <f>G42</f>
        <v>64957.799999999996</v>
      </c>
      <c r="H41" s="121">
        <f t="shared" si="1"/>
        <v>46.957728661016027</v>
      </c>
      <c r="I41" s="122">
        <f t="shared" si="2"/>
        <v>46.957728661016027</v>
      </c>
    </row>
    <row r="42" spans="1:9" ht="25.5" x14ac:dyDescent="0.2">
      <c r="A42" s="123" t="s">
        <v>67</v>
      </c>
      <c r="B42" s="94" t="s">
        <v>340</v>
      </c>
      <c r="C42" s="124">
        <v>600</v>
      </c>
      <c r="D42" s="124"/>
      <c r="E42" s="92">
        <f>E43+E44</f>
        <v>138332.5</v>
      </c>
      <c r="F42" s="92">
        <f>F43+F44</f>
        <v>138332.5</v>
      </c>
      <c r="G42" s="92">
        <f>G43+G44</f>
        <v>64957.799999999996</v>
      </c>
      <c r="H42" s="121">
        <f t="shared" si="1"/>
        <v>46.957728661016027</v>
      </c>
      <c r="I42" s="122">
        <f t="shared" si="2"/>
        <v>46.957728661016027</v>
      </c>
    </row>
    <row r="43" spans="1:9" ht="13.35" customHeight="1" x14ac:dyDescent="0.2">
      <c r="A43" s="123" t="s">
        <v>69</v>
      </c>
      <c r="B43" s="94" t="s">
        <v>340</v>
      </c>
      <c r="C43" s="124">
        <v>610</v>
      </c>
      <c r="D43" s="124">
        <v>900100</v>
      </c>
      <c r="E43" s="92">
        <v>53768.7</v>
      </c>
      <c r="F43" s="92">
        <v>53768.7</v>
      </c>
      <c r="G43" s="92">
        <v>26089.599999999999</v>
      </c>
      <c r="H43" s="121">
        <f t="shared" si="1"/>
        <v>48.52190958680422</v>
      </c>
      <c r="I43" s="122">
        <f t="shared" si="2"/>
        <v>48.52190958680422</v>
      </c>
    </row>
    <row r="44" spans="1:9" x14ac:dyDescent="0.2">
      <c r="A44" s="123" t="s">
        <v>498</v>
      </c>
      <c r="B44" s="94" t="s">
        <v>340</v>
      </c>
      <c r="C44" s="124">
        <v>620</v>
      </c>
      <c r="D44" s="124">
        <v>900100</v>
      </c>
      <c r="E44" s="92">
        <v>84563.8</v>
      </c>
      <c r="F44" s="92">
        <v>84563.8</v>
      </c>
      <c r="G44" s="92">
        <v>38868.199999999997</v>
      </c>
      <c r="H44" s="121">
        <f t="shared" si="1"/>
        <v>45.963166272092778</v>
      </c>
      <c r="I44" s="122">
        <f t="shared" si="2"/>
        <v>45.963166272092778</v>
      </c>
    </row>
    <row r="45" spans="1:9" s="79" customFormat="1" ht="25.5" x14ac:dyDescent="0.2">
      <c r="A45" s="117" t="s">
        <v>734</v>
      </c>
      <c r="B45" s="119" t="s">
        <v>307</v>
      </c>
      <c r="C45" s="112"/>
      <c r="D45" s="112"/>
      <c r="E45" s="93">
        <f t="shared" ref="E45:F47" si="7">E46</f>
        <v>11613.3</v>
      </c>
      <c r="F45" s="93">
        <f t="shared" si="7"/>
        <v>11613.3</v>
      </c>
      <c r="G45" s="93">
        <f t="shared" ref="G45:G47" si="8">G46</f>
        <v>5071</v>
      </c>
      <c r="H45" s="115">
        <f t="shared" si="1"/>
        <v>43.665452541482615</v>
      </c>
      <c r="I45" s="116">
        <f t="shared" si="2"/>
        <v>43.665452541482615</v>
      </c>
    </row>
    <row r="46" spans="1:9" ht="25.5" x14ac:dyDescent="0.2">
      <c r="A46" s="123" t="s">
        <v>342</v>
      </c>
      <c r="B46" s="94" t="s">
        <v>341</v>
      </c>
      <c r="C46" s="124"/>
      <c r="D46" s="124"/>
      <c r="E46" s="92">
        <f t="shared" si="7"/>
        <v>11613.3</v>
      </c>
      <c r="F46" s="92">
        <f t="shared" si="7"/>
        <v>11613.3</v>
      </c>
      <c r="G46" s="92">
        <f t="shared" si="8"/>
        <v>5071</v>
      </c>
      <c r="H46" s="121">
        <f t="shared" si="1"/>
        <v>43.665452541482615</v>
      </c>
      <c r="I46" s="122">
        <f t="shared" si="2"/>
        <v>43.665452541482615</v>
      </c>
    </row>
    <row r="47" spans="1:9" ht="25.5" x14ac:dyDescent="0.2">
      <c r="A47" s="123" t="s">
        <v>67</v>
      </c>
      <c r="B47" s="94" t="s">
        <v>341</v>
      </c>
      <c r="C47" s="124">
        <v>600</v>
      </c>
      <c r="D47" s="124"/>
      <c r="E47" s="92">
        <f t="shared" si="7"/>
        <v>11613.3</v>
      </c>
      <c r="F47" s="92">
        <f t="shared" si="7"/>
        <v>11613.3</v>
      </c>
      <c r="G47" s="92">
        <f t="shared" si="8"/>
        <v>5071</v>
      </c>
      <c r="H47" s="121">
        <f t="shared" si="1"/>
        <v>43.665452541482615</v>
      </c>
      <c r="I47" s="122">
        <f t="shared" si="2"/>
        <v>43.665452541482615</v>
      </c>
    </row>
    <row r="48" spans="1:9" x14ac:dyDescent="0.2">
      <c r="A48" s="123" t="s">
        <v>498</v>
      </c>
      <c r="B48" s="94" t="s">
        <v>341</v>
      </c>
      <c r="C48" s="124">
        <v>620</v>
      </c>
      <c r="D48" s="124">
        <v>900100</v>
      </c>
      <c r="E48" s="92">
        <v>11613.3</v>
      </c>
      <c r="F48" s="92">
        <v>11613.3</v>
      </c>
      <c r="G48" s="92">
        <v>5071</v>
      </c>
      <c r="H48" s="121">
        <f t="shared" si="1"/>
        <v>43.665452541482615</v>
      </c>
      <c r="I48" s="122">
        <f t="shared" si="2"/>
        <v>43.665452541482615</v>
      </c>
    </row>
    <row r="49" spans="1:9" s="79" customFormat="1" ht="25.5" x14ac:dyDescent="0.2">
      <c r="A49" s="117" t="s">
        <v>583</v>
      </c>
      <c r="B49" s="119" t="s">
        <v>584</v>
      </c>
      <c r="C49" s="112"/>
      <c r="D49" s="112"/>
      <c r="E49" s="93">
        <f>E50</f>
        <v>47000</v>
      </c>
      <c r="F49" s="93">
        <f>F50</f>
        <v>47000</v>
      </c>
      <c r="G49" s="93">
        <f>G50</f>
        <v>0</v>
      </c>
      <c r="H49" s="115">
        <f t="shared" si="1"/>
        <v>0</v>
      </c>
      <c r="I49" s="116">
        <f t="shared" si="2"/>
        <v>0</v>
      </c>
    </row>
    <row r="50" spans="1:9" ht="38.25" x14ac:dyDescent="0.2">
      <c r="A50" s="117" t="s">
        <v>585</v>
      </c>
      <c r="B50" s="119" t="s">
        <v>586</v>
      </c>
      <c r="C50" s="112"/>
      <c r="D50" s="112"/>
      <c r="E50" s="93">
        <f>E51+E54</f>
        <v>47000</v>
      </c>
      <c r="F50" s="93">
        <f>F51+F54</f>
        <v>47000</v>
      </c>
      <c r="G50" s="93">
        <f>G51+G54</f>
        <v>0</v>
      </c>
      <c r="H50" s="115">
        <f t="shared" si="1"/>
        <v>0</v>
      </c>
      <c r="I50" s="116">
        <f t="shared" si="2"/>
        <v>0</v>
      </c>
    </row>
    <row r="51" spans="1:9" ht="27.75" customHeight="1" x14ac:dyDescent="0.2">
      <c r="A51" s="123" t="s">
        <v>746</v>
      </c>
      <c r="B51" s="94" t="s">
        <v>745</v>
      </c>
      <c r="C51" s="124"/>
      <c r="D51" s="124"/>
      <c r="E51" s="92">
        <f t="shared" ref="E51:G52" si="9">E52</f>
        <v>7000</v>
      </c>
      <c r="F51" s="92">
        <f t="shared" si="9"/>
        <v>7000</v>
      </c>
      <c r="G51" s="92">
        <f t="shared" si="9"/>
        <v>0</v>
      </c>
      <c r="H51" s="121">
        <f t="shared" si="1"/>
        <v>0</v>
      </c>
      <c r="I51" s="122">
        <f t="shared" si="2"/>
        <v>0</v>
      </c>
    </row>
    <row r="52" spans="1:9" ht="27.75" customHeight="1" x14ac:dyDescent="0.2">
      <c r="A52" s="123" t="s">
        <v>67</v>
      </c>
      <c r="B52" s="94" t="s">
        <v>745</v>
      </c>
      <c r="C52" s="124">
        <v>600</v>
      </c>
      <c r="D52" s="124"/>
      <c r="E52" s="92">
        <f t="shared" si="9"/>
        <v>7000</v>
      </c>
      <c r="F52" s="92">
        <f t="shared" si="9"/>
        <v>7000</v>
      </c>
      <c r="G52" s="92">
        <f t="shared" si="9"/>
        <v>0</v>
      </c>
      <c r="H52" s="121">
        <f t="shared" si="1"/>
        <v>0</v>
      </c>
      <c r="I52" s="122">
        <f t="shared" si="2"/>
        <v>0</v>
      </c>
    </row>
    <row r="53" spans="1:9" x14ac:dyDescent="0.2">
      <c r="A53" s="123" t="s">
        <v>498</v>
      </c>
      <c r="B53" s="94" t="s">
        <v>745</v>
      </c>
      <c r="C53" s="124">
        <v>620</v>
      </c>
      <c r="D53" s="124">
        <v>900100</v>
      </c>
      <c r="E53" s="92">
        <v>7000</v>
      </c>
      <c r="F53" s="92">
        <v>7000</v>
      </c>
      <c r="G53" s="92">
        <v>0</v>
      </c>
      <c r="H53" s="121">
        <f t="shared" si="1"/>
        <v>0</v>
      </c>
      <c r="I53" s="122">
        <f t="shared" si="2"/>
        <v>0</v>
      </c>
    </row>
    <row r="54" spans="1:9" ht="25.5" x14ac:dyDescent="0.2">
      <c r="A54" s="123" t="s">
        <v>587</v>
      </c>
      <c r="B54" s="94" t="s">
        <v>588</v>
      </c>
      <c r="C54" s="124"/>
      <c r="D54" s="124"/>
      <c r="E54" s="92">
        <f>E55</f>
        <v>40000</v>
      </c>
      <c r="F54" s="92">
        <f>F55</f>
        <v>40000</v>
      </c>
      <c r="G54" s="92">
        <f>G55</f>
        <v>0</v>
      </c>
      <c r="H54" s="121">
        <f t="shared" si="1"/>
        <v>0</v>
      </c>
      <c r="I54" s="122">
        <f t="shared" si="2"/>
        <v>0</v>
      </c>
    </row>
    <row r="55" spans="1:9" ht="25.5" x14ac:dyDescent="0.2">
      <c r="A55" s="123" t="s">
        <v>67</v>
      </c>
      <c r="B55" s="94" t="s">
        <v>588</v>
      </c>
      <c r="C55" s="124">
        <v>600</v>
      </c>
      <c r="D55" s="124"/>
      <c r="E55" s="92">
        <f>SUM(E56:E59)</f>
        <v>40000</v>
      </c>
      <c r="F55" s="92">
        <f>SUM(F56:F59)</f>
        <v>40000</v>
      </c>
      <c r="G55" s="92">
        <f>SUM(G56:G59)</f>
        <v>0</v>
      </c>
      <c r="H55" s="121">
        <f t="shared" si="1"/>
        <v>0</v>
      </c>
      <c r="I55" s="122">
        <f t="shared" si="2"/>
        <v>0</v>
      </c>
    </row>
    <row r="56" spans="1:9" x14ac:dyDescent="0.2">
      <c r="A56" s="123" t="s">
        <v>69</v>
      </c>
      <c r="B56" s="94" t="s">
        <v>588</v>
      </c>
      <c r="C56" s="124">
        <v>610</v>
      </c>
      <c r="D56" s="124">
        <v>900302</v>
      </c>
      <c r="E56" s="92">
        <v>0</v>
      </c>
      <c r="F56" s="92">
        <v>0</v>
      </c>
      <c r="G56" s="92">
        <v>0</v>
      </c>
      <c r="H56" s="121">
        <v>0</v>
      </c>
      <c r="I56" s="122">
        <v>0</v>
      </c>
    </row>
    <row r="57" spans="1:9" x14ac:dyDescent="0.2">
      <c r="A57" s="123" t="s">
        <v>69</v>
      </c>
      <c r="B57" s="94" t="s">
        <v>588</v>
      </c>
      <c r="C57" s="124">
        <v>610</v>
      </c>
      <c r="D57" s="124">
        <v>900100</v>
      </c>
      <c r="E57" s="92">
        <v>0</v>
      </c>
      <c r="F57" s="92">
        <v>0</v>
      </c>
      <c r="G57" s="92">
        <v>0</v>
      </c>
      <c r="H57" s="121">
        <v>0</v>
      </c>
      <c r="I57" s="122">
        <v>0</v>
      </c>
    </row>
    <row r="58" spans="1:9" x14ac:dyDescent="0.2">
      <c r="A58" s="123" t="s">
        <v>498</v>
      </c>
      <c r="B58" s="94" t="s">
        <v>588</v>
      </c>
      <c r="C58" s="124">
        <v>620</v>
      </c>
      <c r="D58" s="124">
        <v>900302</v>
      </c>
      <c r="E58" s="92">
        <v>20000</v>
      </c>
      <c r="F58" s="92">
        <v>20000</v>
      </c>
      <c r="G58" s="92">
        <v>0</v>
      </c>
      <c r="H58" s="121">
        <f t="shared" si="1"/>
        <v>0</v>
      </c>
      <c r="I58" s="122">
        <f t="shared" si="2"/>
        <v>0</v>
      </c>
    </row>
    <row r="59" spans="1:9" x14ac:dyDescent="0.2">
      <c r="A59" s="123" t="s">
        <v>498</v>
      </c>
      <c r="B59" s="94" t="s">
        <v>588</v>
      </c>
      <c r="C59" s="124">
        <v>620</v>
      </c>
      <c r="D59" s="124">
        <v>900100</v>
      </c>
      <c r="E59" s="92">
        <v>20000</v>
      </c>
      <c r="F59" s="92">
        <v>20000</v>
      </c>
      <c r="G59" s="92">
        <v>0</v>
      </c>
      <c r="H59" s="121">
        <f t="shared" si="1"/>
        <v>0</v>
      </c>
      <c r="I59" s="122">
        <f t="shared" si="2"/>
        <v>0</v>
      </c>
    </row>
    <row r="60" spans="1:9" x14ac:dyDescent="0.2">
      <c r="A60" s="117" t="s">
        <v>343</v>
      </c>
      <c r="B60" s="119" t="s">
        <v>291</v>
      </c>
      <c r="C60" s="124"/>
      <c r="D60" s="124"/>
      <c r="E60" s="93">
        <f>E61+E65</f>
        <v>73533.8</v>
      </c>
      <c r="F60" s="93">
        <f>F61+F65</f>
        <v>73533.8</v>
      </c>
      <c r="G60" s="93">
        <f>G61+G65</f>
        <v>39460.699999999997</v>
      </c>
      <c r="H60" s="115">
        <f t="shared" si="1"/>
        <v>53.663349371309508</v>
      </c>
      <c r="I60" s="116">
        <f t="shared" si="2"/>
        <v>53.663349371309508</v>
      </c>
    </row>
    <row r="61" spans="1:9" ht="25.5" x14ac:dyDescent="0.2">
      <c r="A61" s="117" t="s">
        <v>344</v>
      </c>
      <c r="B61" s="119" t="s">
        <v>293</v>
      </c>
      <c r="C61" s="124"/>
      <c r="D61" s="124"/>
      <c r="E61" s="93">
        <f t="shared" ref="E61:F63" si="10">E62</f>
        <v>70409</v>
      </c>
      <c r="F61" s="93">
        <f t="shared" si="10"/>
        <v>70409</v>
      </c>
      <c r="G61" s="93">
        <f t="shared" ref="G61:G63" si="11">G62</f>
        <v>38163.5</v>
      </c>
      <c r="H61" s="115">
        <f t="shared" si="1"/>
        <v>54.202587737363118</v>
      </c>
      <c r="I61" s="116">
        <f t="shared" si="2"/>
        <v>54.202587737363118</v>
      </c>
    </row>
    <row r="62" spans="1:9" ht="25.5" x14ac:dyDescent="0.2">
      <c r="A62" s="123" t="s">
        <v>345</v>
      </c>
      <c r="B62" s="94" t="s">
        <v>292</v>
      </c>
      <c r="C62" s="124"/>
      <c r="D62" s="124"/>
      <c r="E62" s="93">
        <f t="shared" si="10"/>
        <v>70409</v>
      </c>
      <c r="F62" s="93">
        <f t="shared" si="10"/>
        <v>70409</v>
      </c>
      <c r="G62" s="93">
        <f t="shared" si="11"/>
        <v>38163.5</v>
      </c>
      <c r="H62" s="121">
        <f t="shared" si="1"/>
        <v>54.202587737363118</v>
      </c>
      <c r="I62" s="122">
        <f t="shared" si="2"/>
        <v>54.202587737363118</v>
      </c>
    </row>
    <row r="63" spans="1:9" ht="25.5" x14ac:dyDescent="0.2">
      <c r="A63" s="123" t="s">
        <v>67</v>
      </c>
      <c r="B63" s="94" t="s">
        <v>292</v>
      </c>
      <c r="C63" s="124" t="s">
        <v>68</v>
      </c>
      <c r="D63" s="124"/>
      <c r="E63" s="92">
        <f t="shared" si="10"/>
        <v>70409</v>
      </c>
      <c r="F63" s="92">
        <f t="shared" si="10"/>
        <v>70409</v>
      </c>
      <c r="G63" s="92">
        <f t="shared" si="11"/>
        <v>38163.5</v>
      </c>
      <c r="H63" s="121">
        <f t="shared" si="1"/>
        <v>54.202587737363118</v>
      </c>
      <c r="I63" s="122">
        <f t="shared" si="2"/>
        <v>54.202587737363118</v>
      </c>
    </row>
    <row r="64" spans="1:9" x14ac:dyDescent="0.2">
      <c r="A64" s="123" t="s">
        <v>498</v>
      </c>
      <c r="B64" s="94" t="s">
        <v>292</v>
      </c>
      <c r="C64" s="124">
        <v>620</v>
      </c>
      <c r="D64" s="124">
        <v>900100</v>
      </c>
      <c r="E64" s="92">
        <v>70409</v>
      </c>
      <c r="F64" s="92">
        <v>70409</v>
      </c>
      <c r="G64" s="92">
        <v>38163.5</v>
      </c>
      <c r="H64" s="121">
        <f t="shared" si="1"/>
        <v>54.202587737363118</v>
      </c>
      <c r="I64" s="122">
        <f t="shared" si="2"/>
        <v>54.202587737363118</v>
      </c>
    </row>
    <row r="65" spans="1:9" s="79" customFormat="1" ht="25.5" x14ac:dyDescent="0.2">
      <c r="A65" s="117" t="s">
        <v>649</v>
      </c>
      <c r="B65" s="119" t="s">
        <v>648</v>
      </c>
      <c r="C65" s="112"/>
      <c r="D65" s="112"/>
      <c r="E65" s="93">
        <f t="shared" ref="E65:F67" si="12">E66</f>
        <v>3124.8</v>
      </c>
      <c r="F65" s="93">
        <f t="shared" si="12"/>
        <v>3124.8</v>
      </c>
      <c r="G65" s="93">
        <f t="shared" ref="G65:G67" si="13">G66</f>
        <v>1297.2</v>
      </c>
      <c r="H65" s="115">
        <f t="shared" si="1"/>
        <v>41.513056835637478</v>
      </c>
      <c r="I65" s="116">
        <f t="shared" si="2"/>
        <v>41.513056835637478</v>
      </c>
    </row>
    <row r="66" spans="1:9" ht="25.5" x14ac:dyDescent="0.2">
      <c r="A66" s="123" t="s">
        <v>650</v>
      </c>
      <c r="B66" s="94" t="s">
        <v>651</v>
      </c>
      <c r="C66" s="124"/>
      <c r="D66" s="124"/>
      <c r="E66" s="92">
        <f t="shared" si="12"/>
        <v>3124.8</v>
      </c>
      <c r="F66" s="92">
        <f t="shared" si="12"/>
        <v>3124.8</v>
      </c>
      <c r="G66" s="92">
        <f t="shared" si="13"/>
        <v>1297.2</v>
      </c>
      <c r="H66" s="121">
        <f t="shared" si="1"/>
        <v>41.513056835637478</v>
      </c>
      <c r="I66" s="122">
        <f t="shared" si="2"/>
        <v>41.513056835637478</v>
      </c>
    </row>
    <row r="67" spans="1:9" ht="25.5" x14ac:dyDescent="0.2">
      <c r="A67" s="123" t="s">
        <v>67</v>
      </c>
      <c r="B67" s="94" t="s">
        <v>651</v>
      </c>
      <c r="C67" s="124" t="s">
        <v>68</v>
      </c>
      <c r="D67" s="124"/>
      <c r="E67" s="92">
        <f t="shared" si="12"/>
        <v>3124.8</v>
      </c>
      <c r="F67" s="92">
        <f t="shared" si="12"/>
        <v>3124.8</v>
      </c>
      <c r="G67" s="92">
        <f t="shared" si="13"/>
        <v>1297.2</v>
      </c>
      <c r="H67" s="121">
        <f t="shared" si="1"/>
        <v>41.513056835637478</v>
      </c>
      <c r="I67" s="122">
        <f t="shared" si="2"/>
        <v>41.513056835637478</v>
      </c>
    </row>
    <row r="68" spans="1:9" x14ac:dyDescent="0.2">
      <c r="A68" s="123" t="s">
        <v>498</v>
      </c>
      <c r="B68" s="94" t="s">
        <v>651</v>
      </c>
      <c r="C68" s="124">
        <v>620</v>
      </c>
      <c r="D68" s="124">
        <v>900304</v>
      </c>
      <c r="E68" s="92">
        <v>3124.8</v>
      </c>
      <c r="F68" s="92">
        <v>3124.8</v>
      </c>
      <c r="G68" s="92">
        <v>1297.2</v>
      </c>
      <c r="H68" s="121">
        <f t="shared" si="1"/>
        <v>41.513056835637478</v>
      </c>
      <c r="I68" s="122">
        <f t="shared" si="2"/>
        <v>41.513056835637478</v>
      </c>
    </row>
    <row r="69" spans="1:9" x14ac:dyDescent="0.2">
      <c r="A69" s="118" t="s">
        <v>89</v>
      </c>
      <c r="B69" s="119" t="s">
        <v>130</v>
      </c>
      <c r="C69" s="124"/>
      <c r="D69" s="124"/>
      <c r="E69" s="93">
        <f t="shared" ref="E69:G70" si="14">E70</f>
        <v>3170</v>
      </c>
      <c r="F69" s="93">
        <f t="shared" si="14"/>
        <v>3170</v>
      </c>
      <c r="G69" s="93">
        <f t="shared" si="14"/>
        <v>775.7</v>
      </c>
      <c r="H69" s="115">
        <f t="shared" si="1"/>
        <v>24.470031545741328</v>
      </c>
      <c r="I69" s="116">
        <f t="shared" si="2"/>
        <v>24.470031545741328</v>
      </c>
    </row>
    <row r="70" spans="1:9" ht="25.5" x14ac:dyDescent="0.2">
      <c r="A70" s="128" t="s">
        <v>263</v>
      </c>
      <c r="B70" s="119" t="s">
        <v>131</v>
      </c>
      <c r="C70" s="129"/>
      <c r="D70" s="129"/>
      <c r="E70" s="93">
        <f t="shared" si="14"/>
        <v>3170</v>
      </c>
      <c r="F70" s="93">
        <f t="shared" si="14"/>
        <v>3170</v>
      </c>
      <c r="G70" s="93">
        <f t="shared" si="14"/>
        <v>775.7</v>
      </c>
      <c r="H70" s="115">
        <f t="shared" si="1"/>
        <v>24.470031545741328</v>
      </c>
      <c r="I70" s="116">
        <f t="shared" si="2"/>
        <v>24.470031545741328</v>
      </c>
    </row>
    <row r="71" spans="1:9" x14ac:dyDescent="0.2">
      <c r="A71" s="120" t="s">
        <v>150</v>
      </c>
      <c r="B71" s="94" t="s">
        <v>346</v>
      </c>
      <c r="C71" s="130"/>
      <c r="D71" s="130"/>
      <c r="E71" s="92">
        <f t="shared" ref="E71:G72" si="15">E72</f>
        <v>3170</v>
      </c>
      <c r="F71" s="92">
        <f t="shared" si="15"/>
        <v>3170</v>
      </c>
      <c r="G71" s="92">
        <f t="shared" si="15"/>
        <v>775.7</v>
      </c>
      <c r="H71" s="121">
        <f t="shared" si="1"/>
        <v>24.470031545741328</v>
      </c>
      <c r="I71" s="122">
        <f t="shared" si="2"/>
        <v>24.470031545741328</v>
      </c>
    </row>
    <row r="72" spans="1:9" ht="13.35" customHeight="1" x14ac:dyDescent="0.2">
      <c r="A72" s="123" t="s">
        <v>73</v>
      </c>
      <c r="B72" s="94" t="s">
        <v>346</v>
      </c>
      <c r="C72" s="124" t="s">
        <v>74</v>
      </c>
      <c r="D72" s="124"/>
      <c r="E72" s="92">
        <f t="shared" si="15"/>
        <v>3170</v>
      </c>
      <c r="F72" s="92">
        <f t="shared" si="15"/>
        <v>3170</v>
      </c>
      <c r="G72" s="92">
        <f t="shared" si="15"/>
        <v>775.7</v>
      </c>
      <c r="H72" s="121">
        <f t="shared" si="1"/>
        <v>24.470031545741328</v>
      </c>
      <c r="I72" s="122">
        <f t="shared" si="2"/>
        <v>24.470031545741328</v>
      </c>
    </row>
    <row r="73" spans="1:9" ht="23.25" customHeight="1" x14ac:dyDescent="0.2">
      <c r="A73" s="123" t="s">
        <v>75</v>
      </c>
      <c r="B73" s="94" t="s">
        <v>346</v>
      </c>
      <c r="C73" s="124" t="s">
        <v>76</v>
      </c>
      <c r="D73" s="124">
        <v>900100</v>
      </c>
      <c r="E73" s="92">
        <v>3170</v>
      </c>
      <c r="F73" s="92">
        <v>3170</v>
      </c>
      <c r="G73" s="92">
        <v>775.7</v>
      </c>
      <c r="H73" s="121">
        <f t="shared" si="1"/>
        <v>24.470031545741328</v>
      </c>
      <c r="I73" s="122">
        <f t="shared" si="2"/>
        <v>24.470031545741328</v>
      </c>
    </row>
    <row r="74" spans="1:9" ht="17.850000000000001" customHeight="1" x14ac:dyDescent="0.2">
      <c r="A74" s="118" t="s">
        <v>356</v>
      </c>
      <c r="B74" s="119" t="s">
        <v>132</v>
      </c>
      <c r="C74" s="72"/>
      <c r="D74" s="72"/>
      <c r="E74" s="93">
        <f>E75+E187+E217</f>
        <v>1947112.4000000001</v>
      </c>
      <c r="F74" s="93">
        <f>F75+F187+F217</f>
        <v>1945021.9000000001</v>
      </c>
      <c r="G74" s="93">
        <f>G75+G187+G217</f>
        <v>992570.70000000042</v>
      </c>
      <c r="H74" s="115">
        <f t="shared" ref="H74:H137" si="16">G74/E74*100</f>
        <v>50.976548657386211</v>
      </c>
      <c r="I74" s="116">
        <f t="shared" ref="I74:I137" si="17">G74/F74*100</f>
        <v>51.031338001901183</v>
      </c>
    </row>
    <row r="75" spans="1:9" ht="19.5" customHeight="1" x14ac:dyDescent="0.2">
      <c r="A75" s="86" t="s">
        <v>82</v>
      </c>
      <c r="B75" s="119" t="s">
        <v>133</v>
      </c>
      <c r="C75" s="73"/>
      <c r="D75" s="73"/>
      <c r="E75" s="93">
        <f>E76+E143+E165+E174</f>
        <v>1821655.3</v>
      </c>
      <c r="F75" s="93">
        <f>F76+F143+F165+F174</f>
        <v>1821826.9000000001</v>
      </c>
      <c r="G75" s="93">
        <f>G76+G143+G165+G174</f>
        <v>931354.40000000037</v>
      </c>
      <c r="H75" s="115">
        <f t="shared" si="16"/>
        <v>51.126818558922771</v>
      </c>
      <c r="I75" s="116">
        <f t="shared" si="17"/>
        <v>51.122002864267749</v>
      </c>
    </row>
    <row r="76" spans="1:9" ht="25.5" x14ac:dyDescent="0.2">
      <c r="A76" s="118" t="s">
        <v>357</v>
      </c>
      <c r="B76" s="119" t="s">
        <v>314</v>
      </c>
      <c r="C76" s="74"/>
      <c r="D76" s="74"/>
      <c r="E76" s="93">
        <f>E77+E93+E98+E103+E111+E123+E130+E133+E138+E118+E108+E88</f>
        <v>1694769.5</v>
      </c>
      <c r="F76" s="93">
        <f>F77+F93+F98+F103+F111+F123+F130+F133+F138+F118+F108+F88</f>
        <v>1694941.1</v>
      </c>
      <c r="G76" s="93">
        <f>G77+G93+G98+G103+G111+G123+G130+G133+G138+G118+G108+G88</f>
        <v>862010.60000000033</v>
      </c>
      <c r="H76" s="115">
        <f t="shared" si="16"/>
        <v>50.862999363630287</v>
      </c>
      <c r="I76" s="116">
        <f t="shared" si="17"/>
        <v>50.857849868647364</v>
      </c>
    </row>
    <row r="77" spans="1:9" ht="38.25" x14ac:dyDescent="0.2">
      <c r="A77" s="127" t="s">
        <v>479</v>
      </c>
      <c r="B77" s="94" t="s">
        <v>480</v>
      </c>
      <c r="C77" s="71"/>
      <c r="D77" s="71"/>
      <c r="E77" s="92">
        <f>E78+E80+E84+E86+E82</f>
        <v>267841</v>
      </c>
      <c r="F77" s="92">
        <f>F78+F80+F84+F86+F82</f>
        <v>258147.3</v>
      </c>
      <c r="G77" s="92">
        <f>G78+G80+G84+G86+G82</f>
        <v>113944.49999999999</v>
      </c>
      <c r="H77" s="121">
        <f t="shared" si="16"/>
        <v>42.541843855122998</v>
      </c>
      <c r="I77" s="122">
        <f t="shared" si="17"/>
        <v>44.13933440326511</v>
      </c>
    </row>
    <row r="78" spans="1:9" ht="38.25" x14ac:dyDescent="0.2">
      <c r="A78" s="123" t="s">
        <v>78</v>
      </c>
      <c r="B78" s="94" t="s">
        <v>480</v>
      </c>
      <c r="C78" s="124" t="s">
        <v>79</v>
      </c>
      <c r="D78" s="124"/>
      <c r="E78" s="92">
        <f>E79</f>
        <v>7810.4</v>
      </c>
      <c r="F78" s="92">
        <f>F79</f>
        <v>7029.2</v>
      </c>
      <c r="G78" s="92">
        <f>G79</f>
        <v>2525.6999999999998</v>
      </c>
      <c r="H78" s="121">
        <f t="shared" si="16"/>
        <v>32.337652360954621</v>
      </c>
      <c r="I78" s="122">
        <f t="shared" si="17"/>
        <v>35.931542707562734</v>
      </c>
    </row>
    <row r="79" spans="1:9" x14ac:dyDescent="0.2">
      <c r="A79" s="123" t="s">
        <v>83</v>
      </c>
      <c r="B79" s="94" t="s">
        <v>480</v>
      </c>
      <c r="C79" s="124" t="s">
        <v>84</v>
      </c>
      <c r="D79" s="130" t="s">
        <v>234</v>
      </c>
      <c r="E79" s="92">
        <v>7810.4</v>
      </c>
      <c r="F79" s="92">
        <v>7029.2</v>
      </c>
      <c r="G79" s="92">
        <v>2525.6999999999998</v>
      </c>
      <c r="H79" s="121">
        <f t="shared" si="16"/>
        <v>32.337652360954621</v>
      </c>
      <c r="I79" s="122">
        <f t="shared" si="17"/>
        <v>35.931542707562734</v>
      </c>
    </row>
    <row r="80" spans="1:9" ht="13.35" customHeight="1" x14ac:dyDescent="0.2">
      <c r="A80" s="123" t="s">
        <v>73</v>
      </c>
      <c r="B80" s="94" t="s">
        <v>480</v>
      </c>
      <c r="C80" s="124" t="s">
        <v>74</v>
      </c>
      <c r="D80" s="130"/>
      <c r="E80" s="92">
        <f>E81</f>
        <v>4568.1000000000004</v>
      </c>
      <c r="F80" s="92">
        <f>F81</f>
        <v>4552.6000000000004</v>
      </c>
      <c r="G80" s="92">
        <f>G81</f>
        <v>2128</v>
      </c>
      <c r="H80" s="121">
        <f t="shared" si="16"/>
        <v>46.58391891596068</v>
      </c>
      <c r="I80" s="122">
        <f t="shared" si="17"/>
        <v>46.742520757369412</v>
      </c>
    </row>
    <row r="81" spans="1:9" ht="25.5" x14ac:dyDescent="0.2">
      <c r="A81" s="123" t="s">
        <v>75</v>
      </c>
      <c r="B81" s="94" t="s">
        <v>480</v>
      </c>
      <c r="C81" s="124" t="s">
        <v>76</v>
      </c>
      <c r="D81" s="130" t="s">
        <v>234</v>
      </c>
      <c r="E81" s="92">
        <v>4568.1000000000004</v>
      </c>
      <c r="F81" s="92">
        <v>4552.6000000000004</v>
      </c>
      <c r="G81" s="92">
        <v>2128</v>
      </c>
      <c r="H81" s="121">
        <f t="shared" si="16"/>
        <v>46.58391891596068</v>
      </c>
      <c r="I81" s="122">
        <f t="shared" si="17"/>
        <v>46.742520757369412</v>
      </c>
    </row>
    <row r="82" spans="1:9" x14ac:dyDescent="0.2">
      <c r="A82" s="123" t="s">
        <v>63</v>
      </c>
      <c r="B82" s="94" t="s">
        <v>480</v>
      </c>
      <c r="C82" s="124">
        <v>300</v>
      </c>
      <c r="D82" s="130"/>
      <c r="E82" s="92">
        <f>E83</f>
        <v>622.1</v>
      </c>
      <c r="F82" s="92">
        <f>F83</f>
        <v>622.1</v>
      </c>
      <c r="G82" s="92">
        <f>G83</f>
        <v>323</v>
      </c>
      <c r="H82" s="121">
        <f t="shared" si="16"/>
        <v>51.92091303648931</v>
      </c>
      <c r="I82" s="122">
        <f t="shared" si="17"/>
        <v>51.92091303648931</v>
      </c>
    </row>
    <row r="83" spans="1:9" x14ac:dyDescent="0.2">
      <c r="A83" s="123" t="s">
        <v>65</v>
      </c>
      <c r="B83" s="94" t="s">
        <v>480</v>
      </c>
      <c r="C83" s="124">
        <v>320</v>
      </c>
      <c r="D83" s="130" t="s">
        <v>234</v>
      </c>
      <c r="E83" s="92">
        <v>622.1</v>
      </c>
      <c r="F83" s="92">
        <v>622.1</v>
      </c>
      <c r="G83" s="92">
        <v>323</v>
      </c>
      <c r="H83" s="121">
        <f t="shared" si="16"/>
        <v>51.92091303648931</v>
      </c>
      <c r="I83" s="122">
        <f t="shared" si="17"/>
        <v>51.92091303648931</v>
      </c>
    </row>
    <row r="84" spans="1:9" ht="25.5" x14ac:dyDescent="0.2">
      <c r="A84" s="123" t="s">
        <v>67</v>
      </c>
      <c r="B84" s="94" t="s">
        <v>480</v>
      </c>
      <c r="C84" s="124" t="s">
        <v>68</v>
      </c>
      <c r="D84" s="130"/>
      <c r="E84" s="92">
        <f>E85</f>
        <v>254452.4</v>
      </c>
      <c r="F84" s="92">
        <f>F85</f>
        <v>245555.4</v>
      </c>
      <c r="G84" s="92">
        <f>G85</f>
        <v>108776.9</v>
      </c>
      <c r="H84" s="121">
        <f t="shared" si="16"/>
        <v>42.7494101057801</v>
      </c>
      <c r="I84" s="122">
        <f t="shared" si="17"/>
        <v>44.298313130153112</v>
      </c>
    </row>
    <row r="85" spans="1:9" ht="13.35" customHeight="1" x14ac:dyDescent="0.2">
      <c r="A85" s="123" t="s">
        <v>69</v>
      </c>
      <c r="B85" s="94" t="s">
        <v>480</v>
      </c>
      <c r="C85" s="124" t="s">
        <v>70</v>
      </c>
      <c r="D85" s="130" t="s">
        <v>234</v>
      </c>
      <c r="E85" s="92">
        <v>254452.4</v>
      </c>
      <c r="F85" s="92">
        <v>245555.4</v>
      </c>
      <c r="G85" s="92">
        <f>63995+44781.9</f>
        <v>108776.9</v>
      </c>
      <c r="H85" s="121">
        <f t="shared" si="16"/>
        <v>42.7494101057801</v>
      </c>
      <c r="I85" s="122">
        <f t="shared" si="17"/>
        <v>44.298313130153112</v>
      </c>
    </row>
    <row r="86" spans="1:9" x14ac:dyDescent="0.2">
      <c r="A86" s="123" t="s">
        <v>85</v>
      </c>
      <c r="B86" s="94" t="s">
        <v>480</v>
      </c>
      <c r="C86" s="124" t="s">
        <v>86</v>
      </c>
      <c r="D86" s="130"/>
      <c r="E86" s="92">
        <f>E87</f>
        <v>388</v>
      </c>
      <c r="F86" s="92">
        <f>F87</f>
        <v>388</v>
      </c>
      <c r="G86" s="92">
        <f>G87</f>
        <v>190.9</v>
      </c>
      <c r="H86" s="121">
        <f t="shared" si="16"/>
        <v>49.201030927835056</v>
      </c>
      <c r="I86" s="122">
        <f t="shared" si="17"/>
        <v>49.201030927835056</v>
      </c>
    </row>
    <row r="87" spans="1:9" ht="14.85" customHeight="1" x14ac:dyDescent="0.2">
      <c r="A87" s="123" t="s">
        <v>87</v>
      </c>
      <c r="B87" s="94" t="s">
        <v>480</v>
      </c>
      <c r="C87" s="124" t="s">
        <v>88</v>
      </c>
      <c r="D87" s="130" t="s">
        <v>234</v>
      </c>
      <c r="E87" s="92">
        <v>388</v>
      </c>
      <c r="F87" s="92">
        <v>388</v>
      </c>
      <c r="G87" s="92">
        <v>190.9</v>
      </c>
      <c r="H87" s="121">
        <f t="shared" si="16"/>
        <v>49.201030927835056</v>
      </c>
      <c r="I87" s="122">
        <f t="shared" si="17"/>
        <v>49.201030927835056</v>
      </c>
    </row>
    <row r="88" spans="1:9" ht="60" customHeight="1" x14ac:dyDescent="0.2">
      <c r="A88" s="120" t="s">
        <v>721</v>
      </c>
      <c r="B88" s="94" t="s">
        <v>722</v>
      </c>
      <c r="C88" s="124"/>
      <c r="D88" s="130"/>
      <c r="E88" s="92">
        <f>E89+E91</f>
        <v>72767.199999999997</v>
      </c>
      <c r="F88" s="92">
        <f>F89+F91</f>
        <v>60817.1</v>
      </c>
      <c r="G88" s="92">
        <f>G89+G91</f>
        <v>23745.800000000003</v>
      </c>
      <c r="H88" s="121">
        <f t="shared" si="16"/>
        <v>32.632559724711143</v>
      </c>
      <c r="I88" s="122">
        <f t="shared" si="17"/>
        <v>39.04461080847328</v>
      </c>
    </row>
    <row r="89" spans="1:9" ht="21.6" customHeight="1" x14ac:dyDescent="0.2">
      <c r="A89" s="123" t="s">
        <v>73</v>
      </c>
      <c r="B89" s="94" t="s">
        <v>722</v>
      </c>
      <c r="C89" s="124" t="s">
        <v>74</v>
      </c>
      <c r="D89" s="130"/>
      <c r="E89" s="92">
        <f>E90</f>
        <v>26833.599999999999</v>
      </c>
      <c r="F89" s="92">
        <f>F90</f>
        <v>14883.5</v>
      </c>
      <c r="G89" s="92">
        <f>G90</f>
        <v>0</v>
      </c>
      <c r="H89" s="121">
        <f t="shared" si="16"/>
        <v>0</v>
      </c>
      <c r="I89" s="122">
        <f t="shared" si="17"/>
        <v>0</v>
      </c>
    </row>
    <row r="90" spans="1:9" ht="25.5" x14ac:dyDescent="0.2">
      <c r="A90" s="123" t="s">
        <v>75</v>
      </c>
      <c r="B90" s="94" t="s">
        <v>722</v>
      </c>
      <c r="C90" s="124" t="s">
        <v>76</v>
      </c>
      <c r="D90" s="130" t="s">
        <v>234</v>
      </c>
      <c r="E90" s="92">
        <v>26833.599999999999</v>
      </c>
      <c r="F90" s="92">
        <v>14883.5</v>
      </c>
      <c r="G90" s="92">
        <v>0</v>
      </c>
      <c r="H90" s="121">
        <f t="shared" si="16"/>
        <v>0</v>
      </c>
      <c r="I90" s="122">
        <f t="shared" si="17"/>
        <v>0</v>
      </c>
    </row>
    <row r="91" spans="1:9" ht="27" customHeight="1" x14ac:dyDescent="0.2">
      <c r="A91" s="123" t="s">
        <v>67</v>
      </c>
      <c r="B91" s="94" t="s">
        <v>722</v>
      </c>
      <c r="C91" s="124" t="s">
        <v>68</v>
      </c>
      <c r="D91" s="130"/>
      <c r="E91" s="92">
        <f>E92</f>
        <v>45933.599999999999</v>
      </c>
      <c r="F91" s="92">
        <f>F92</f>
        <v>45933.599999999999</v>
      </c>
      <c r="G91" s="92">
        <f>G92</f>
        <v>23745.800000000003</v>
      </c>
      <c r="H91" s="121">
        <f t="shared" si="16"/>
        <v>51.695926293606433</v>
      </c>
      <c r="I91" s="122">
        <f t="shared" si="17"/>
        <v>51.695926293606433</v>
      </c>
    </row>
    <row r="92" spans="1:9" ht="14.85" customHeight="1" x14ac:dyDescent="0.2">
      <c r="A92" s="123" t="s">
        <v>69</v>
      </c>
      <c r="B92" s="94" t="s">
        <v>722</v>
      </c>
      <c r="C92" s="124" t="s">
        <v>70</v>
      </c>
      <c r="D92" s="130" t="s">
        <v>234</v>
      </c>
      <c r="E92" s="92">
        <v>45933.599999999999</v>
      </c>
      <c r="F92" s="92">
        <v>45933.599999999999</v>
      </c>
      <c r="G92" s="92">
        <f>9770.2+13975.6</f>
        <v>23745.800000000003</v>
      </c>
      <c r="H92" s="121">
        <f t="shared" si="16"/>
        <v>51.695926293606433</v>
      </c>
      <c r="I92" s="122">
        <f t="shared" si="17"/>
        <v>51.695926293606433</v>
      </c>
    </row>
    <row r="93" spans="1:9" ht="51" x14ac:dyDescent="0.2">
      <c r="A93" s="120" t="s">
        <v>483</v>
      </c>
      <c r="B93" s="94" t="s">
        <v>481</v>
      </c>
      <c r="C93" s="124"/>
      <c r="D93" s="130"/>
      <c r="E93" s="92">
        <f>E94+E96</f>
        <v>113006.7</v>
      </c>
      <c r="F93" s="92">
        <f>F94+F96</f>
        <v>112615.2</v>
      </c>
      <c r="G93" s="92">
        <f>G94+G96</f>
        <v>47151.3</v>
      </c>
      <c r="H93" s="121">
        <f t="shared" si="16"/>
        <v>41.724340238233665</v>
      </c>
      <c r="I93" s="122">
        <f t="shared" si="17"/>
        <v>41.869392408840014</v>
      </c>
    </row>
    <row r="94" spans="1:9" ht="13.35" customHeight="1" x14ac:dyDescent="0.2">
      <c r="A94" s="123" t="s">
        <v>73</v>
      </c>
      <c r="B94" s="94" t="s">
        <v>481</v>
      </c>
      <c r="C94" s="124" t="s">
        <v>74</v>
      </c>
      <c r="D94" s="130"/>
      <c r="E94" s="92">
        <f>E95</f>
        <v>4327.5</v>
      </c>
      <c r="F94" s="92">
        <f>F95</f>
        <v>4327.3999999999996</v>
      </c>
      <c r="G94" s="92">
        <f>G95</f>
        <v>1766.5</v>
      </c>
      <c r="H94" s="121">
        <f t="shared" si="16"/>
        <v>40.82033506643559</v>
      </c>
      <c r="I94" s="122">
        <f t="shared" si="17"/>
        <v>40.821278365762353</v>
      </c>
    </row>
    <row r="95" spans="1:9" ht="25.5" x14ac:dyDescent="0.2">
      <c r="A95" s="123" t="s">
        <v>75</v>
      </c>
      <c r="B95" s="94" t="s">
        <v>481</v>
      </c>
      <c r="C95" s="124" t="s">
        <v>76</v>
      </c>
      <c r="D95" s="130" t="s">
        <v>234</v>
      </c>
      <c r="E95" s="92">
        <v>4327.5</v>
      </c>
      <c r="F95" s="92">
        <v>4327.3999999999996</v>
      </c>
      <c r="G95" s="92">
        <v>1766.5</v>
      </c>
      <c r="H95" s="121">
        <f t="shared" si="16"/>
        <v>40.82033506643559</v>
      </c>
      <c r="I95" s="122">
        <f t="shared" si="17"/>
        <v>40.821278365762353</v>
      </c>
    </row>
    <row r="96" spans="1:9" ht="25.5" x14ac:dyDescent="0.2">
      <c r="A96" s="123" t="s">
        <v>67</v>
      </c>
      <c r="B96" s="94" t="s">
        <v>481</v>
      </c>
      <c r="C96" s="124" t="s">
        <v>68</v>
      </c>
      <c r="D96" s="130"/>
      <c r="E96" s="92">
        <f>E97</f>
        <v>108679.2</v>
      </c>
      <c r="F96" s="92">
        <f>F97</f>
        <v>108287.8</v>
      </c>
      <c r="G96" s="92">
        <f>G97</f>
        <v>45384.800000000003</v>
      </c>
      <c r="H96" s="121">
        <f t="shared" si="16"/>
        <v>41.760336844584799</v>
      </c>
      <c r="I96" s="122">
        <f t="shared" si="17"/>
        <v>41.911277170650806</v>
      </c>
    </row>
    <row r="97" spans="1:9" ht="13.35" customHeight="1" x14ac:dyDescent="0.2">
      <c r="A97" s="123" t="s">
        <v>69</v>
      </c>
      <c r="B97" s="94" t="s">
        <v>481</v>
      </c>
      <c r="C97" s="124" t="s">
        <v>70</v>
      </c>
      <c r="D97" s="130" t="s">
        <v>234</v>
      </c>
      <c r="E97" s="92">
        <v>108679.2</v>
      </c>
      <c r="F97" s="92">
        <v>108287.8</v>
      </c>
      <c r="G97" s="92">
        <f>24275.2+21109.6</f>
        <v>45384.800000000003</v>
      </c>
      <c r="H97" s="121">
        <f t="shared" si="16"/>
        <v>41.760336844584799</v>
      </c>
      <c r="I97" s="122">
        <f t="shared" si="17"/>
        <v>41.911277170650806</v>
      </c>
    </row>
    <row r="98" spans="1:9" ht="51" x14ac:dyDescent="0.2">
      <c r="A98" s="120" t="s">
        <v>484</v>
      </c>
      <c r="B98" s="94" t="s">
        <v>482</v>
      </c>
      <c r="C98" s="124"/>
      <c r="D98" s="130"/>
      <c r="E98" s="92">
        <f>E99+E101</f>
        <v>7286</v>
      </c>
      <c r="F98" s="92">
        <f>F99+F101</f>
        <v>7286</v>
      </c>
      <c r="G98" s="92">
        <f>G99+G101</f>
        <v>3009.2</v>
      </c>
      <c r="H98" s="121">
        <f t="shared" si="16"/>
        <v>41.301125446060936</v>
      </c>
      <c r="I98" s="122">
        <f t="shared" si="17"/>
        <v>41.301125446060936</v>
      </c>
    </row>
    <row r="99" spans="1:9" ht="13.35" customHeight="1" x14ac:dyDescent="0.2">
      <c r="A99" s="123" t="s">
        <v>73</v>
      </c>
      <c r="B99" s="94" t="s">
        <v>482</v>
      </c>
      <c r="C99" s="124" t="s">
        <v>74</v>
      </c>
      <c r="D99" s="130"/>
      <c r="E99" s="92">
        <f>E100</f>
        <v>2833.6</v>
      </c>
      <c r="F99" s="92">
        <f>F100</f>
        <v>2833.6</v>
      </c>
      <c r="G99" s="92">
        <f>G100</f>
        <v>1539.2</v>
      </c>
      <c r="H99" s="121">
        <f t="shared" si="16"/>
        <v>54.319593450028236</v>
      </c>
      <c r="I99" s="122">
        <f t="shared" si="17"/>
        <v>54.319593450028236</v>
      </c>
    </row>
    <row r="100" spans="1:9" ht="25.5" x14ac:dyDescent="0.2">
      <c r="A100" s="123" t="s">
        <v>75</v>
      </c>
      <c r="B100" s="94" t="s">
        <v>482</v>
      </c>
      <c r="C100" s="124" t="s">
        <v>76</v>
      </c>
      <c r="D100" s="130" t="s">
        <v>234</v>
      </c>
      <c r="E100" s="92">
        <v>2833.6</v>
      </c>
      <c r="F100" s="92">
        <v>2833.6</v>
      </c>
      <c r="G100" s="92">
        <v>1539.2</v>
      </c>
      <c r="H100" s="121">
        <f t="shared" si="16"/>
        <v>54.319593450028236</v>
      </c>
      <c r="I100" s="122">
        <f t="shared" si="17"/>
        <v>54.319593450028236</v>
      </c>
    </row>
    <row r="101" spans="1:9" ht="25.5" x14ac:dyDescent="0.2">
      <c r="A101" s="123" t="s">
        <v>67</v>
      </c>
      <c r="B101" s="94" t="s">
        <v>482</v>
      </c>
      <c r="C101" s="124" t="s">
        <v>68</v>
      </c>
      <c r="D101" s="130"/>
      <c r="E101" s="92">
        <f>E102</f>
        <v>4452.3999999999996</v>
      </c>
      <c r="F101" s="92">
        <f>F102</f>
        <v>4452.3999999999996</v>
      </c>
      <c r="G101" s="92">
        <f>G102</f>
        <v>1470</v>
      </c>
      <c r="H101" s="121">
        <f t="shared" si="16"/>
        <v>33.015901536250112</v>
      </c>
      <c r="I101" s="122">
        <f t="shared" si="17"/>
        <v>33.015901536250112</v>
      </c>
    </row>
    <row r="102" spans="1:9" ht="13.35" customHeight="1" x14ac:dyDescent="0.2">
      <c r="A102" s="123" t="s">
        <v>69</v>
      </c>
      <c r="B102" s="94" t="s">
        <v>482</v>
      </c>
      <c r="C102" s="124" t="s">
        <v>70</v>
      </c>
      <c r="D102" s="130" t="s">
        <v>234</v>
      </c>
      <c r="E102" s="92">
        <v>4452.3999999999996</v>
      </c>
      <c r="F102" s="92">
        <v>4452.3999999999996</v>
      </c>
      <c r="G102" s="92">
        <v>1470</v>
      </c>
      <c r="H102" s="121">
        <f t="shared" si="16"/>
        <v>33.015901536250112</v>
      </c>
      <c r="I102" s="122">
        <f t="shared" si="17"/>
        <v>33.015901536250112</v>
      </c>
    </row>
    <row r="103" spans="1:9" ht="51" x14ac:dyDescent="0.2">
      <c r="A103" s="127" t="s">
        <v>485</v>
      </c>
      <c r="B103" s="94" t="s">
        <v>486</v>
      </c>
      <c r="C103" s="124"/>
      <c r="D103" s="130"/>
      <c r="E103" s="92">
        <f>E106+E104</f>
        <v>3380</v>
      </c>
      <c r="F103" s="92">
        <f>F106+F104</f>
        <v>3380</v>
      </c>
      <c r="G103" s="92">
        <f>G106+G104</f>
        <v>0</v>
      </c>
      <c r="H103" s="121">
        <f t="shared" si="16"/>
        <v>0</v>
      </c>
      <c r="I103" s="122">
        <f t="shared" si="17"/>
        <v>0</v>
      </c>
    </row>
    <row r="104" spans="1:9" ht="38.25" x14ac:dyDescent="0.2">
      <c r="A104" s="123" t="s">
        <v>78</v>
      </c>
      <c r="B104" s="94" t="s">
        <v>486</v>
      </c>
      <c r="C104" s="124" t="s">
        <v>79</v>
      </c>
      <c r="D104" s="130"/>
      <c r="E104" s="92">
        <f>E105</f>
        <v>300</v>
      </c>
      <c r="F104" s="92">
        <f>F105</f>
        <v>300</v>
      </c>
      <c r="G104" s="92">
        <f>G105</f>
        <v>0</v>
      </c>
      <c r="H104" s="121">
        <f t="shared" si="16"/>
        <v>0</v>
      </c>
      <c r="I104" s="122">
        <f t="shared" si="17"/>
        <v>0</v>
      </c>
    </row>
    <row r="105" spans="1:9" x14ac:dyDescent="0.2">
      <c r="A105" s="123" t="s">
        <v>83</v>
      </c>
      <c r="B105" s="94" t="s">
        <v>486</v>
      </c>
      <c r="C105" s="124" t="s">
        <v>84</v>
      </c>
      <c r="D105" s="130" t="s">
        <v>234</v>
      </c>
      <c r="E105" s="92">
        <v>300</v>
      </c>
      <c r="F105" s="92">
        <v>300</v>
      </c>
      <c r="G105" s="92">
        <v>0</v>
      </c>
      <c r="H105" s="121">
        <f t="shared" si="16"/>
        <v>0</v>
      </c>
      <c r="I105" s="122">
        <f t="shared" si="17"/>
        <v>0</v>
      </c>
    </row>
    <row r="106" spans="1:9" x14ac:dyDescent="0.2">
      <c r="A106" s="123" t="s">
        <v>63</v>
      </c>
      <c r="B106" s="94" t="s">
        <v>486</v>
      </c>
      <c r="C106" s="124">
        <v>300</v>
      </c>
      <c r="D106" s="130"/>
      <c r="E106" s="92">
        <f>E107</f>
        <v>3080</v>
      </c>
      <c r="F106" s="92">
        <f>F107</f>
        <v>3080</v>
      </c>
      <c r="G106" s="92">
        <f>G107</f>
        <v>0</v>
      </c>
      <c r="H106" s="121">
        <f t="shared" si="16"/>
        <v>0</v>
      </c>
      <c r="I106" s="122">
        <f t="shared" si="17"/>
        <v>0</v>
      </c>
    </row>
    <row r="107" spans="1:9" x14ac:dyDescent="0.2">
      <c r="A107" s="123" t="s">
        <v>647</v>
      </c>
      <c r="B107" s="94" t="s">
        <v>486</v>
      </c>
      <c r="C107" s="124">
        <v>350</v>
      </c>
      <c r="D107" s="130" t="s">
        <v>234</v>
      </c>
      <c r="E107" s="92">
        <v>3080</v>
      </c>
      <c r="F107" s="92">
        <v>3080</v>
      </c>
      <c r="G107" s="92">
        <v>0</v>
      </c>
      <c r="H107" s="121">
        <f t="shared" si="16"/>
        <v>0</v>
      </c>
      <c r="I107" s="122">
        <f t="shared" si="17"/>
        <v>0</v>
      </c>
    </row>
    <row r="108" spans="1:9" ht="25.5" x14ac:dyDescent="0.2">
      <c r="A108" s="123" t="s">
        <v>625</v>
      </c>
      <c r="B108" s="94" t="s">
        <v>626</v>
      </c>
      <c r="C108" s="124"/>
      <c r="D108" s="124"/>
      <c r="E108" s="92">
        <f t="shared" ref="E108:G109" si="18">E109</f>
        <v>31069</v>
      </c>
      <c r="F108" s="92">
        <f t="shared" si="18"/>
        <v>44756.800000000003</v>
      </c>
      <c r="G108" s="92">
        <f t="shared" si="18"/>
        <v>18216.3</v>
      </c>
      <c r="H108" s="121">
        <f t="shared" si="16"/>
        <v>58.631755125687981</v>
      </c>
      <c r="I108" s="122">
        <f t="shared" si="17"/>
        <v>40.700630965573943</v>
      </c>
    </row>
    <row r="109" spans="1:9" ht="25.5" x14ac:dyDescent="0.2">
      <c r="A109" s="123" t="s">
        <v>67</v>
      </c>
      <c r="B109" s="94" t="s">
        <v>626</v>
      </c>
      <c r="C109" s="124" t="s">
        <v>68</v>
      </c>
      <c r="D109" s="124"/>
      <c r="E109" s="92">
        <f t="shared" si="18"/>
        <v>31069</v>
      </c>
      <c r="F109" s="92">
        <f t="shared" si="18"/>
        <v>44756.800000000003</v>
      </c>
      <c r="G109" s="92">
        <f t="shared" si="18"/>
        <v>18216.3</v>
      </c>
      <c r="H109" s="121">
        <f t="shared" si="16"/>
        <v>58.631755125687981</v>
      </c>
      <c r="I109" s="122">
        <f t="shared" si="17"/>
        <v>40.700630965573943</v>
      </c>
    </row>
    <row r="110" spans="1:9" x14ac:dyDescent="0.2">
      <c r="A110" s="123" t="s">
        <v>69</v>
      </c>
      <c r="B110" s="94" t="s">
        <v>626</v>
      </c>
      <c r="C110" s="124" t="s">
        <v>70</v>
      </c>
      <c r="D110" s="124">
        <v>900100</v>
      </c>
      <c r="E110" s="92">
        <v>31069</v>
      </c>
      <c r="F110" s="92">
        <v>44756.800000000003</v>
      </c>
      <c r="G110" s="92">
        <v>18216.3</v>
      </c>
      <c r="H110" s="121">
        <f t="shared" si="16"/>
        <v>58.631755125687981</v>
      </c>
      <c r="I110" s="122">
        <f t="shared" si="17"/>
        <v>40.700630965573943</v>
      </c>
    </row>
    <row r="111" spans="1:9" ht="25.5" x14ac:dyDescent="0.2">
      <c r="A111" s="123" t="s">
        <v>360</v>
      </c>
      <c r="B111" s="94" t="s">
        <v>361</v>
      </c>
      <c r="C111" s="124"/>
      <c r="D111" s="124"/>
      <c r="E111" s="92">
        <f>E112+E114+E116</f>
        <v>24276.600000000002</v>
      </c>
      <c r="F111" s="92">
        <f>F112+F114+F116</f>
        <v>32864.699999999997</v>
      </c>
      <c r="G111" s="92">
        <f>G112+G114+G116</f>
        <v>12939.2</v>
      </c>
      <c r="H111" s="121">
        <f t="shared" si="16"/>
        <v>53.299061647841953</v>
      </c>
      <c r="I111" s="122">
        <f t="shared" si="17"/>
        <v>39.371118555775659</v>
      </c>
    </row>
    <row r="112" spans="1:9" ht="13.35" customHeight="1" x14ac:dyDescent="0.2">
      <c r="A112" s="123" t="s">
        <v>73</v>
      </c>
      <c r="B112" s="94" t="s">
        <v>361</v>
      </c>
      <c r="C112" s="124" t="s">
        <v>74</v>
      </c>
      <c r="D112" s="124"/>
      <c r="E112" s="92">
        <f>E113</f>
        <v>3374.4</v>
      </c>
      <c r="F112" s="92">
        <f>F113</f>
        <v>3324.7</v>
      </c>
      <c r="G112" s="92">
        <f>G113</f>
        <v>1747.6</v>
      </c>
      <c r="H112" s="121">
        <f t="shared" si="16"/>
        <v>51.789947842579423</v>
      </c>
      <c r="I112" s="122">
        <f t="shared" si="17"/>
        <v>52.564141125515086</v>
      </c>
    </row>
    <row r="113" spans="1:9" ht="25.5" x14ac:dyDescent="0.2">
      <c r="A113" s="123" t="s">
        <v>75</v>
      </c>
      <c r="B113" s="94" t="s">
        <v>361</v>
      </c>
      <c r="C113" s="124" t="s">
        <v>76</v>
      </c>
      <c r="D113" s="130" t="s">
        <v>234</v>
      </c>
      <c r="E113" s="92">
        <v>3374.4</v>
      </c>
      <c r="F113" s="92">
        <v>3324.7</v>
      </c>
      <c r="G113" s="92">
        <v>1747.6</v>
      </c>
      <c r="H113" s="121">
        <f t="shared" si="16"/>
        <v>51.789947842579423</v>
      </c>
      <c r="I113" s="122">
        <f t="shared" si="17"/>
        <v>52.564141125515086</v>
      </c>
    </row>
    <row r="114" spans="1:9" ht="25.5" x14ac:dyDescent="0.2">
      <c r="A114" s="123" t="s">
        <v>67</v>
      </c>
      <c r="B114" s="94" t="s">
        <v>361</v>
      </c>
      <c r="C114" s="124" t="s">
        <v>68</v>
      </c>
      <c r="D114" s="124"/>
      <c r="E114" s="92">
        <f>E115</f>
        <v>20899.3</v>
      </c>
      <c r="F114" s="92">
        <f>F115</f>
        <v>29537.1</v>
      </c>
      <c r="G114" s="92">
        <f>G115</f>
        <v>11190.9</v>
      </c>
      <c r="H114" s="121">
        <f t="shared" si="16"/>
        <v>53.546769509026618</v>
      </c>
      <c r="I114" s="122">
        <f t="shared" si="17"/>
        <v>37.887605756827853</v>
      </c>
    </row>
    <row r="115" spans="1:9" ht="13.35" customHeight="1" x14ac:dyDescent="0.2">
      <c r="A115" s="123" t="s">
        <v>69</v>
      </c>
      <c r="B115" s="94" t="s">
        <v>361</v>
      </c>
      <c r="C115" s="124" t="s">
        <v>70</v>
      </c>
      <c r="D115" s="130" t="s">
        <v>234</v>
      </c>
      <c r="E115" s="92">
        <v>20899.3</v>
      </c>
      <c r="F115" s="92">
        <v>29537.1</v>
      </c>
      <c r="G115" s="92">
        <v>11190.9</v>
      </c>
      <c r="H115" s="121">
        <f t="shared" si="16"/>
        <v>53.546769509026618</v>
      </c>
      <c r="I115" s="122">
        <f t="shared" si="17"/>
        <v>37.887605756827853</v>
      </c>
    </row>
    <row r="116" spans="1:9" ht="20.25" customHeight="1" x14ac:dyDescent="0.2">
      <c r="A116" s="123" t="s">
        <v>85</v>
      </c>
      <c r="B116" s="94" t="s">
        <v>361</v>
      </c>
      <c r="C116" s="124" t="s">
        <v>86</v>
      </c>
      <c r="D116" s="130"/>
      <c r="E116" s="92">
        <f>E117</f>
        <v>2.9</v>
      </c>
      <c r="F116" s="92">
        <f>F117</f>
        <v>2.9</v>
      </c>
      <c r="G116" s="92">
        <f>G117</f>
        <v>0.7</v>
      </c>
      <c r="H116" s="121">
        <f t="shared" si="16"/>
        <v>24.137931034482758</v>
      </c>
      <c r="I116" s="122">
        <f t="shared" si="17"/>
        <v>24.137931034482758</v>
      </c>
    </row>
    <row r="117" spans="1:9" ht="14.85" customHeight="1" x14ac:dyDescent="0.2">
      <c r="A117" s="123" t="s">
        <v>87</v>
      </c>
      <c r="B117" s="94" t="s">
        <v>361</v>
      </c>
      <c r="C117" s="124" t="s">
        <v>88</v>
      </c>
      <c r="D117" s="130" t="s">
        <v>234</v>
      </c>
      <c r="E117" s="92">
        <v>2.9</v>
      </c>
      <c r="F117" s="92">
        <v>2.9</v>
      </c>
      <c r="G117" s="92">
        <v>0.7</v>
      </c>
      <c r="H117" s="121">
        <f t="shared" si="16"/>
        <v>24.137931034482758</v>
      </c>
      <c r="I117" s="122">
        <f t="shared" si="17"/>
        <v>24.137931034482758</v>
      </c>
    </row>
    <row r="118" spans="1:9" ht="29.85" customHeight="1" x14ac:dyDescent="0.2">
      <c r="A118" s="123" t="s">
        <v>691</v>
      </c>
      <c r="B118" s="94" t="s">
        <v>582</v>
      </c>
      <c r="C118" s="124"/>
      <c r="D118" s="130"/>
      <c r="E118" s="92">
        <f>E119+E121</f>
        <v>57497</v>
      </c>
      <c r="F118" s="92">
        <f>F119+F121</f>
        <v>57497</v>
      </c>
      <c r="G118" s="92">
        <f>G119+G121</f>
        <v>28171.8</v>
      </c>
      <c r="H118" s="121">
        <f t="shared" si="16"/>
        <v>48.996991147364213</v>
      </c>
      <c r="I118" s="122">
        <f t="shared" si="17"/>
        <v>48.996991147364213</v>
      </c>
    </row>
    <row r="119" spans="1:9" ht="42" customHeight="1" x14ac:dyDescent="0.2">
      <c r="A119" s="123" t="s">
        <v>78</v>
      </c>
      <c r="B119" s="94" t="s">
        <v>582</v>
      </c>
      <c r="C119" s="124" t="s">
        <v>79</v>
      </c>
      <c r="D119" s="124"/>
      <c r="E119" s="92">
        <f>E120</f>
        <v>2109</v>
      </c>
      <c r="F119" s="92">
        <f>F120</f>
        <v>2109</v>
      </c>
      <c r="G119" s="92">
        <f>G120</f>
        <v>907.6</v>
      </c>
      <c r="H119" s="121">
        <f t="shared" si="16"/>
        <v>43.034613560929351</v>
      </c>
      <c r="I119" s="122">
        <f t="shared" si="17"/>
        <v>43.034613560929351</v>
      </c>
    </row>
    <row r="120" spans="1:9" ht="14.85" customHeight="1" x14ac:dyDescent="0.2">
      <c r="A120" s="123" t="s">
        <v>83</v>
      </c>
      <c r="B120" s="94" t="s">
        <v>582</v>
      </c>
      <c r="C120" s="124" t="s">
        <v>84</v>
      </c>
      <c r="D120" s="124">
        <v>900304</v>
      </c>
      <c r="E120" s="92">
        <v>2109</v>
      </c>
      <c r="F120" s="92">
        <v>2109</v>
      </c>
      <c r="G120" s="92">
        <v>907.6</v>
      </c>
      <c r="H120" s="121">
        <f t="shared" si="16"/>
        <v>43.034613560929351</v>
      </c>
      <c r="I120" s="122">
        <f t="shared" si="17"/>
        <v>43.034613560929351</v>
      </c>
    </row>
    <row r="121" spans="1:9" ht="29.1" customHeight="1" x14ac:dyDescent="0.2">
      <c r="A121" s="123" t="s">
        <v>67</v>
      </c>
      <c r="B121" s="94" t="s">
        <v>582</v>
      </c>
      <c r="C121" s="124" t="s">
        <v>68</v>
      </c>
      <c r="D121" s="124"/>
      <c r="E121" s="92">
        <f>E122</f>
        <v>55388</v>
      </c>
      <c r="F121" s="92">
        <f>F122</f>
        <v>55388</v>
      </c>
      <c r="G121" s="92">
        <f>G122</f>
        <v>27264.2</v>
      </c>
      <c r="H121" s="121">
        <f t="shared" si="16"/>
        <v>49.224019643244027</v>
      </c>
      <c r="I121" s="122">
        <f t="shared" si="17"/>
        <v>49.224019643244027</v>
      </c>
    </row>
    <row r="122" spans="1:9" ht="14.85" customHeight="1" x14ac:dyDescent="0.2">
      <c r="A122" s="123" t="s">
        <v>69</v>
      </c>
      <c r="B122" s="94" t="s">
        <v>582</v>
      </c>
      <c r="C122" s="124" t="s">
        <v>70</v>
      </c>
      <c r="D122" s="124">
        <v>900304</v>
      </c>
      <c r="E122" s="92">
        <v>55388</v>
      </c>
      <c r="F122" s="92">
        <v>55388</v>
      </c>
      <c r="G122" s="92">
        <f>10196.8+17067.4</f>
        <v>27264.2</v>
      </c>
      <c r="H122" s="121">
        <f t="shared" si="16"/>
        <v>49.224019643244027</v>
      </c>
      <c r="I122" s="122">
        <f t="shared" si="17"/>
        <v>49.224019643244027</v>
      </c>
    </row>
    <row r="123" spans="1:9" ht="102" x14ac:dyDescent="0.2">
      <c r="A123" s="120" t="s">
        <v>358</v>
      </c>
      <c r="B123" s="94" t="s">
        <v>315</v>
      </c>
      <c r="C123" s="71"/>
      <c r="D123" s="71"/>
      <c r="E123" s="92">
        <f>E124+E126+E128</f>
        <v>1093662</v>
      </c>
      <c r="F123" s="92">
        <f>F124+F126+F128</f>
        <v>1093662</v>
      </c>
      <c r="G123" s="92">
        <f>G124+G126+G128</f>
        <v>602609.20000000007</v>
      </c>
      <c r="H123" s="121">
        <f t="shared" si="16"/>
        <v>55.100131484864612</v>
      </c>
      <c r="I123" s="122">
        <f t="shared" si="17"/>
        <v>55.100131484864612</v>
      </c>
    </row>
    <row r="124" spans="1:9" ht="38.25" x14ac:dyDescent="0.2">
      <c r="A124" s="123" t="s">
        <v>78</v>
      </c>
      <c r="B124" s="94" t="s">
        <v>315</v>
      </c>
      <c r="C124" s="124" t="s">
        <v>79</v>
      </c>
      <c r="D124" s="124"/>
      <c r="E124" s="92">
        <f>E125</f>
        <v>94002</v>
      </c>
      <c r="F124" s="92">
        <f>F125</f>
        <v>94002</v>
      </c>
      <c r="G124" s="92">
        <f>G125</f>
        <v>42637.2</v>
      </c>
      <c r="H124" s="121">
        <f t="shared" si="16"/>
        <v>45.357758345567113</v>
      </c>
      <c r="I124" s="122">
        <f t="shared" si="17"/>
        <v>45.357758345567113</v>
      </c>
    </row>
    <row r="125" spans="1:9" x14ac:dyDescent="0.2">
      <c r="A125" s="123" t="s">
        <v>83</v>
      </c>
      <c r="B125" s="94" t="s">
        <v>315</v>
      </c>
      <c r="C125" s="124" t="s">
        <v>84</v>
      </c>
      <c r="D125" s="124">
        <v>900303</v>
      </c>
      <c r="E125" s="92">
        <v>94002</v>
      </c>
      <c r="F125" s="92">
        <v>94002</v>
      </c>
      <c r="G125" s="92">
        <v>42637.2</v>
      </c>
      <c r="H125" s="121">
        <f t="shared" si="16"/>
        <v>45.357758345567113</v>
      </c>
      <c r="I125" s="122">
        <f t="shared" si="17"/>
        <v>45.357758345567113</v>
      </c>
    </row>
    <row r="126" spans="1:9" ht="13.35" customHeight="1" x14ac:dyDescent="0.2">
      <c r="A126" s="123" t="s">
        <v>73</v>
      </c>
      <c r="B126" s="94" t="s">
        <v>315</v>
      </c>
      <c r="C126" s="124" t="s">
        <v>74</v>
      </c>
      <c r="D126" s="124"/>
      <c r="E126" s="92">
        <f>E127</f>
        <v>375</v>
      </c>
      <c r="F126" s="92">
        <f>F127</f>
        <v>375</v>
      </c>
      <c r="G126" s="92">
        <f>G127</f>
        <v>261.2</v>
      </c>
      <c r="H126" s="121">
        <f t="shared" si="16"/>
        <v>69.653333333333336</v>
      </c>
      <c r="I126" s="122">
        <f t="shared" si="17"/>
        <v>69.653333333333336</v>
      </c>
    </row>
    <row r="127" spans="1:9" ht="25.5" x14ac:dyDescent="0.2">
      <c r="A127" s="123" t="s">
        <v>75</v>
      </c>
      <c r="B127" s="94" t="s">
        <v>315</v>
      </c>
      <c r="C127" s="124" t="s">
        <v>76</v>
      </c>
      <c r="D127" s="124">
        <v>900303</v>
      </c>
      <c r="E127" s="92">
        <v>375</v>
      </c>
      <c r="F127" s="92">
        <v>375</v>
      </c>
      <c r="G127" s="92">
        <v>261.2</v>
      </c>
      <c r="H127" s="121">
        <f t="shared" si="16"/>
        <v>69.653333333333336</v>
      </c>
      <c r="I127" s="122">
        <f t="shared" si="17"/>
        <v>69.653333333333336</v>
      </c>
    </row>
    <row r="128" spans="1:9" ht="25.5" x14ac:dyDescent="0.2">
      <c r="A128" s="123" t="s">
        <v>67</v>
      </c>
      <c r="B128" s="94" t="s">
        <v>315</v>
      </c>
      <c r="C128" s="124" t="s">
        <v>68</v>
      </c>
      <c r="D128" s="124"/>
      <c r="E128" s="92">
        <f>E129</f>
        <v>999285</v>
      </c>
      <c r="F128" s="92">
        <f>F129</f>
        <v>999285</v>
      </c>
      <c r="G128" s="92">
        <f>G129</f>
        <v>559710.80000000005</v>
      </c>
      <c r="H128" s="121">
        <f t="shared" si="16"/>
        <v>56.011127956488892</v>
      </c>
      <c r="I128" s="122">
        <f t="shared" si="17"/>
        <v>56.011127956488892</v>
      </c>
    </row>
    <row r="129" spans="1:9" ht="13.35" customHeight="1" x14ac:dyDescent="0.2">
      <c r="A129" s="123" t="s">
        <v>69</v>
      </c>
      <c r="B129" s="94" t="s">
        <v>315</v>
      </c>
      <c r="C129" s="124" t="s">
        <v>70</v>
      </c>
      <c r="D129" s="124">
        <v>900303</v>
      </c>
      <c r="E129" s="92">
        <v>999285</v>
      </c>
      <c r="F129" s="92">
        <v>999285</v>
      </c>
      <c r="G129" s="92">
        <f>176961.2+378719.7+4029.9</f>
        <v>559710.80000000005</v>
      </c>
      <c r="H129" s="121">
        <f t="shared" si="16"/>
        <v>56.011127956488892</v>
      </c>
      <c r="I129" s="122">
        <f t="shared" si="17"/>
        <v>56.011127956488892</v>
      </c>
    </row>
    <row r="130" spans="1:9" ht="56.1" customHeight="1" x14ac:dyDescent="0.2">
      <c r="A130" s="123" t="s">
        <v>604</v>
      </c>
      <c r="B130" s="94" t="s">
        <v>628</v>
      </c>
      <c r="C130" s="124"/>
      <c r="D130" s="124"/>
      <c r="E130" s="92">
        <f t="shared" ref="E130:G131" si="19">E131</f>
        <v>4063</v>
      </c>
      <c r="F130" s="92">
        <f t="shared" si="19"/>
        <v>3994</v>
      </c>
      <c r="G130" s="92">
        <f t="shared" si="19"/>
        <v>2647.9</v>
      </c>
      <c r="H130" s="121">
        <f t="shared" si="16"/>
        <v>65.171055870046771</v>
      </c>
      <c r="I130" s="122">
        <f t="shared" si="17"/>
        <v>66.296945418127194</v>
      </c>
    </row>
    <row r="131" spans="1:9" ht="25.5" x14ac:dyDescent="0.2">
      <c r="A131" s="123" t="s">
        <v>67</v>
      </c>
      <c r="B131" s="94" t="s">
        <v>628</v>
      </c>
      <c r="C131" s="124" t="s">
        <v>68</v>
      </c>
      <c r="D131" s="124"/>
      <c r="E131" s="92">
        <f t="shared" si="19"/>
        <v>4063</v>
      </c>
      <c r="F131" s="92">
        <f t="shared" si="19"/>
        <v>3994</v>
      </c>
      <c r="G131" s="92">
        <f t="shared" si="19"/>
        <v>2647.9</v>
      </c>
      <c r="H131" s="121">
        <f t="shared" si="16"/>
        <v>65.171055870046771</v>
      </c>
      <c r="I131" s="122">
        <f t="shared" si="17"/>
        <v>66.296945418127194</v>
      </c>
    </row>
    <row r="132" spans="1:9" ht="13.35" customHeight="1" x14ac:dyDescent="0.2">
      <c r="A132" s="123" t="s">
        <v>69</v>
      </c>
      <c r="B132" s="94" t="s">
        <v>628</v>
      </c>
      <c r="C132" s="124" t="s">
        <v>70</v>
      </c>
      <c r="D132" s="124">
        <v>900304</v>
      </c>
      <c r="E132" s="92">
        <v>4063</v>
      </c>
      <c r="F132" s="92">
        <v>3994</v>
      </c>
      <c r="G132" s="92">
        <v>2647.9</v>
      </c>
      <c r="H132" s="121">
        <f t="shared" si="16"/>
        <v>65.171055870046771</v>
      </c>
      <c r="I132" s="122">
        <f t="shared" si="17"/>
        <v>66.296945418127194</v>
      </c>
    </row>
    <row r="133" spans="1:9" ht="38.25" x14ac:dyDescent="0.2">
      <c r="A133" s="120" t="s">
        <v>359</v>
      </c>
      <c r="B133" s="94" t="s">
        <v>316</v>
      </c>
      <c r="C133" s="71"/>
      <c r="D133" s="71"/>
      <c r="E133" s="92">
        <f>E134+E136</f>
        <v>15497</v>
      </c>
      <c r="F133" s="92">
        <f>F134+F136</f>
        <v>15497</v>
      </c>
      <c r="G133" s="92">
        <f>G134+G136</f>
        <v>8507.7999999999993</v>
      </c>
      <c r="H133" s="121">
        <f t="shared" si="16"/>
        <v>54.899657998322247</v>
      </c>
      <c r="I133" s="122">
        <f t="shared" si="17"/>
        <v>54.899657998322247</v>
      </c>
    </row>
    <row r="134" spans="1:9" ht="41.85" customHeight="1" x14ac:dyDescent="0.2">
      <c r="A134" s="123" t="s">
        <v>78</v>
      </c>
      <c r="B134" s="94" t="s">
        <v>316</v>
      </c>
      <c r="C134" s="124" t="s">
        <v>79</v>
      </c>
      <c r="D134" s="71"/>
      <c r="E134" s="92">
        <f>E135</f>
        <v>739</v>
      </c>
      <c r="F134" s="92">
        <f>F135</f>
        <v>739</v>
      </c>
      <c r="G134" s="92">
        <f>G135</f>
        <v>308</v>
      </c>
      <c r="H134" s="121">
        <f t="shared" si="16"/>
        <v>41.677943166441139</v>
      </c>
      <c r="I134" s="122">
        <f t="shared" si="17"/>
        <v>41.677943166441139</v>
      </c>
    </row>
    <row r="135" spans="1:9" ht="16.350000000000001" customHeight="1" x14ac:dyDescent="0.2">
      <c r="A135" s="123" t="s">
        <v>83</v>
      </c>
      <c r="B135" s="94" t="s">
        <v>316</v>
      </c>
      <c r="C135" s="124" t="s">
        <v>84</v>
      </c>
      <c r="D135" s="124">
        <v>900303</v>
      </c>
      <c r="E135" s="92">
        <v>739</v>
      </c>
      <c r="F135" s="92">
        <v>739</v>
      </c>
      <c r="G135" s="92">
        <v>308</v>
      </c>
      <c r="H135" s="121">
        <f t="shared" si="16"/>
        <v>41.677943166441139</v>
      </c>
      <c r="I135" s="122">
        <f t="shared" si="17"/>
        <v>41.677943166441139</v>
      </c>
    </row>
    <row r="136" spans="1:9" ht="25.5" x14ac:dyDescent="0.2">
      <c r="A136" s="123" t="s">
        <v>67</v>
      </c>
      <c r="B136" s="94" t="s">
        <v>316</v>
      </c>
      <c r="C136" s="124" t="s">
        <v>68</v>
      </c>
      <c r="D136" s="124"/>
      <c r="E136" s="92">
        <f>E137</f>
        <v>14758</v>
      </c>
      <c r="F136" s="92">
        <f>F137</f>
        <v>14758</v>
      </c>
      <c r="G136" s="92">
        <f>G137</f>
        <v>8199.7999999999993</v>
      </c>
      <c r="H136" s="121">
        <f t="shared" si="16"/>
        <v>55.561729231603195</v>
      </c>
      <c r="I136" s="122">
        <f t="shared" si="17"/>
        <v>55.561729231603195</v>
      </c>
    </row>
    <row r="137" spans="1:9" ht="13.35" customHeight="1" x14ac:dyDescent="0.2">
      <c r="A137" s="123" t="s">
        <v>69</v>
      </c>
      <c r="B137" s="94" t="s">
        <v>316</v>
      </c>
      <c r="C137" s="124" t="s">
        <v>70</v>
      </c>
      <c r="D137" s="124">
        <v>900303</v>
      </c>
      <c r="E137" s="92">
        <v>14758</v>
      </c>
      <c r="F137" s="92">
        <v>14758</v>
      </c>
      <c r="G137" s="92">
        <v>8199.7999999999993</v>
      </c>
      <c r="H137" s="121">
        <f t="shared" si="16"/>
        <v>55.561729231603195</v>
      </c>
      <c r="I137" s="122">
        <f t="shared" si="17"/>
        <v>55.561729231603195</v>
      </c>
    </row>
    <row r="138" spans="1:9" ht="25.5" x14ac:dyDescent="0.2">
      <c r="A138" s="123" t="s">
        <v>669</v>
      </c>
      <c r="B138" s="94" t="s">
        <v>563</v>
      </c>
      <c r="C138" s="124"/>
      <c r="D138" s="124"/>
      <c r="E138" s="92">
        <f>E139+E141</f>
        <v>4424</v>
      </c>
      <c r="F138" s="92">
        <f>F139+F141</f>
        <v>4424</v>
      </c>
      <c r="G138" s="92">
        <f>G139+G141</f>
        <v>1067.5999999999999</v>
      </c>
      <c r="H138" s="121">
        <f t="shared" ref="H138:H201" si="20">G138/E138*100</f>
        <v>24.132007233273054</v>
      </c>
      <c r="I138" s="122">
        <f t="shared" ref="I138:I201" si="21">G138/F138*100</f>
        <v>24.132007233273054</v>
      </c>
    </row>
    <row r="139" spans="1:9" ht="38.25" x14ac:dyDescent="0.2">
      <c r="A139" s="123" t="s">
        <v>78</v>
      </c>
      <c r="B139" s="94" t="s">
        <v>563</v>
      </c>
      <c r="C139" s="124" t="s">
        <v>79</v>
      </c>
      <c r="D139" s="124"/>
      <c r="E139" s="92">
        <f>E140</f>
        <v>2250</v>
      </c>
      <c r="F139" s="92">
        <f>F140</f>
        <v>2250</v>
      </c>
      <c r="G139" s="92">
        <f>G140</f>
        <v>0</v>
      </c>
      <c r="H139" s="121">
        <f t="shared" si="20"/>
        <v>0</v>
      </c>
      <c r="I139" s="122">
        <f t="shared" si="21"/>
        <v>0</v>
      </c>
    </row>
    <row r="140" spans="1:9" x14ac:dyDescent="0.2">
      <c r="A140" s="123" t="s">
        <v>83</v>
      </c>
      <c r="B140" s="94" t="s">
        <v>563</v>
      </c>
      <c r="C140" s="124" t="s">
        <v>84</v>
      </c>
      <c r="D140" s="124">
        <v>900303</v>
      </c>
      <c r="E140" s="92">
        <v>2250</v>
      </c>
      <c r="F140" s="92">
        <v>2250</v>
      </c>
      <c r="G140" s="92">
        <v>0</v>
      </c>
      <c r="H140" s="121">
        <f t="shared" si="20"/>
        <v>0</v>
      </c>
      <c r="I140" s="122">
        <f t="shared" si="21"/>
        <v>0</v>
      </c>
    </row>
    <row r="141" spans="1:9" ht="25.5" x14ac:dyDescent="0.2">
      <c r="A141" s="123" t="s">
        <v>67</v>
      </c>
      <c r="B141" s="94" t="s">
        <v>563</v>
      </c>
      <c r="C141" s="124" t="s">
        <v>68</v>
      </c>
      <c r="D141" s="124"/>
      <c r="E141" s="92">
        <f>E142</f>
        <v>2174</v>
      </c>
      <c r="F141" s="92">
        <f>F142</f>
        <v>2174</v>
      </c>
      <c r="G141" s="92">
        <f>G142</f>
        <v>1067.5999999999999</v>
      </c>
      <c r="H141" s="121">
        <f t="shared" si="20"/>
        <v>49.10763569457221</v>
      </c>
      <c r="I141" s="122">
        <f t="shared" si="21"/>
        <v>49.10763569457221</v>
      </c>
    </row>
    <row r="142" spans="1:9" x14ac:dyDescent="0.2">
      <c r="A142" s="123" t="s">
        <v>69</v>
      </c>
      <c r="B142" s="94" t="s">
        <v>563</v>
      </c>
      <c r="C142" s="124" t="s">
        <v>70</v>
      </c>
      <c r="D142" s="124">
        <v>900303</v>
      </c>
      <c r="E142" s="92">
        <v>2174</v>
      </c>
      <c r="F142" s="92">
        <v>2174</v>
      </c>
      <c r="G142" s="92">
        <v>1067.5999999999999</v>
      </c>
      <c r="H142" s="121">
        <f t="shared" si="20"/>
        <v>49.10763569457221</v>
      </c>
      <c r="I142" s="122">
        <f t="shared" si="21"/>
        <v>49.10763569457221</v>
      </c>
    </row>
    <row r="143" spans="1:9" ht="44.1" customHeight="1" x14ac:dyDescent="0.2">
      <c r="A143" s="118" t="s">
        <v>362</v>
      </c>
      <c r="B143" s="119" t="s">
        <v>134</v>
      </c>
      <c r="C143" s="74"/>
      <c r="D143" s="74"/>
      <c r="E143" s="93">
        <f>E155+E160+E144+E148+E151</f>
        <v>56078.200000000004</v>
      </c>
      <c r="F143" s="93">
        <f>F155+F160+F144+F148+F151</f>
        <v>56078.200000000004</v>
      </c>
      <c r="G143" s="93">
        <f>G155+G160+G144+G148+G151</f>
        <v>23210.499999999996</v>
      </c>
      <c r="H143" s="115">
        <f t="shared" si="20"/>
        <v>41.389523914818938</v>
      </c>
      <c r="I143" s="116">
        <f t="shared" si="21"/>
        <v>41.389523914818938</v>
      </c>
    </row>
    <row r="144" spans="1:9" ht="29.1" customHeight="1" x14ac:dyDescent="0.2">
      <c r="A144" s="127" t="s">
        <v>589</v>
      </c>
      <c r="B144" s="94" t="s">
        <v>590</v>
      </c>
      <c r="C144" s="75"/>
      <c r="D144" s="75"/>
      <c r="E144" s="92">
        <f>E145</f>
        <v>5645</v>
      </c>
      <c r="F144" s="92">
        <f>F145</f>
        <v>5645</v>
      </c>
      <c r="G144" s="92">
        <f>G145</f>
        <v>5334.5</v>
      </c>
      <c r="H144" s="121">
        <f t="shared" si="20"/>
        <v>94.499557130203712</v>
      </c>
      <c r="I144" s="122">
        <f t="shared" si="21"/>
        <v>94.499557130203712</v>
      </c>
    </row>
    <row r="145" spans="1:9" ht="20.100000000000001" customHeight="1" x14ac:dyDescent="0.2">
      <c r="A145" s="123" t="s">
        <v>73</v>
      </c>
      <c r="B145" s="94" t="s">
        <v>590</v>
      </c>
      <c r="C145" s="124">
        <v>200</v>
      </c>
      <c r="D145" s="124"/>
      <c r="E145" s="92">
        <f>E146+E147</f>
        <v>5645</v>
      </c>
      <c r="F145" s="92">
        <f>F146+F147</f>
        <v>5645</v>
      </c>
      <c r="G145" s="92">
        <f>G146+G147</f>
        <v>5334.5</v>
      </c>
      <c r="H145" s="121">
        <f t="shared" si="20"/>
        <v>94.499557130203712</v>
      </c>
      <c r="I145" s="122">
        <f t="shared" si="21"/>
        <v>94.499557130203712</v>
      </c>
    </row>
    <row r="146" spans="1:9" ht="20.100000000000001" customHeight="1" x14ac:dyDescent="0.2">
      <c r="A146" s="123" t="s">
        <v>75</v>
      </c>
      <c r="B146" s="94" t="s">
        <v>590</v>
      </c>
      <c r="C146" s="124" t="s">
        <v>76</v>
      </c>
      <c r="D146" s="124">
        <v>900302</v>
      </c>
      <c r="E146" s="92">
        <v>4516</v>
      </c>
      <c r="F146" s="92">
        <v>4516</v>
      </c>
      <c r="G146" s="92">
        <v>4267.6000000000004</v>
      </c>
      <c r="H146" s="121">
        <f t="shared" si="20"/>
        <v>94.499557130203726</v>
      </c>
      <c r="I146" s="122">
        <f t="shared" si="21"/>
        <v>94.499557130203726</v>
      </c>
    </row>
    <row r="147" spans="1:9" ht="20.100000000000001" customHeight="1" x14ac:dyDescent="0.2">
      <c r="A147" s="123" t="s">
        <v>75</v>
      </c>
      <c r="B147" s="94" t="s">
        <v>590</v>
      </c>
      <c r="C147" s="124" t="s">
        <v>76</v>
      </c>
      <c r="D147" s="124">
        <v>900100</v>
      </c>
      <c r="E147" s="92">
        <v>1129</v>
      </c>
      <c r="F147" s="92">
        <v>1129</v>
      </c>
      <c r="G147" s="92">
        <v>1066.9000000000001</v>
      </c>
      <c r="H147" s="121">
        <f t="shared" si="20"/>
        <v>94.499557130203726</v>
      </c>
      <c r="I147" s="122">
        <f t="shared" si="21"/>
        <v>94.499557130203726</v>
      </c>
    </row>
    <row r="148" spans="1:9" ht="47.65" customHeight="1" x14ac:dyDescent="0.2">
      <c r="A148" s="123" t="s">
        <v>739</v>
      </c>
      <c r="B148" s="94" t="s">
        <v>740</v>
      </c>
      <c r="C148" s="124"/>
      <c r="D148" s="124"/>
      <c r="E148" s="92">
        <f t="shared" ref="E148:G149" si="22">E149</f>
        <v>3440</v>
      </c>
      <c r="F148" s="92">
        <f t="shared" si="22"/>
        <v>3440</v>
      </c>
      <c r="G148" s="92">
        <f t="shared" si="22"/>
        <v>931.6</v>
      </c>
      <c r="H148" s="121">
        <f t="shared" si="20"/>
        <v>27.081395348837212</v>
      </c>
      <c r="I148" s="122">
        <f t="shared" si="21"/>
        <v>27.081395348837212</v>
      </c>
    </row>
    <row r="149" spans="1:9" ht="31.15" customHeight="1" x14ac:dyDescent="0.2">
      <c r="A149" s="123" t="s">
        <v>67</v>
      </c>
      <c r="B149" s="94" t="s">
        <v>740</v>
      </c>
      <c r="C149" s="124">
        <v>600</v>
      </c>
      <c r="D149" s="124"/>
      <c r="E149" s="92">
        <f t="shared" si="22"/>
        <v>3440</v>
      </c>
      <c r="F149" s="92">
        <f t="shared" si="22"/>
        <v>3440</v>
      </c>
      <c r="G149" s="92">
        <f t="shared" si="22"/>
        <v>931.6</v>
      </c>
      <c r="H149" s="121">
        <f t="shared" si="20"/>
        <v>27.081395348837212</v>
      </c>
      <c r="I149" s="122">
        <f t="shared" si="21"/>
        <v>27.081395348837212</v>
      </c>
    </row>
    <row r="150" spans="1:9" ht="20.100000000000001" customHeight="1" x14ac:dyDescent="0.2">
      <c r="A150" s="123" t="s">
        <v>69</v>
      </c>
      <c r="B150" s="94" t="s">
        <v>740</v>
      </c>
      <c r="C150" s="124">
        <v>610</v>
      </c>
      <c r="D150" s="124">
        <v>900304</v>
      </c>
      <c r="E150" s="92">
        <v>3440</v>
      </c>
      <c r="F150" s="92">
        <v>3440</v>
      </c>
      <c r="G150" s="92">
        <v>931.6</v>
      </c>
      <c r="H150" s="121">
        <f t="shared" si="20"/>
        <v>27.081395348837212</v>
      </c>
      <c r="I150" s="122">
        <f t="shared" si="21"/>
        <v>27.081395348837212</v>
      </c>
    </row>
    <row r="151" spans="1:9" ht="34.15" customHeight="1" x14ac:dyDescent="0.2">
      <c r="A151" s="123" t="s">
        <v>763</v>
      </c>
      <c r="B151" s="94" t="s">
        <v>764</v>
      </c>
      <c r="C151" s="124"/>
      <c r="D151" s="124"/>
      <c r="E151" s="92">
        <f>E152</f>
        <v>6731.9</v>
      </c>
      <c r="F151" s="92">
        <f>F152</f>
        <v>6731.9</v>
      </c>
      <c r="G151" s="92">
        <f>G152</f>
        <v>0</v>
      </c>
      <c r="H151" s="121">
        <f t="shared" si="20"/>
        <v>0</v>
      </c>
      <c r="I151" s="122">
        <f t="shared" si="21"/>
        <v>0</v>
      </c>
    </row>
    <row r="152" spans="1:9" ht="34.15" customHeight="1" x14ac:dyDescent="0.2">
      <c r="A152" s="123" t="s">
        <v>73</v>
      </c>
      <c r="B152" s="94" t="s">
        <v>764</v>
      </c>
      <c r="C152" s="124">
        <v>200</v>
      </c>
      <c r="D152" s="124"/>
      <c r="E152" s="92">
        <f>E153+E154</f>
        <v>6731.9</v>
      </c>
      <c r="F152" s="92">
        <f>F153+F154</f>
        <v>6731.9</v>
      </c>
      <c r="G152" s="92">
        <f>G153+G154</f>
        <v>0</v>
      </c>
      <c r="H152" s="121">
        <f t="shared" si="20"/>
        <v>0</v>
      </c>
      <c r="I152" s="122">
        <f t="shared" si="21"/>
        <v>0</v>
      </c>
    </row>
    <row r="153" spans="1:9" ht="20.100000000000001" customHeight="1" x14ac:dyDescent="0.2">
      <c r="A153" s="123" t="s">
        <v>75</v>
      </c>
      <c r="B153" s="94" t="s">
        <v>764</v>
      </c>
      <c r="C153" s="124">
        <v>240</v>
      </c>
      <c r="D153" s="124">
        <v>900302</v>
      </c>
      <c r="E153" s="92">
        <v>6058.7</v>
      </c>
      <c r="F153" s="92">
        <v>6058.7</v>
      </c>
      <c r="G153" s="92">
        <v>0</v>
      </c>
      <c r="H153" s="121">
        <f t="shared" si="20"/>
        <v>0</v>
      </c>
      <c r="I153" s="122">
        <f t="shared" si="21"/>
        <v>0</v>
      </c>
    </row>
    <row r="154" spans="1:9" ht="20.100000000000001" customHeight="1" x14ac:dyDescent="0.2">
      <c r="A154" s="123" t="s">
        <v>75</v>
      </c>
      <c r="B154" s="94" t="s">
        <v>764</v>
      </c>
      <c r="C154" s="124">
        <v>240</v>
      </c>
      <c r="D154" s="124">
        <v>900100</v>
      </c>
      <c r="E154" s="92">
        <v>673.2</v>
      </c>
      <c r="F154" s="92">
        <v>673.2</v>
      </c>
      <c r="G154" s="92">
        <v>0</v>
      </c>
      <c r="H154" s="121">
        <f t="shared" si="20"/>
        <v>0</v>
      </c>
      <c r="I154" s="122">
        <f t="shared" si="21"/>
        <v>0</v>
      </c>
    </row>
    <row r="155" spans="1:9" ht="25.5" x14ac:dyDescent="0.2">
      <c r="A155" s="120" t="s">
        <v>363</v>
      </c>
      <c r="B155" s="94" t="s">
        <v>317</v>
      </c>
      <c r="C155" s="124"/>
      <c r="D155" s="71"/>
      <c r="E155" s="92">
        <f>E156+E158</f>
        <v>40</v>
      </c>
      <c r="F155" s="92">
        <f>F156+F158</f>
        <v>40</v>
      </c>
      <c r="G155" s="92">
        <f>G156+G158</f>
        <v>11.6</v>
      </c>
      <c r="H155" s="121">
        <f t="shared" si="20"/>
        <v>28.999999999999996</v>
      </c>
      <c r="I155" s="122">
        <f t="shared" si="21"/>
        <v>28.999999999999996</v>
      </c>
    </row>
    <row r="156" spans="1:9" x14ac:dyDescent="0.2">
      <c r="A156" s="123" t="s">
        <v>63</v>
      </c>
      <c r="B156" s="94" t="s">
        <v>317</v>
      </c>
      <c r="C156" s="124" t="s">
        <v>64</v>
      </c>
      <c r="D156" s="124"/>
      <c r="E156" s="92">
        <f>E157</f>
        <v>31</v>
      </c>
      <c r="F156" s="92">
        <f>F157</f>
        <v>31</v>
      </c>
      <c r="G156" s="92">
        <f>G157</f>
        <v>8.5</v>
      </c>
      <c r="H156" s="121">
        <f t="shared" si="20"/>
        <v>27.419354838709676</v>
      </c>
      <c r="I156" s="122">
        <f t="shared" si="21"/>
        <v>27.419354838709676</v>
      </c>
    </row>
    <row r="157" spans="1:9" x14ac:dyDescent="0.2">
      <c r="A157" s="123" t="s">
        <v>65</v>
      </c>
      <c r="B157" s="94" t="s">
        <v>317</v>
      </c>
      <c r="C157" s="124" t="s">
        <v>66</v>
      </c>
      <c r="D157" s="124">
        <v>900303</v>
      </c>
      <c r="E157" s="92">
        <v>31</v>
      </c>
      <c r="F157" s="92">
        <v>31</v>
      </c>
      <c r="G157" s="92">
        <v>8.5</v>
      </c>
      <c r="H157" s="121">
        <f t="shared" si="20"/>
        <v>27.419354838709676</v>
      </c>
      <c r="I157" s="122">
        <f t="shared" si="21"/>
        <v>27.419354838709676</v>
      </c>
    </row>
    <row r="158" spans="1:9" ht="25.5" x14ac:dyDescent="0.2">
      <c r="A158" s="123" t="s">
        <v>67</v>
      </c>
      <c r="B158" s="94" t="s">
        <v>317</v>
      </c>
      <c r="C158" s="124" t="s">
        <v>68</v>
      </c>
      <c r="D158" s="124"/>
      <c r="E158" s="92">
        <f>E159</f>
        <v>9</v>
      </c>
      <c r="F158" s="92">
        <f>F159</f>
        <v>9</v>
      </c>
      <c r="G158" s="92">
        <f>G159</f>
        <v>3.1</v>
      </c>
      <c r="H158" s="121">
        <f t="shared" si="20"/>
        <v>34.444444444444443</v>
      </c>
      <c r="I158" s="122">
        <f t="shared" si="21"/>
        <v>34.444444444444443</v>
      </c>
    </row>
    <row r="159" spans="1:9" ht="13.35" customHeight="1" x14ac:dyDescent="0.2">
      <c r="A159" s="123" t="s">
        <v>69</v>
      </c>
      <c r="B159" s="94" t="s">
        <v>317</v>
      </c>
      <c r="C159" s="124" t="s">
        <v>70</v>
      </c>
      <c r="D159" s="124">
        <v>900303</v>
      </c>
      <c r="E159" s="92">
        <v>9</v>
      </c>
      <c r="F159" s="92">
        <v>9</v>
      </c>
      <c r="G159" s="92">
        <v>3.1</v>
      </c>
      <c r="H159" s="121">
        <f t="shared" si="20"/>
        <v>34.444444444444443</v>
      </c>
      <c r="I159" s="122">
        <f t="shared" si="21"/>
        <v>34.444444444444443</v>
      </c>
    </row>
    <row r="160" spans="1:9" ht="51" x14ac:dyDescent="0.2">
      <c r="A160" s="123" t="s">
        <v>685</v>
      </c>
      <c r="B160" s="94" t="s">
        <v>684</v>
      </c>
      <c r="C160" s="124"/>
      <c r="D160" s="124"/>
      <c r="E160" s="92">
        <f>E161</f>
        <v>40221.300000000003</v>
      </c>
      <c r="F160" s="92">
        <f>F161</f>
        <v>40221.300000000003</v>
      </c>
      <c r="G160" s="92">
        <f>G161</f>
        <v>16932.8</v>
      </c>
      <c r="H160" s="121">
        <f t="shared" si="20"/>
        <v>42.099086802266456</v>
      </c>
      <c r="I160" s="122">
        <f t="shared" si="21"/>
        <v>42.099086802266456</v>
      </c>
    </row>
    <row r="161" spans="1:9" ht="13.35" customHeight="1" x14ac:dyDescent="0.2">
      <c r="A161" s="123" t="s">
        <v>73</v>
      </c>
      <c r="B161" s="94" t="s">
        <v>684</v>
      </c>
      <c r="C161" s="124">
        <v>200</v>
      </c>
      <c r="D161" s="124"/>
      <c r="E161" s="92">
        <f>E163+E164+E162</f>
        <v>40221.300000000003</v>
      </c>
      <c r="F161" s="92">
        <f>F163+F164+F162</f>
        <v>40221.300000000003</v>
      </c>
      <c r="G161" s="92">
        <f>G163+G164+G162</f>
        <v>16932.8</v>
      </c>
      <c r="H161" s="121">
        <f t="shared" si="20"/>
        <v>42.099086802266456</v>
      </c>
      <c r="I161" s="122">
        <f t="shared" si="21"/>
        <v>42.099086802266456</v>
      </c>
    </row>
    <row r="162" spans="1:9" ht="25.5" x14ac:dyDescent="0.2">
      <c r="A162" s="123" t="s">
        <v>75</v>
      </c>
      <c r="B162" s="94" t="s">
        <v>684</v>
      </c>
      <c r="C162" s="124">
        <v>240</v>
      </c>
      <c r="D162" s="124">
        <v>900202</v>
      </c>
      <c r="E162" s="131">
        <v>22121.7</v>
      </c>
      <c r="F162" s="131">
        <v>22121.7</v>
      </c>
      <c r="G162" s="131">
        <v>9313</v>
      </c>
      <c r="H162" s="121">
        <f t="shared" si="20"/>
        <v>42.098934530348025</v>
      </c>
      <c r="I162" s="122">
        <f t="shared" si="21"/>
        <v>42.098934530348025</v>
      </c>
    </row>
    <row r="163" spans="1:9" ht="25.5" x14ac:dyDescent="0.2">
      <c r="A163" s="123" t="s">
        <v>75</v>
      </c>
      <c r="B163" s="94" t="s">
        <v>684</v>
      </c>
      <c r="C163" s="124">
        <v>240</v>
      </c>
      <c r="D163" s="124">
        <v>900302</v>
      </c>
      <c r="E163" s="131">
        <v>14077.5</v>
      </c>
      <c r="F163" s="131">
        <v>14077.5</v>
      </c>
      <c r="G163" s="131">
        <v>5926.5</v>
      </c>
      <c r="H163" s="121">
        <f t="shared" si="20"/>
        <v>42.099094299413956</v>
      </c>
      <c r="I163" s="122">
        <f t="shared" si="21"/>
        <v>42.099094299413956</v>
      </c>
    </row>
    <row r="164" spans="1:9" ht="25.5" x14ac:dyDescent="0.2">
      <c r="A164" s="123" t="s">
        <v>75</v>
      </c>
      <c r="B164" s="94" t="s">
        <v>684</v>
      </c>
      <c r="C164" s="124">
        <v>240</v>
      </c>
      <c r="D164" s="124">
        <v>900100</v>
      </c>
      <c r="E164" s="131">
        <v>4022.1</v>
      </c>
      <c r="F164" s="131">
        <v>4022.1</v>
      </c>
      <c r="G164" s="131">
        <v>1693.3</v>
      </c>
      <c r="H164" s="121">
        <f t="shared" si="20"/>
        <v>42.099898063200811</v>
      </c>
      <c r="I164" s="122">
        <f t="shared" si="21"/>
        <v>42.099898063200811</v>
      </c>
    </row>
    <row r="165" spans="1:9" ht="38.25" x14ac:dyDescent="0.2">
      <c r="A165" s="118" t="s">
        <v>159</v>
      </c>
      <c r="B165" s="119" t="s">
        <v>499</v>
      </c>
      <c r="C165" s="112"/>
      <c r="D165" s="112"/>
      <c r="E165" s="93">
        <f>E171+E166</f>
        <v>16110.3</v>
      </c>
      <c r="F165" s="93">
        <f>F171+F166</f>
        <v>16110.3</v>
      </c>
      <c r="G165" s="93">
        <f>G171+G166</f>
        <v>9877.2999999999993</v>
      </c>
      <c r="H165" s="115">
        <f t="shared" si="20"/>
        <v>61.310465975183583</v>
      </c>
      <c r="I165" s="116">
        <f t="shared" si="21"/>
        <v>61.310465975183583</v>
      </c>
    </row>
    <row r="166" spans="1:9" ht="59.85" customHeight="1" x14ac:dyDescent="0.2">
      <c r="A166" s="120" t="s">
        <v>561</v>
      </c>
      <c r="B166" s="124" t="s">
        <v>562</v>
      </c>
      <c r="C166" s="124"/>
      <c r="D166" s="124"/>
      <c r="E166" s="92">
        <f>E167+E169</f>
        <v>5259</v>
      </c>
      <c r="F166" s="92">
        <f>F167+F169</f>
        <v>5259</v>
      </c>
      <c r="G166" s="92">
        <f>G167+G169</f>
        <v>0</v>
      </c>
      <c r="H166" s="121">
        <f t="shared" si="20"/>
        <v>0</v>
      </c>
      <c r="I166" s="122">
        <f t="shared" si="21"/>
        <v>0</v>
      </c>
    </row>
    <row r="167" spans="1:9" ht="13.35" customHeight="1" x14ac:dyDescent="0.2">
      <c r="A167" s="123" t="s">
        <v>73</v>
      </c>
      <c r="B167" s="124" t="s">
        <v>562</v>
      </c>
      <c r="C167" s="124">
        <v>200</v>
      </c>
      <c r="D167" s="124"/>
      <c r="E167" s="92">
        <f>E168</f>
        <v>445.8</v>
      </c>
      <c r="F167" s="92">
        <f>F168</f>
        <v>445.8</v>
      </c>
      <c r="G167" s="92">
        <f>G168</f>
        <v>0</v>
      </c>
      <c r="H167" s="121">
        <f t="shared" si="20"/>
        <v>0</v>
      </c>
      <c r="I167" s="122">
        <f t="shared" si="21"/>
        <v>0</v>
      </c>
    </row>
    <row r="168" spans="1:9" ht="25.5" x14ac:dyDescent="0.2">
      <c r="A168" s="123" t="s">
        <v>75</v>
      </c>
      <c r="B168" s="124" t="s">
        <v>562</v>
      </c>
      <c r="C168" s="124">
        <v>240</v>
      </c>
      <c r="D168" s="124">
        <v>900303</v>
      </c>
      <c r="E168" s="92">
        <v>445.8</v>
      </c>
      <c r="F168" s="92">
        <v>445.8</v>
      </c>
      <c r="G168" s="92">
        <v>0</v>
      </c>
      <c r="H168" s="121">
        <f t="shared" si="20"/>
        <v>0</v>
      </c>
      <c r="I168" s="122">
        <f t="shared" si="21"/>
        <v>0</v>
      </c>
    </row>
    <row r="169" spans="1:9" ht="25.5" x14ac:dyDescent="0.2">
      <c r="A169" s="123" t="s">
        <v>67</v>
      </c>
      <c r="B169" s="124" t="s">
        <v>562</v>
      </c>
      <c r="C169" s="124" t="s">
        <v>68</v>
      </c>
      <c r="D169" s="124"/>
      <c r="E169" s="92">
        <f>E170</f>
        <v>4813.2</v>
      </c>
      <c r="F169" s="92">
        <f>F170</f>
        <v>4813.2</v>
      </c>
      <c r="G169" s="92">
        <f>G170</f>
        <v>0</v>
      </c>
      <c r="H169" s="121">
        <f t="shared" si="20"/>
        <v>0</v>
      </c>
      <c r="I169" s="122">
        <f t="shared" si="21"/>
        <v>0</v>
      </c>
    </row>
    <row r="170" spans="1:9" ht="13.35" customHeight="1" x14ac:dyDescent="0.2">
      <c r="A170" s="123" t="s">
        <v>69</v>
      </c>
      <c r="B170" s="124" t="s">
        <v>562</v>
      </c>
      <c r="C170" s="124" t="s">
        <v>70</v>
      </c>
      <c r="D170" s="124">
        <v>900303</v>
      </c>
      <c r="E170" s="92">
        <v>4813.2</v>
      </c>
      <c r="F170" s="92">
        <v>4813.2</v>
      </c>
      <c r="G170" s="92">
        <v>0</v>
      </c>
      <c r="H170" s="121">
        <f t="shared" si="20"/>
        <v>0</v>
      </c>
      <c r="I170" s="122">
        <f t="shared" si="21"/>
        <v>0</v>
      </c>
    </row>
    <row r="171" spans="1:9" ht="25.5" x14ac:dyDescent="0.2">
      <c r="A171" s="127" t="s">
        <v>152</v>
      </c>
      <c r="B171" s="94" t="s">
        <v>500</v>
      </c>
      <c r="C171" s="124"/>
      <c r="D171" s="124"/>
      <c r="E171" s="92">
        <f t="shared" ref="E171:G172" si="23">E172</f>
        <v>10851.3</v>
      </c>
      <c r="F171" s="92">
        <f t="shared" si="23"/>
        <v>10851.3</v>
      </c>
      <c r="G171" s="92">
        <f t="shared" si="23"/>
        <v>9877.2999999999993</v>
      </c>
      <c r="H171" s="121">
        <f t="shared" si="20"/>
        <v>91.024116926082584</v>
      </c>
      <c r="I171" s="122">
        <f t="shared" si="21"/>
        <v>91.024116926082584</v>
      </c>
    </row>
    <row r="172" spans="1:9" ht="25.5" x14ac:dyDescent="0.2">
      <c r="A172" s="123" t="s">
        <v>67</v>
      </c>
      <c r="B172" s="94" t="s">
        <v>500</v>
      </c>
      <c r="C172" s="124" t="s">
        <v>68</v>
      </c>
      <c r="D172" s="124"/>
      <c r="E172" s="92">
        <f>E173</f>
        <v>10851.3</v>
      </c>
      <c r="F172" s="92">
        <f>F173</f>
        <v>10851.3</v>
      </c>
      <c r="G172" s="92">
        <f t="shared" si="23"/>
        <v>9877.2999999999993</v>
      </c>
      <c r="H172" s="121">
        <f t="shared" si="20"/>
        <v>91.024116926082584</v>
      </c>
      <c r="I172" s="122">
        <f t="shared" si="21"/>
        <v>91.024116926082584</v>
      </c>
    </row>
    <row r="173" spans="1:9" ht="13.35" customHeight="1" x14ac:dyDescent="0.2">
      <c r="A173" s="123" t="s">
        <v>69</v>
      </c>
      <c r="B173" s="94" t="s">
        <v>500</v>
      </c>
      <c r="C173" s="124" t="s">
        <v>70</v>
      </c>
      <c r="D173" s="124">
        <v>900100</v>
      </c>
      <c r="E173" s="92">
        <v>10851.3</v>
      </c>
      <c r="F173" s="92">
        <v>10851.3</v>
      </c>
      <c r="G173" s="92">
        <v>9877.2999999999993</v>
      </c>
      <c r="H173" s="121">
        <f t="shared" si="20"/>
        <v>91.024116926082584</v>
      </c>
      <c r="I173" s="122">
        <f t="shared" si="21"/>
        <v>91.024116926082584</v>
      </c>
    </row>
    <row r="174" spans="1:9" x14ac:dyDescent="0.2">
      <c r="A174" s="117" t="s">
        <v>600</v>
      </c>
      <c r="B174" s="119" t="s">
        <v>601</v>
      </c>
      <c r="C174" s="71"/>
      <c r="D174" s="124"/>
      <c r="E174" s="93">
        <f>E182+E178+E175</f>
        <v>54697.3</v>
      </c>
      <c r="F174" s="93">
        <f>F182+F178+F175</f>
        <v>54697.3</v>
      </c>
      <c r="G174" s="93">
        <f>G182+G178+G175</f>
        <v>36256.000000000007</v>
      </c>
      <c r="H174" s="115">
        <f t="shared" si="20"/>
        <v>66.284807476785872</v>
      </c>
      <c r="I174" s="116">
        <f t="shared" si="21"/>
        <v>66.284807476785872</v>
      </c>
    </row>
    <row r="175" spans="1:9" ht="66.599999999999994" customHeight="1" x14ac:dyDescent="0.2">
      <c r="A175" s="123" t="s">
        <v>652</v>
      </c>
      <c r="B175" s="94" t="s">
        <v>653</v>
      </c>
      <c r="C175" s="71"/>
      <c r="D175" s="124"/>
      <c r="E175" s="92">
        <f t="shared" ref="E175:G176" si="24">E176</f>
        <v>859.3</v>
      </c>
      <c r="F175" s="92">
        <f t="shared" si="24"/>
        <v>859.3</v>
      </c>
      <c r="G175" s="92">
        <f t="shared" si="24"/>
        <v>572.9</v>
      </c>
      <c r="H175" s="121">
        <f t="shared" si="20"/>
        <v>66.670545793087399</v>
      </c>
      <c r="I175" s="122">
        <f t="shared" si="21"/>
        <v>66.670545793087399</v>
      </c>
    </row>
    <row r="176" spans="1:9" ht="25.5" x14ac:dyDescent="0.2">
      <c r="A176" s="123" t="s">
        <v>67</v>
      </c>
      <c r="B176" s="94" t="s">
        <v>653</v>
      </c>
      <c r="C176" s="124" t="s">
        <v>68</v>
      </c>
      <c r="D176" s="124"/>
      <c r="E176" s="92">
        <f t="shared" si="24"/>
        <v>859.3</v>
      </c>
      <c r="F176" s="92">
        <f t="shared" si="24"/>
        <v>859.3</v>
      </c>
      <c r="G176" s="92">
        <f t="shared" si="24"/>
        <v>572.9</v>
      </c>
      <c r="H176" s="121">
        <f t="shared" si="20"/>
        <v>66.670545793087399</v>
      </c>
      <c r="I176" s="122">
        <f t="shared" si="21"/>
        <v>66.670545793087399</v>
      </c>
    </row>
    <row r="177" spans="1:9" x14ac:dyDescent="0.2">
      <c r="A177" s="123" t="s">
        <v>69</v>
      </c>
      <c r="B177" s="94" t="s">
        <v>653</v>
      </c>
      <c r="C177" s="124" t="s">
        <v>70</v>
      </c>
      <c r="D177" s="124">
        <v>900204</v>
      </c>
      <c r="E177" s="92">
        <v>859.3</v>
      </c>
      <c r="F177" s="92">
        <v>859.3</v>
      </c>
      <c r="G177" s="92">
        <v>572.9</v>
      </c>
      <c r="H177" s="121">
        <f t="shared" si="20"/>
        <v>66.670545793087399</v>
      </c>
      <c r="I177" s="122">
        <f t="shared" si="21"/>
        <v>66.670545793087399</v>
      </c>
    </row>
    <row r="178" spans="1:9" ht="38.25" x14ac:dyDescent="0.2">
      <c r="A178" s="123" t="s">
        <v>602</v>
      </c>
      <c r="B178" s="94" t="s">
        <v>603</v>
      </c>
      <c r="C178" s="71"/>
      <c r="D178" s="124"/>
      <c r="E178" s="92">
        <f>E179</f>
        <v>4622</v>
      </c>
      <c r="F178" s="92">
        <f>F179</f>
        <v>4622</v>
      </c>
      <c r="G178" s="92">
        <f>G179</f>
        <v>3081</v>
      </c>
      <c r="H178" s="121">
        <f t="shared" si="20"/>
        <v>66.65945478147988</v>
      </c>
      <c r="I178" s="122">
        <f t="shared" si="21"/>
        <v>66.65945478147988</v>
      </c>
    </row>
    <row r="179" spans="1:9" ht="25.5" x14ac:dyDescent="0.2">
      <c r="A179" s="123" t="s">
        <v>67</v>
      </c>
      <c r="B179" s="94" t="s">
        <v>603</v>
      </c>
      <c r="C179" s="124" t="s">
        <v>68</v>
      </c>
      <c r="D179" s="124"/>
      <c r="E179" s="92">
        <f>E181+E180</f>
        <v>4622</v>
      </c>
      <c r="F179" s="92">
        <f>F181+F180</f>
        <v>4622</v>
      </c>
      <c r="G179" s="92">
        <f>G181+G180</f>
        <v>3081</v>
      </c>
      <c r="H179" s="121">
        <f t="shared" si="20"/>
        <v>66.65945478147988</v>
      </c>
      <c r="I179" s="122">
        <f t="shared" si="21"/>
        <v>66.65945478147988</v>
      </c>
    </row>
    <row r="180" spans="1:9" x14ac:dyDescent="0.2">
      <c r="A180" s="123" t="s">
        <v>69</v>
      </c>
      <c r="B180" s="94" t="s">
        <v>603</v>
      </c>
      <c r="C180" s="124" t="s">
        <v>70</v>
      </c>
      <c r="D180" s="124">
        <v>900204</v>
      </c>
      <c r="E180" s="92">
        <v>3419.9</v>
      </c>
      <c r="F180" s="92">
        <v>3419.9</v>
      </c>
      <c r="G180" s="92">
        <v>2279.9</v>
      </c>
      <c r="H180" s="121">
        <f t="shared" si="20"/>
        <v>66.665691979297634</v>
      </c>
      <c r="I180" s="122">
        <f t="shared" si="21"/>
        <v>66.665691979297634</v>
      </c>
    </row>
    <row r="181" spans="1:9" x14ac:dyDescent="0.2">
      <c r="A181" s="123" t="s">
        <v>69</v>
      </c>
      <c r="B181" s="94" t="s">
        <v>603</v>
      </c>
      <c r="C181" s="124" t="s">
        <v>70</v>
      </c>
      <c r="D181" s="124">
        <v>900304</v>
      </c>
      <c r="E181" s="92">
        <v>1202.0999999999999</v>
      </c>
      <c r="F181" s="92">
        <v>1202.0999999999999</v>
      </c>
      <c r="G181" s="92">
        <v>801.1</v>
      </c>
      <c r="H181" s="121">
        <f t="shared" si="20"/>
        <v>66.641710340237921</v>
      </c>
      <c r="I181" s="122">
        <f t="shared" si="21"/>
        <v>66.641710340237921</v>
      </c>
    </row>
    <row r="182" spans="1:9" ht="63.75" x14ac:dyDescent="0.2">
      <c r="A182" s="123" t="s">
        <v>598</v>
      </c>
      <c r="B182" s="94" t="s">
        <v>599</v>
      </c>
      <c r="C182" s="124"/>
      <c r="D182" s="124"/>
      <c r="E182" s="92">
        <f>E183+E185</f>
        <v>49216</v>
      </c>
      <c r="F182" s="92">
        <f>F183+F185</f>
        <v>49216</v>
      </c>
      <c r="G182" s="92">
        <f>G183+G185</f>
        <v>32602.100000000002</v>
      </c>
      <c r="H182" s="121">
        <f t="shared" si="20"/>
        <v>66.242888491547475</v>
      </c>
      <c r="I182" s="122">
        <f t="shared" si="21"/>
        <v>66.242888491547475</v>
      </c>
    </row>
    <row r="183" spans="1:9" ht="38.25" x14ac:dyDescent="0.2">
      <c r="A183" s="123" t="s">
        <v>78</v>
      </c>
      <c r="B183" s="94" t="s">
        <v>599</v>
      </c>
      <c r="C183" s="124" t="s">
        <v>79</v>
      </c>
      <c r="D183" s="124"/>
      <c r="E183" s="92">
        <f>E184</f>
        <v>1875</v>
      </c>
      <c r="F183" s="92">
        <f>F184</f>
        <v>1875</v>
      </c>
      <c r="G183" s="92">
        <f>G184</f>
        <v>1249.9000000000001</v>
      </c>
      <c r="H183" s="121">
        <f t="shared" si="20"/>
        <v>66.661333333333346</v>
      </c>
      <c r="I183" s="122">
        <f t="shared" si="21"/>
        <v>66.661333333333346</v>
      </c>
    </row>
    <row r="184" spans="1:9" ht="13.35" customHeight="1" x14ac:dyDescent="0.2">
      <c r="A184" s="123" t="s">
        <v>83</v>
      </c>
      <c r="B184" s="94" t="s">
        <v>599</v>
      </c>
      <c r="C184" s="124" t="s">
        <v>84</v>
      </c>
      <c r="D184" s="124">
        <v>900204</v>
      </c>
      <c r="E184" s="92">
        <v>1875</v>
      </c>
      <c r="F184" s="92">
        <v>1875</v>
      </c>
      <c r="G184" s="92">
        <v>1249.9000000000001</v>
      </c>
      <c r="H184" s="121">
        <f t="shared" si="20"/>
        <v>66.661333333333346</v>
      </c>
      <c r="I184" s="122">
        <f t="shared" si="21"/>
        <v>66.661333333333346</v>
      </c>
    </row>
    <row r="185" spans="1:9" ht="13.35" customHeight="1" x14ac:dyDescent="0.2">
      <c r="A185" s="123" t="s">
        <v>67</v>
      </c>
      <c r="B185" s="94" t="s">
        <v>599</v>
      </c>
      <c r="C185" s="124" t="s">
        <v>68</v>
      </c>
      <c r="D185" s="124"/>
      <c r="E185" s="92">
        <f>E186</f>
        <v>47341</v>
      </c>
      <c r="F185" s="92">
        <f>F186</f>
        <v>47341</v>
      </c>
      <c r="G185" s="92">
        <f>G186</f>
        <v>31352.2</v>
      </c>
      <c r="H185" s="121">
        <f t="shared" si="20"/>
        <v>66.226315455947287</v>
      </c>
      <c r="I185" s="122">
        <f t="shared" si="21"/>
        <v>66.226315455947287</v>
      </c>
    </row>
    <row r="186" spans="1:9" ht="13.35" customHeight="1" x14ac:dyDescent="0.2">
      <c r="A186" s="123" t="s">
        <v>69</v>
      </c>
      <c r="B186" s="94" t="s">
        <v>599</v>
      </c>
      <c r="C186" s="124" t="s">
        <v>70</v>
      </c>
      <c r="D186" s="124">
        <v>900204</v>
      </c>
      <c r="E186" s="92">
        <v>47341</v>
      </c>
      <c r="F186" s="92">
        <v>47341</v>
      </c>
      <c r="G186" s="92">
        <v>31352.2</v>
      </c>
      <c r="H186" s="121">
        <f t="shared" si="20"/>
        <v>66.226315455947287</v>
      </c>
      <c r="I186" s="122">
        <f t="shared" si="21"/>
        <v>66.226315455947287</v>
      </c>
    </row>
    <row r="187" spans="1:9" ht="29.85" customHeight="1" x14ac:dyDescent="0.2">
      <c r="A187" s="118" t="s">
        <v>364</v>
      </c>
      <c r="B187" s="119" t="s">
        <v>135</v>
      </c>
      <c r="C187" s="73"/>
      <c r="D187" s="73"/>
      <c r="E187" s="93">
        <f>E188+E192+E209+E205</f>
        <v>98265.5</v>
      </c>
      <c r="F187" s="93">
        <f>F188+F192+F209+F205</f>
        <v>96003.4</v>
      </c>
      <c r="G187" s="93">
        <f>G188+G192+G209+G205</f>
        <v>50091.9</v>
      </c>
      <c r="H187" s="115">
        <f t="shared" si="20"/>
        <v>50.976080109499264</v>
      </c>
      <c r="I187" s="116">
        <f t="shared" si="21"/>
        <v>52.177214556984438</v>
      </c>
    </row>
    <row r="188" spans="1:9" ht="38.25" x14ac:dyDescent="0.2">
      <c r="A188" s="118" t="s">
        <v>377</v>
      </c>
      <c r="B188" s="119" t="s">
        <v>378</v>
      </c>
      <c r="C188" s="73"/>
      <c r="D188" s="73"/>
      <c r="E188" s="93">
        <f t="shared" ref="E188:F190" si="25">E189</f>
        <v>600</v>
      </c>
      <c r="F188" s="93">
        <f t="shared" si="25"/>
        <v>600</v>
      </c>
      <c r="G188" s="93">
        <f t="shared" ref="G188:G190" si="26">G189</f>
        <v>0</v>
      </c>
      <c r="H188" s="115">
        <f t="shared" si="20"/>
        <v>0</v>
      </c>
      <c r="I188" s="116">
        <f t="shared" si="21"/>
        <v>0</v>
      </c>
    </row>
    <row r="189" spans="1:9" x14ac:dyDescent="0.2">
      <c r="A189" s="120" t="s">
        <v>151</v>
      </c>
      <c r="B189" s="94" t="s">
        <v>379</v>
      </c>
      <c r="C189" s="73"/>
      <c r="D189" s="73"/>
      <c r="E189" s="92">
        <f t="shared" si="25"/>
        <v>600</v>
      </c>
      <c r="F189" s="92">
        <f t="shared" si="25"/>
        <v>600</v>
      </c>
      <c r="G189" s="92">
        <f t="shared" si="26"/>
        <v>0</v>
      </c>
      <c r="H189" s="121">
        <f t="shared" si="20"/>
        <v>0</v>
      </c>
      <c r="I189" s="122">
        <f t="shared" si="21"/>
        <v>0</v>
      </c>
    </row>
    <row r="190" spans="1:9" x14ac:dyDescent="0.2">
      <c r="A190" s="123" t="s">
        <v>63</v>
      </c>
      <c r="B190" s="94" t="s">
        <v>379</v>
      </c>
      <c r="C190" s="83">
        <v>300</v>
      </c>
      <c r="D190" s="73"/>
      <c r="E190" s="92">
        <f t="shared" si="25"/>
        <v>600</v>
      </c>
      <c r="F190" s="92">
        <f t="shared" si="25"/>
        <v>600</v>
      </c>
      <c r="G190" s="92">
        <f t="shared" si="26"/>
        <v>0</v>
      </c>
      <c r="H190" s="121">
        <f t="shared" si="20"/>
        <v>0</v>
      </c>
      <c r="I190" s="122">
        <f t="shared" si="21"/>
        <v>0</v>
      </c>
    </row>
    <row r="191" spans="1:9" x14ac:dyDescent="0.2">
      <c r="A191" s="127" t="s">
        <v>497</v>
      </c>
      <c r="B191" s="94" t="s">
        <v>379</v>
      </c>
      <c r="C191" s="83">
        <v>340</v>
      </c>
      <c r="D191" s="124">
        <v>900100</v>
      </c>
      <c r="E191" s="92">
        <v>600</v>
      </c>
      <c r="F191" s="92">
        <v>600</v>
      </c>
      <c r="G191" s="92">
        <v>0</v>
      </c>
      <c r="H191" s="121">
        <f t="shared" si="20"/>
        <v>0</v>
      </c>
      <c r="I191" s="122">
        <f t="shared" si="21"/>
        <v>0</v>
      </c>
    </row>
    <row r="192" spans="1:9" ht="25.5" x14ac:dyDescent="0.2">
      <c r="A192" s="118" t="s">
        <v>381</v>
      </c>
      <c r="B192" s="119" t="s">
        <v>380</v>
      </c>
      <c r="C192" s="73"/>
      <c r="D192" s="73"/>
      <c r="E192" s="93">
        <f>E193+E199+E202+E196</f>
        <v>69467.3</v>
      </c>
      <c r="F192" s="93">
        <f>F193+F199+F202+F196</f>
        <v>67205.2</v>
      </c>
      <c r="G192" s="93">
        <f>G193+G199+G202+G196</f>
        <v>33274.1</v>
      </c>
      <c r="H192" s="115">
        <f t="shared" si="20"/>
        <v>47.898939501031421</v>
      </c>
      <c r="I192" s="116">
        <f t="shared" si="21"/>
        <v>49.511198538208347</v>
      </c>
    </row>
    <row r="193" spans="1:9" ht="25.5" x14ac:dyDescent="0.2">
      <c r="A193" s="127" t="s">
        <v>153</v>
      </c>
      <c r="B193" s="94" t="s">
        <v>489</v>
      </c>
      <c r="C193" s="71"/>
      <c r="D193" s="71"/>
      <c r="E193" s="92">
        <f t="shared" ref="E193:G194" si="27">E194</f>
        <v>56500.9</v>
      </c>
      <c r="F193" s="92">
        <f t="shared" si="27"/>
        <v>55507.3</v>
      </c>
      <c r="G193" s="92">
        <f t="shared" si="27"/>
        <v>31708.2</v>
      </c>
      <c r="H193" s="121">
        <f t="shared" si="20"/>
        <v>56.119814020661622</v>
      </c>
      <c r="I193" s="122">
        <f t="shared" si="21"/>
        <v>57.124378234934859</v>
      </c>
    </row>
    <row r="194" spans="1:9" ht="25.5" x14ac:dyDescent="0.2">
      <c r="A194" s="123" t="s">
        <v>67</v>
      </c>
      <c r="B194" s="94" t="s">
        <v>489</v>
      </c>
      <c r="C194" s="124" t="s">
        <v>68</v>
      </c>
      <c r="D194" s="124"/>
      <c r="E194" s="92">
        <f t="shared" si="27"/>
        <v>56500.9</v>
      </c>
      <c r="F194" s="92">
        <f t="shared" si="27"/>
        <v>55507.3</v>
      </c>
      <c r="G194" s="92">
        <f t="shared" si="27"/>
        <v>31708.2</v>
      </c>
      <c r="H194" s="121">
        <f t="shared" si="20"/>
        <v>56.119814020661622</v>
      </c>
      <c r="I194" s="122">
        <f t="shared" si="21"/>
        <v>57.124378234934859</v>
      </c>
    </row>
    <row r="195" spans="1:9" x14ac:dyDescent="0.2">
      <c r="A195" s="123" t="s">
        <v>71</v>
      </c>
      <c r="B195" s="94" t="s">
        <v>489</v>
      </c>
      <c r="C195" s="124" t="s">
        <v>72</v>
      </c>
      <c r="D195" s="124">
        <v>900100</v>
      </c>
      <c r="E195" s="92">
        <v>56500.9</v>
      </c>
      <c r="F195" s="92">
        <v>55507.3</v>
      </c>
      <c r="G195" s="92">
        <v>31708.2</v>
      </c>
      <c r="H195" s="121">
        <f t="shared" si="20"/>
        <v>56.119814020661622</v>
      </c>
      <c r="I195" s="122">
        <f t="shared" si="21"/>
        <v>57.124378234934859</v>
      </c>
    </row>
    <row r="196" spans="1:9" ht="38.25" x14ac:dyDescent="0.2">
      <c r="A196" s="123" t="s">
        <v>719</v>
      </c>
      <c r="B196" s="94" t="s">
        <v>720</v>
      </c>
      <c r="C196" s="124"/>
      <c r="D196" s="124"/>
      <c r="E196" s="92">
        <f t="shared" ref="E196:G197" si="28">E197</f>
        <v>368</v>
      </c>
      <c r="F196" s="92">
        <f t="shared" si="28"/>
        <v>368</v>
      </c>
      <c r="G196" s="92">
        <f t="shared" si="28"/>
        <v>102.4</v>
      </c>
      <c r="H196" s="121">
        <f t="shared" si="20"/>
        <v>27.826086956521738</v>
      </c>
      <c r="I196" s="122">
        <f t="shared" si="21"/>
        <v>27.826086956521738</v>
      </c>
    </row>
    <row r="197" spans="1:9" ht="25.5" x14ac:dyDescent="0.2">
      <c r="A197" s="123" t="s">
        <v>67</v>
      </c>
      <c r="B197" s="94" t="s">
        <v>720</v>
      </c>
      <c r="C197" s="124" t="s">
        <v>68</v>
      </c>
      <c r="D197" s="124"/>
      <c r="E197" s="92">
        <f t="shared" si="28"/>
        <v>368</v>
      </c>
      <c r="F197" s="92">
        <f t="shared" si="28"/>
        <v>368</v>
      </c>
      <c r="G197" s="92">
        <f t="shared" si="28"/>
        <v>102.4</v>
      </c>
      <c r="H197" s="121">
        <f t="shared" si="20"/>
        <v>27.826086956521738</v>
      </c>
      <c r="I197" s="122">
        <f t="shared" si="21"/>
        <v>27.826086956521738</v>
      </c>
    </row>
    <row r="198" spans="1:9" x14ac:dyDescent="0.2">
      <c r="A198" s="123" t="s">
        <v>71</v>
      </c>
      <c r="B198" s="94" t="s">
        <v>720</v>
      </c>
      <c r="C198" s="124" t="s">
        <v>72</v>
      </c>
      <c r="D198" s="124">
        <v>900100</v>
      </c>
      <c r="E198" s="92">
        <v>368</v>
      </c>
      <c r="F198" s="92">
        <v>368</v>
      </c>
      <c r="G198" s="92">
        <v>102.4</v>
      </c>
      <c r="H198" s="121">
        <f t="shared" si="20"/>
        <v>27.826086956521738</v>
      </c>
      <c r="I198" s="122">
        <f t="shared" si="21"/>
        <v>27.826086956521738</v>
      </c>
    </row>
    <row r="199" spans="1:9" ht="38.25" x14ac:dyDescent="0.2">
      <c r="A199" s="127" t="s">
        <v>492</v>
      </c>
      <c r="B199" s="94" t="s">
        <v>490</v>
      </c>
      <c r="C199" s="71"/>
      <c r="D199" s="71"/>
      <c r="E199" s="92">
        <f t="shared" ref="E199:G200" si="29">E200</f>
        <v>9477.7000000000007</v>
      </c>
      <c r="F199" s="92">
        <f t="shared" si="29"/>
        <v>8209.2000000000007</v>
      </c>
      <c r="G199" s="92">
        <f t="shared" si="29"/>
        <v>0</v>
      </c>
      <c r="H199" s="121">
        <f t="shared" si="20"/>
        <v>0</v>
      </c>
      <c r="I199" s="122">
        <f t="shared" si="21"/>
        <v>0</v>
      </c>
    </row>
    <row r="200" spans="1:9" ht="25.5" x14ac:dyDescent="0.2">
      <c r="A200" s="123" t="s">
        <v>67</v>
      </c>
      <c r="B200" s="94" t="s">
        <v>490</v>
      </c>
      <c r="C200" s="124" t="s">
        <v>68</v>
      </c>
      <c r="D200" s="124"/>
      <c r="E200" s="92">
        <f t="shared" si="29"/>
        <v>9477.7000000000007</v>
      </c>
      <c r="F200" s="92">
        <f t="shared" si="29"/>
        <v>8209.2000000000007</v>
      </c>
      <c r="G200" s="92">
        <f t="shared" si="29"/>
        <v>0</v>
      </c>
      <c r="H200" s="121">
        <f t="shared" si="20"/>
        <v>0</v>
      </c>
      <c r="I200" s="122">
        <f t="shared" si="21"/>
        <v>0</v>
      </c>
    </row>
    <row r="201" spans="1:9" x14ac:dyDescent="0.2">
      <c r="A201" s="123" t="s">
        <v>71</v>
      </c>
      <c r="B201" s="94" t="s">
        <v>490</v>
      </c>
      <c r="C201" s="124" t="s">
        <v>72</v>
      </c>
      <c r="D201" s="124">
        <v>900100</v>
      </c>
      <c r="E201" s="92">
        <v>9477.7000000000007</v>
      </c>
      <c r="F201" s="92">
        <v>8209.2000000000007</v>
      </c>
      <c r="G201" s="92">
        <v>0</v>
      </c>
      <c r="H201" s="121">
        <f t="shared" si="20"/>
        <v>0</v>
      </c>
      <c r="I201" s="122">
        <f t="shared" si="21"/>
        <v>0</v>
      </c>
    </row>
    <row r="202" spans="1:9" ht="38.25" x14ac:dyDescent="0.2">
      <c r="A202" s="127" t="s">
        <v>493</v>
      </c>
      <c r="B202" s="94" t="s">
        <v>491</v>
      </c>
      <c r="C202" s="71"/>
      <c r="D202" s="71"/>
      <c r="E202" s="92">
        <f t="shared" ref="E202:G203" si="30">E203</f>
        <v>3120.7</v>
      </c>
      <c r="F202" s="92">
        <f t="shared" si="30"/>
        <v>3120.7</v>
      </c>
      <c r="G202" s="92">
        <f t="shared" si="30"/>
        <v>1463.5</v>
      </c>
      <c r="H202" s="121">
        <f t="shared" ref="H202:H265" si="31">G202/E202*100</f>
        <v>46.89652962476368</v>
      </c>
      <c r="I202" s="122">
        <f t="shared" ref="I202:I265" si="32">G202/F202*100</f>
        <v>46.89652962476368</v>
      </c>
    </row>
    <row r="203" spans="1:9" ht="25.5" x14ac:dyDescent="0.2">
      <c r="A203" s="123" t="s">
        <v>67</v>
      </c>
      <c r="B203" s="94" t="s">
        <v>491</v>
      </c>
      <c r="C203" s="124" t="s">
        <v>68</v>
      </c>
      <c r="D203" s="124"/>
      <c r="E203" s="92">
        <f t="shared" si="30"/>
        <v>3120.7</v>
      </c>
      <c r="F203" s="92">
        <f t="shared" si="30"/>
        <v>3120.7</v>
      </c>
      <c r="G203" s="92">
        <f t="shared" si="30"/>
        <v>1463.5</v>
      </c>
      <c r="H203" s="121">
        <f t="shared" si="31"/>
        <v>46.89652962476368</v>
      </c>
      <c r="I203" s="122">
        <f t="shared" si="32"/>
        <v>46.89652962476368</v>
      </c>
    </row>
    <row r="204" spans="1:9" x14ac:dyDescent="0.2">
      <c r="A204" s="123" t="s">
        <v>71</v>
      </c>
      <c r="B204" s="94" t="s">
        <v>491</v>
      </c>
      <c r="C204" s="124" t="s">
        <v>72</v>
      </c>
      <c r="D204" s="124">
        <v>900100</v>
      </c>
      <c r="E204" s="92">
        <v>3120.7</v>
      </c>
      <c r="F204" s="92">
        <v>3120.7</v>
      </c>
      <c r="G204" s="92">
        <v>1463.5</v>
      </c>
      <c r="H204" s="121">
        <f t="shared" si="31"/>
        <v>46.89652962476368</v>
      </c>
      <c r="I204" s="122">
        <f t="shared" si="32"/>
        <v>46.89652962476368</v>
      </c>
    </row>
    <row r="205" spans="1:9" ht="25.5" x14ac:dyDescent="0.2">
      <c r="A205" s="117" t="s">
        <v>741</v>
      </c>
      <c r="B205" s="119" t="s">
        <v>742</v>
      </c>
      <c r="C205" s="112"/>
      <c r="D205" s="112"/>
      <c r="E205" s="93">
        <f t="shared" ref="E205:F207" si="33">E206</f>
        <v>167</v>
      </c>
      <c r="F205" s="93">
        <f t="shared" si="33"/>
        <v>167</v>
      </c>
      <c r="G205" s="93">
        <f t="shared" ref="G205:G207" si="34">G206</f>
        <v>92.6</v>
      </c>
      <c r="H205" s="115">
        <f t="shared" si="31"/>
        <v>55.449101796407184</v>
      </c>
      <c r="I205" s="116">
        <f t="shared" si="32"/>
        <v>55.449101796407184</v>
      </c>
    </row>
    <row r="206" spans="1:9" ht="38.25" x14ac:dyDescent="0.2">
      <c r="A206" s="123" t="s">
        <v>743</v>
      </c>
      <c r="B206" s="94" t="s">
        <v>744</v>
      </c>
      <c r="C206" s="124"/>
      <c r="D206" s="124"/>
      <c r="E206" s="92">
        <f t="shared" si="33"/>
        <v>167</v>
      </c>
      <c r="F206" s="92">
        <f t="shared" si="33"/>
        <v>167</v>
      </c>
      <c r="G206" s="92">
        <f t="shared" si="34"/>
        <v>92.6</v>
      </c>
      <c r="H206" s="121">
        <f t="shared" si="31"/>
        <v>55.449101796407184</v>
      </c>
      <c r="I206" s="122">
        <f t="shared" si="32"/>
        <v>55.449101796407184</v>
      </c>
    </row>
    <row r="207" spans="1:9" ht="25.5" x14ac:dyDescent="0.2">
      <c r="A207" s="123" t="s">
        <v>67</v>
      </c>
      <c r="B207" s="94" t="s">
        <v>744</v>
      </c>
      <c r="C207" s="124" t="s">
        <v>68</v>
      </c>
      <c r="D207" s="124"/>
      <c r="E207" s="92">
        <f t="shared" si="33"/>
        <v>167</v>
      </c>
      <c r="F207" s="92">
        <f t="shared" si="33"/>
        <v>167</v>
      </c>
      <c r="G207" s="92">
        <f t="shared" si="34"/>
        <v>92.6</v>
      </c>
      <c r="H207" s="121">
        <f t="shared" si="31"/>
        <v>55.449101796407184</v>
      </c>
      <c r="I207" s="122">
        <f t="shared" si="32"/>
        <v>55.449101796407184</v>
      </c>
    </row>
    <row r="208" spans="1:9" x14ac:dyDescent="0.2">
      <c r="A208" s="123" t="s">
        <v>69</v>
      </c>
      <c r="B208" s="94" t="s">
        <v>744</v>
      </c>
      <c r="C208" s="124" t="s">
        <v>70</v>
      </c>
      <c r="D208" s="124">
        <v>900304</v>
      </c>
      <c r="E208" s="92">
        <v>167</v>
      </c>
      <c r="F208" s="92">
        <v>167</v>
      </c>
      <c r="G208" s="92">
        <v>92.6</v>
      </c>
      <c r="H208" s="121">
        <f t="shared" si="31"/>
        <v>55.449101796407184</v>
      </c>
      <c r="I208" s="122">
        <f t="shared" si="32"/>
        <v>55.449101796407184</v>
      </c>
    </row>
    <row r="209" spans="1:9" ht="25.5" x14ac:dyDescent="0.2">
      <c r="A209" s="118" t="s">
        <v>275</v>
      </c>
      <c r="B209" s="119" t="s">
        <v>487</v>
      </c>
      <c r="C209" s="112"/>
      <c r="D209" s="112"/>
      <c r="E209" s="93">
        <f>E210</f>
        <v>28031.200000000001</v>
      </c>
      <c r="F209" s="93">
        <f>F210</f>
        <v>28031.200000000001</v>
      </c>
      <c r="G209" s="93">
        <f>G210</f>
        <v>16725.2</v>
      </c>
      <c r="H209" s="115">
        <f t="shared" si="31"/>
        <v>59.666371757184855</v>
      </c>
      <c r="I209" s="116">
        <f t="shared" si="32"/>
        <v>59.666371757184855</v>
      </c>
    </row>
    <row r="210" spans="1:9" ht="31.5" customHeight="1" x14ac:dyDescent="0.2">
      <c r="A210" s="132" t="s">
        <v>276</v>
      </c>
      <c r="B210" s="94" t="s">
        <v>488</v>
      </c>
      <c r="C210" s="124"/>
      <c r="D210" s="124"/>
      <c r="E210" s="92">
        <f>E211+E215</f>
        <v>28031.200000000001</v>
      </c>
      <c r="F210" s="92">
        <f>F211+F215</f>
        <v>28031.200000000001</v>
      </c>
      <c r="G210" s="92">
        <f>G211+G215</f>
        <v>16725.2</v>
      </c>
      <c r="H210" s="121">
        <f t="shared" si="31"/>
        <v>59.666371757184855</v>
      </c>
      <c r="I210" s="122">
        <f t="shared" si="32"/>
        <v>59.666371757184855</v>
      </c>
    </row>
    <row r="211" spans="1:9" ht="30" customHeight="1" x14ac:dyDescent="0.2">
      <c r="A211" s="123" t="s">
        <v>67</v>
      </c>
      <c r="B211" s="94" t="s">
        <v>488</v>
      </c>
      <c r="C211" s="124" t="s">
        <v>68</v>
      </c>
      <c r="D211" s="124"/>
      <c r="E211" s="92">
        <f>E212+E213+E214</f>
        <v>27817</v>
      </c>
      <c r="F211" s="92">
        <f>F212+F213+F214</f>
        <v>27817</v>
      </c>
      <c r="G211" s="92">
        <f>G212+G213+G214</f>
        <v>16725.2</v>
      </c>
      <c r="H211" s="121">
        <f t="shared" si="31"/>
        <v>60.125822338857539</v>
      </c>
      <c r="I211" s="122">
        <f t="shared" si="32"/>
        <v>60.125822338857539</v>
      </c>
    </row>
    <row r="212" spans="1:9" ht="13.35" customHeight="1" x14ac:dyDescent="0.2">
      <c r="A212" s="123" t="s">
        <v>69</v>
      </c>
      <c r="B212" s="94" t="s">
        <v>488</v>
      </c>
      <c r="C212" s="124" t="s">
        <v>70</v>
      </c>
      <c r="D212" s="124">
        <v>900100</v>
      </c>
      <c r="E212" s="92">
        <v>1919.3</v>
      </c>
      <c r="F212" s="92">
        <v>1919.3</v>
      </c>
      <c r="G212" s="92">
        <v>1522.5</v>
      </c>
      <c r="H212" s="121">
        <f t="shared" si="31"/>
        <v>79.325795863075072</v>
      </c>
      <c r="I212" s="122">
        <f t="shared" si="32"/>
        <v>79.325795863075072</v>
      </c>
    </row>
    <row r="213" spans="1:9" ht="19.5" customHeight="1" x14ac:dyDescent="0.2">
      <c r="A213" s="123" t="s">
        <v>71</v>
      </c>
      <c r="B213" s="94" t="s">
        <v>488</v>
      </c>
      <c r="C213" s="124" t="s">
        <v>72</v>
      </c>
      <c r="D213" s="124">
        <v>900100</v>
      </c>
      <c r="E213" s="92">
        <v>25683.5</v>
      </c>
      <c r="F213" s="92">
        <v>25683.5</v>
      </c>
      <c r="G213" s="92">
        <v>15202.7</v>
      </c>
      <c r="H213" s="121">
        <f t="shared" si="31"/>
        <v>59.19247766075496</v>
      </c>
      <c r="I213" s="122">
        <f t="shared" si="32"/>
        <v>59.19247766075496</v>
      </c>
    </row>
    <row r="214" spans="1:9" ht="28.35" customHeight="1" x14ac:dyDescent="0.2">
      <c r="A214" s="132" t="s">
        <v>538</v>
      </c>
      <c r="B214" s="94" t="s">
        <v>488</v>
      </c>
      <c r="C214" s="124">
        <v>630</v>
      </c>
      <c r="D214" s="124">
        <v>900100</v>
      </c>
      <c r="E214" s="92">
        <v>214.2</v>
      </c>
      <c r="F214" s="92">
        <v>214.2</v>
      </c>
      <c r="G214" s="92">
        <v>0</v>
      </c>
      <c r="H214" s="121">
        <f t="shared" si="31"/>
        <v>0</v>
      </c>
      <c r="I214" s="122">
        <f t="shared" si="32"/>
        <v>0</v>
      </c>
    </row>
    <row r="215" spans="1:9" ht="19.5" customHeight="1" x14ac:dyDescent="0.2">
      <c r="A215" s="133" t="s">
        <v>85</v>
      </c>
      <c r="B215" s="94" t="s">
        <v>488</v>
      </c>
      <c r="C215" s="124">
        <v>800</v>
      </c>
      <c r="D215" s="124"/>
      <c r="E215" s="92">
        <f>E216</f>
        <v>214.2</v>
      </c>
      <c r="F215" s="92">
        <f>F216</f>
        <v>214.2</v>
      </c>
      <c r="G215" s="92">
        <f>G216</f>
        <v>0</v>
      </c>
      <c r="H215" s="121">
        <f t="shared" si="31"/>
        <v>0</v>
      </c>
      <c r="I215" s="122">
        <f t="shared" si="32"/>
        <v>0</v>
      </c>
    </row>
    <row r="216" spans="1:9" ht="30" customHeight="1" x14ac:dyDescent="0.2">
      <c r="A216" s="132" t="s">
        <v>91</v>
      </c>
      <c r="B216" s="94" t="s">
        <v>488</v>
      </c>
      <c r="C216" s="124">
        <v>810</v>
      </c>
      <c r="D216" s="124">
        <v>900100</v>
      </c>
      <c r="E216" s="92">
        <v>214.2</v>
      </c>
      <c r="F216" s="92">
        <v>214.2</v>
      </c>
      <c r="G216" s="92">
        <v>0</v>
      </c>
      <c r="H216" s="121">
        <f t="shared" si="31"/>
        <v>0</v>
      </c>
      <c r="I216" s="122">
        <f t="shared" si="32"/>
        <v>0</v>
      </c>
    </row>
    <row r="217" spans="1:9" x14ac:dyDescent="0.2">
      <c r="A217" s="118" t="s">
        <v>267</v>
      </c>
      <c r="B217" s="119" t="s">
        <v>365</v>
      </c>
      <c r="C217" s="112"/>
      <c r="D217" s="112"/>
      <c r="E217" s="93">
        <f>E218</f>
        <v>27191.599999999999</v>
      </c>
      <c r="F217" s="93">
        <f>F218</f>
        <v>27191.599999999999</v>
      </c>
      <c r="G217" s="93">
        <f>G218</f>
        <v>11124.4</v>
      </c>
      <c r="H217" s="115">
        <f t="shared" si="31"/>
        <v>40.911163741743771</v>
      </c>
      <c r="I217" s="116">
        <f t="shared" si="32"/>
        <v>40.911163741743771</v>
      </c>
    </row>
    <row r="218" spans="1:9" ht="25.5" x14ac:dyDescent="0.2">
      <c r="A218" s="118" t="s">
        <v>263</v>
      </c>
      <c r="B218" s="119" t="s">
        <v>366</v>
      </c>
      <c r="C218" s="74"/>
      <c r="D218" s="74"/>
      <c r="E218" s="93">
        <f>E219+E224</f>
        <v>27191.599999999999</v>
      </c>
      <c r="F218" s="93">
        <f>F219+F224</f>
        <v>27191.599999999999</v>
      </c>
      <c r="G218" s="93">
        <f>G219+G224</f>
        <v>11124.4</v>
      </c>
      <c r="H218" s="115">
        <f t="shared" si="31"/>
        <v>40.911163741743771</v>
      </c>
      <c r="I218" s="116">
        <f t="shared" si="32"/>
        <v>40.911163741743771</v>
      </c>
    </row>
    <row r="219" spans="1:9" x14ac:dyDescent="0.2">
      <c r="A219" s="120" t="s">
        <v>90</v>
      </c>
      <c r="B219" s="94" t="s">
        <v>367</v>
      </c>
      <c r="C219" s="71"/>
      <c r="D219" s="71"/>
      <c r="E219" s="92">
        <f>E220+E222</f>
        <v>14429.2</v>
      </c>
      <c r="F219" s="92">
        <f>F220+F222</f>
        <v>14429.2</v>
      </c>
      <c r="G219" s="92">
        <f>G220+G222</f>
        <v>5890.0999999999995</v>
      </c>
      <c r="H219" s="121">
        <f t="shared" si="31"/>
        <v>40.820696920134161</v>
      </c>
      <c r="I219" s="122">
        <f t="shared" si="32"/>
        <v>40.820696920134161</v>
      </c>
    </row>
    <row r="220" spans="1:9" ht="38.25" x14ac:dyDescent="0.2">
      <c r="A220" s="123" t="s">
        <v>78</v>
      </c>
      <c r="B220" s="94" t="s">
        <v>367</v>
      </c>
      <c r="C220" s="124" t="s">
        <v>79</v>
      </c>
      <c r="D220" s="124"/>
      <c r="E220" s="92">
        <f>E221</f>
        <v>13828.7</v>
      </c>
      <c r="F220" s="92">
        <f>F221</f>
        <v>13828.7</v>
      </c>
      <c r="G220" s="92">
        <f>G221</f>
        <v>5666.4</v>
      </c>
      <c r="H220" s="121">
        <f t="shared" si="31"/>
        <v>40.975652085879361</v>
      </c>
      <c r="I220" s="122">
        <f t="shared" si="32"/>
        <v>40.975652085879361</v>
      </c>
    </row>
    <row r="221" spans="1:9" x14ac:dyDescent="0.2">
      <c r="A221" s="123" t="s">
        <v>80</v>
      </c>
      <c r="B221" s="94" t="s">
        <v>367</v>
      </c>
      <c r="C221" s="124" t="s">
        <v>81</v>
      </c>
      <c r="D221" s="124">
        <v>900100</v>
      </c>
      <c r="E221" s="92">
        <v>13828.7</v>
      </c>
      <c r="F221" s="92">
        <v>13828.7</v>
      </c>
      <c r="G221" s="92">
        <v>5666.4</v>
      </c>
      <c r="H221" s="121">
        <f t="shared" si="31"/>
        <v>40.975652085879361</v>
      </c>
      <c r="I221" s="122">
        <f t="shared" si="32"/>
        <v>40.975652085879361</v>
      </c>
    </row>
    <row r="222" spans="1:9" ht="13.35" customHeight="1" x14ac:dyDescent="0.2">
      <c r="A222" s="123" t="s">
        <v>73</v>
      </c>
      <c r="B222" s="94" t="s">
        <v>367</v>
      </c>
      <c r="C222" s="124" t="s">
        <v>74</v>
      </c>
      <c r="D222" s="124"/>
      <c r="E222" s="92">
        <f>E223</f>
        <v>600.5</v>
      </c>
      <c r="F222" s="92">
        <f>F223</f>
        <v>600.5</v>
      </c>
      <c r="G222" s="92">
        <f>G223</f>
        <v>223.7</v>
      </c>
      <c r="H222" s="121">
        <f t="shared" si="31"/>
        <v>37.252289758534552</v>
      </c>
      <c r="I222" s="122">
        <f t="shared" si="32"/>
        <v>37.252289758534552</v>
      </c>
    </row>
    <row r="223" spans="1:9" ht="25.5" x14ac:dyDescent="0.2">
      <c r="A223" s="123" t="s">
        <v>75</v>
      </c>
      <c r="B223" s="94" t="s">
        <v>367</v>
      </c>
      <c r="C223" s="124" t="s">
        <v>76</v>
      </c>
      <c r="D223" s="124">
        <v>900100</v>
      </c>
      <c r="E223" s="92">
        <v>600.5</v>
      </c>
      <c r="F223" s="92">
        <v>600.5</v>
      </c>
      <c r="G223" s="92">
        <v>223.7</v>
      </c>
      <c r="H223" s="121">
        <f t="shared" si="31"/>
        <v>37.252289758534552</v>
      </c>
      <c r="I223" s="122">
        <f t="shared" si="32"/>
        <v>37.252289758534552</v>
      </c>
    </row>
    <row r="224" spans="1:9" x14ac:dyDescent="0.2">
      <c r="A224" s="120" t="s">
        <v>368</v>
      </c>
      <c r="B224" s="94" t="s">
        <v>369</v>
      </c>
      <c r="C224" s="74"/>
      <c r="D224" s="74"/>
      <c r="E224" s="92">
        <f t="shared" ref="E224:G225" si="35">E225</f>
        <v>12762.4</v>
      </c>
      <c r="F224" s="92">
        <f t="shared" si="35"/>
        <v>12762.4</v>
      </c>
      <c r="G224" s="92">
        <f t="shared" si="35"/>
        <v>5234.3</v>
      </c>
      <c r="H224" s="121">
        <f t="shared" si="31"/>
        <v>41.013445746881466</v>
      </c>
      <c r="I224" s="122">
        <f t="shared" si="32"/>
        <v>41.013445746881466</v>
      </c>
    </row>
    <row r="225" spans="1:9" ht="25.5" x14ac:dyDescent="0.2">
      <c r="A225" s="123" t="s">
        <v>67</v>
      </c>
      <c r="B225" s="94" t="s">
        <v>369</v>
      </c>
      <c r="C225" s="124" t="s">
        <v>68</v>
      </c>
      <c r="D225" s="124"/>
      <c r="E225" s="92">
        <f t="shared" si="35"/>
        <v>12762.4</v>
      </c>
      <c r="F225" s="92">
        <f t="shared" si="35"/>
        <v>12762.4</v>
      </c>
      <c r="G225" s="92">
        <f t="shared" si="35"/>
        <v>5234.3</v>
      </c>
      <c r="H225" s="121">
        <f t="shared" si="31"/>
        <v>41.013445746881466</v>
      </c>
      <c r="I225" s="122">
        <f t="shared" si="32"/>
        <v>41.013445746881466</v>
      </c>
    </row>
    <row r="226" spans="1:9" ht="13.35" customHeight="1" x14ac:dyDescent="0.2">
      <c r="A226" s="123" t="s">
        <v>69</v>
      </c>
      <c r="B226" s="94" t="s">
        <v>369</v>
      </c>
      <c r="C226" s="124" t="s">
        <v>70</v>
      </c>
      <c r="D226" s="124">
        <v>900100</v>
      </c>
      <c r="E226" s="92">
        <v>12762.4</v>
      </c>
      <c r="F226" s="92">
        <v>12762.4</v>
      </c>
      <c r="G226" s="92">
        <v>5234.3</v>
      </c>
      <c r="H226" s="121">
        <f t="shared" si="31"/>
        <v>41.013445746881466</v>
      </c>
      <c r="I226" s="122">
        <f t="shared" si="32"/>
        <v>41.013445746881466</v>
      </c>
    </row>
    <row r="227" spans="1:9" ht="24" customHeight="1" x14ac:dyDescent="0.2">
      <c r="A227" s="134" t="s">
        <v>371</v>
      </c>
      <c r="B227" s="119" t="s">
        <v>136</v>
      </c>
      <c r="C227" s="72"/>
      <c r="D227" s="72"/>
      <c r="E227" s="93">
        <f>E228+E239+E262+E255</f>
        <v>33417.800000000003</v>
      </c>
      <c r="F227" s="93">
        <f>F228+F239+F262+F255</f>
        <v>33417.800000000003</v>
      </c>
      <c r="G227" s="93">
        <f>G228+G239+G262+G255</f>
        <v>9435.4000000000015</v>
      </c>
      <c r="H227" s="115">
        <f t="shared" si="31"/>
        <v>28.234653388314012</v>
      </c>
      <c r="I227" s="116">
        <f t="shared" si="32"/>
        <v>28.234653388314012</v>
      </c>
    </row>
    <row r="228" spans="1:9" ht="21" customHeight="1" x14ac:dyDescent="0.2">
      <c r="A228" s="134" t="s">
        <v>370</v>
      </c>
      <c r="B228" s="119" t="s">
        <v>137</v>
      </c>
      <c r="C228" s="73"/>
      <c r="D228" s="73"/>
      <c r="E228" s="93">
        <f>E229+E235</f>
        <v>16100</v>
      </c>
      <c r="F228" s="93">
        <f>F229+F235</f>
        <v>16100</v>
      </c>
      <c r="G228" s="93">
        <f>G229+G235</f>
        <v>6011.8</v>
      </c>
      <c r="H228" s="115">
        <f t="shared" si="31"/>
        <v>37.340372670807454</v>
      </c>
      <c r="I228" s="116">
        <f t="shared" si="32"/>
        <v>37.340372670807454</v>
      </c>
    </row>
    <row r="229" spans="1:9" ht="28.5" customHeight="1" x14ac:dyDescent="0.2">
      <c r="A229" s="134" t="s">
        <v>725</v>
      </c>
      <c r="B229" s="119" t="s">
        <v>726</v>
      </c>
      <c r="C229" s="112"/>
      <c r="D229" s="112"/>
      <c r="E229" s="93">
        <f>E230</f>
        <v>3311.7</v>
      </c>
      <c r="F229" s="93">
        <f>F230</f>
        <v>3311.7</v>
      </c>
      <c r="G229" s="93">
        <f>G230</f>
        <v>634</v>
      </c>
      <c r="H229" s="115">
        <f t="shared" si="31"/>
        <v>19.144246157562584</v>
      </c>
      <c r="I229" s="116">
        <f t="shared" si="32"/>
        <v>19.144246157562584</v>
      </c>
    </row>
    <row r="230" spans="1:9" ht="28.35" customHeight="1" x14ac:dyDescent="0.2">
      <c r="A230" s="135" t="s">
        <v>713</v>
      </c>
      <c r="B230" s="94" t="s">
        <v>714</v>
      </c>
      <c r="C230" s="73"/>
      <c r="D230" s="73"/>
      <c r="E230" s="92">
        <f>E231+E233</f>
        <v>3311.7</v>
      </c>
      <c r="F230" s="92">
        <f>F231+F233</f>
        <v>3311.7</v>
      </c>
      <c r="G230" s="92">
        <f>G231+G233</f>
        <v>634</v>
      </c>
      <c r="H230" s="121">
        <f t="shared" si="31"/>
        <v>19.144246157562584</v>
      </c>
      <c r="I230" s="122">
        <f t="shared" si="32"/>
        <v>19.144246157562584</v>
      </c>
    </row>
    <row r="231" spans="1:9" ht="17.850000000000001" customHeight="1" x14ac:dyDescent="0.2">
      <c r="A231" s="123" t="s">
        <v>73</v>
      </c>
      <c r="B231" s="94" t="s">
        <v>714</v>
      </c>
      <c r="C231" s="124" t="s">
        <v>74</v>
      </c>
      <c r="D231" s="124"/>
      <c r="E231" s="92">
        <f>E232</f>
        <v>311.7</v>
      </c>
      <c r="F231" s="92">
        <f>F232</f>
        <v>311.7</v>
      </c>
      <c r="G231" s="92">
        <v>0</v>
      </c>
      <c r="H231" s="121">
        <f t="shared" si="31"/>
        <v>0</v>
      </c>
      <c r="I231" s="122">
        <f t="shared" si="32"/>
        <v>0</v>
      </c>
    </row>
    <row r="232" spans="1:9" ht="17.850000000000001" customHeight="1" x14ac:dyDescent="0.2">
      <c r="A232" s="123" t="s">
        <v>75</v>
      </c>
      <c r="B232" s="94" t="s">
        <v>714</v>
      </c>
      <c r="C232" s="124">
        <v>240</v>
      </c>
      <c r="D232" s="124">
        <v>900900</v>
      </c>
      <c r="E232" s="92">
        <v>311.7</v>
      </c>
      <c r="F232" s="92">
        <v>311.7</v>
      </c>
      <c r="G232" s="92">
        <v>0</v>
      </c>
      <c r="H232" s="121">
        <f t="shared" si="31"/>
        <v>0</v>
      </c>
      <c r="I232" s="122">
        <f t="shared" si="32"/>
        <v>0</v>
      </c>
    </row>
    <row r="233" spans="1:9" ht="17.850000000000001" customHeight="1" x14ac:dyDescent="0.2">
      <c r="A233" s="123" t="s">
        <v>63</v>
      </c>
      <c r="B233" s="94" t="s">
        <v>714</v>
      </c>
      <c r="C233" s="124" t="s">
        <v>64</v>
      </c>
      <c r="D233" s="124"/>
      <c r="E233" s="92">
        <f>E234</f>
        <v>3000</v>
      </c>
      <c r="F233" s="92">
        <f>F234</f>
        <v>3000</v>
      </c>
      <c r="G233" s="92">
        <f>G234</f>
        <v>634</v>
      </c>
      <c r="H233" s="121">
        <f t="shared" si="31"/>
        <v>21.133333333333333</v>
      </c>
      <c r="I233" s="122">
        <f t="shared" si="32"/>
        <v>21.133333333333333</v>
      </c>
    </row>
    <row r="234" spans="1:9" ht="17.850000000000001" customHeight="1" x14ac:dyDescent="0.2">
      <c r="A234" s="123" t="s">
        <v>65</v>
      </c>
      <c r="B234" s="94" t="s">
        <v>714</v>
      </c>
      <c r="C234" s="124">
        <v>320</v>
      </c>
      <c r="D234" s="124">
        <v>900900</v>
      </c>
      <c r="E234" s="92">
        <v>3000</v>
      </c>
      <c r="F234" s="92">
        <v>3000</v>
      </c>
      <c r="G234" s="92">
        <v>634</v>
      </c>
      <c r="H234" s="121">
        <f t="shared" si="31"/>
        <v>21.133333333333333</v>
      </c>
      <c r="I234" s="122">
        <f t="shared" si="32"/>
        <v>21.133333333333333</v>
      </c>
    </row>
    <row r="235" spans="1:9" ht="27.6" customHeight="1" x14ac:dyDescent="0.2">
      <c r="A235" s="134" t="s">
        <v>373</v>
      </c>
      <c r="B235" s="119" t="s">
        <v>372</v>
      </c>
      <c r="C235" s="112"/>
      <c r="D235" s="112"/>
      <c r="E235" s="93">
        <f>E236</f>
        <v>12788.3</v>
      </c>
      <c r="F235" s="93">
        <f>F236</f>
        <v>12788.3</v>
      </c>
      <c r="G235" s="93">
        <f>G242+G236</f>
        <v>5377.8</v>
      </c>
      <c r="H235" s="115">
        <f t="shared" si="31"/>
        <v>42.052501114299794</v>
      </c>
      <c r="I235" s="116">
        <f t="shared" si="32"/>
        <v>42.052501114299794</v>
      </c>
    </row>
    <row r="236" spans="1:9" ht="28.5" customHeight="1" x14ac:dyDescent="0.2">
      <c r="A236" s="136" t="s">
        <v>154</v>
      </c>
      <c r="B236" s="94" t="s">
        <v>374</v>
      </c>
      <c r="C236" s="124"/>
      <c r="D236" s="124"/>
      <c r="E236" s="92">
        <f t="shared" ref="E236:G237" si="36">E237</f>
        <v>12788.3</v>
      </c>
      <c r="F236" s="92">
        <f t="shared" si="36"/>
        <v>12788.3</v>
      </c>
      <c r="G236" s="92">
        <f t="shared" si="36"/>
        <v>5377.8</v>
      </c>
      <c r="H236" s="121">
        <f t="shared" si="31"/>
        <v>42.052501114299794</v>
      </c>
      <c r="I236" s="122">
        <f t="shared" si="32"/>
        <v>42.052501114299794</v>
      </c>
    </row>
    <row r="237" spans="1:9" ht="14.25" customHeight="1" x14ac:dyDescent="0.2">
      <c r="A237" s="123" t="s">
        <v>63</v>
      </c>
      <c r="B237" s="94" t="s">
        <v>374</v>
      </c>
      <c r="C237" s="124" t="s">
        <v>64</v>
      </c>
      <c r="D237" s="124"/>
      <c r="E237" s="92">
        <f t="shared" si="36"/>
        <v>12788.3</v>
      </c>
      <c r="F237" s="92">
        <f t="shared" si="36"/>
        <v>12788.3</v>
      </c>
      <c r="G237" s="92">
        <f t="shared" si="36"/>
        <v>5377.8</v>
      </c>
      <c r="H237" s="121">
        <f t="shared" si="31"/>
        <v>42.052501114299794</v>
      </c>
      <c r="I237" s="122">
        <f t="shared" si="32"/>
        <v>42.052501114299794</v>
      </c>
    </row>
    <row r="238" spans="1:9" ht="12.75" customHeight="1" x14ac:dyDescent="0.2">
      <c r="A238" s="123" t="s">
        <v>96</v>
      </c>
      <c r="B238" s="94" t="s">
        <v>374</v>
      </c>
      <c r="C238" s="124">
        <v>310</v>
      </c>
      <c r="D238" s="124">
        <v>900100</v>
      </c>
      <c r="E238" s="92">
        <v>12788.3</v>
      </c>
      <c r="F238" s="92">
        <v>12788.3</v>
      </c>
      <c r="G238" s="92">
        <v>5377.8</v>
      </c>
      <c r="H238" s="121">
        <f t="shared" si="31"/>
        <v>42.052501114299794</v>
      </c>
      <c r="I238" s="122">
        <f t="shared" si="32"/>
        <v>42.052501114299794</v>
      </c>
    </row>
    <row r="239" spans="1:9" ht="19.5" customHeight="1" x14ac:dyDescent="0.2">
      <c r="A239" s="134" t="s">
        <v>375</v>
      </c>
      <c r="B239" s="119" t="s">
        <v>138</v>
      </c>
      <c r="C239" s="73"/>
      <c r="D239" s="73"/>
      <c r="E239" s="93">
        <f>E240</f>
        <v>11687.8</v>
      </c>
      <c r="F239" s="93">
        <f>F240</f>
        <v>11687.8</v>
      </c>
      <c r="G239" s="93">
        <f>G240</f>
        <v>1202.3</v>
      </c>
      <c r="H239" s="115">
        <f t="shared" si="31"/>
        <v>10.286794777460258</v>
      </c>
      <c r="I239" s="116">
        <f t="shared" si="32"/>
        <v>10.286794777460258</v>
      </c>
    </row>
    <row r="240" spans="1:9" ht="25.5" x14ac:dyDescent="0.2">
      <c r="A240" s="137" t="s">
        <v>376</v>
      </c>
      <c r="B240" s="119" t="s">
        <v>312</v>
      </c>
      <c r="C240" s="112"/>
      <c r="D240" s="112"/>
      <c r="E240" s="93">
        <f>E247+E241</f>
        <v>11687.8</v>
      </c>
      <c r="F240" s="93">
        <f>F247+F241</f>
        <v>11687.8</v>
      </c>
      <c r="G240" s="93">
        <f>G247+G241</f>
        <v>1202.3</v>
      </c>
      <c r="H240" s="115">
        <f t="shared" si="31"/>
        <v>10.286794777460258</v>
      </c>
      <c r="I240" s="116">
        <f t="shared" si="32"/>
        <v>10.286794777460258</v>
      </c>
    </row>
    <row r="241" spans="1:9" ht="38.25" x14ac:dyDescent="0.2">
      <c r="A241" s="123" t="s">
        <v>723</v>
      </c>
      <c r="B241" s="94" t="s">
        <v>724</v>
      </c>
      <c r="C241" s="124"/>
      <c r="D241" s="124"/>
      <c r="E241" s="92">
        <f>E242+E244</f>
        <v>6217.8</v>
      </c>
      <c r="F241" s="92">
        <f>F242+F244</f>
        <v>6217.8</v>
      </c>
      <c r="G241" s="92">
        <f>G242+G244</f>
        <v>1202.3</v>
      </c>
      <c r="H241" s="121">
        <f t="shared" si="31"/>
        <v>19.336421242240021</v>
      </c>
      <c r="I241" s="122">
        <f t="shared" si="32"/>
        <v>19.336421242240021</v>
      </c>
    </row>
    <row r="242" spans="1:9" x14ac:dyDescent="0.2">
      <c r="A242" s="123" t="s">
        <v>63</v>
      </c>
      <c r="B242" s="94" t="s">
        <v>724</v>
      </c>
      <c r="C242" s="124" t="s">
        <v>64</v>
      </c>
      <c r="D242" s="124"/>
      <c r="E242" s="92">
        <f>E243</f>
        <v>782.1</v>
      </c>
      <c r="F242" s="92">
        <f>F243</f>
        <v>782.1</v>
      </c>
      <c r="G242" s="92">
        <f>G243</f>
        <v>0</v>
      </c>
      <c r="H242" s="121">
        <f t="shared" si="31"/>
        <v>0</v>
      </c>
      <c r="I242" s="122">
        <f t="shared" si="32"/>
        <v>0</v>
      </c>
    </row>
    <row r="243" spans="1:9" x14ac:dyDescent="0.2">
      <c r="A243" s="123" t="s">
        <v>65</v>
      </c>
      <c r="B243" s="94" t="s">
        <v>724</v>
      </c>
      <c r="C243" s="124">
        <v>320</v>
      </c>
      <c r="D243" s="124">
        <v>900100</v>
      </c>
      <c r="E243" s="92">
        <v>782.1</v>
      </c>
      <c r="F243" s="92">
        <v>782.1</v>
      </c>
      <c r="G243" s="92">
        <v>0</v>
      </c>
      <c r="H243" s="121">
        <f t="shared" si="31"/>
        <v>0</v>
      </c>
      <c r="I243" s="122">
        <f t="shared" si="32"/>
        <v>0</v>
      </c>
    </row>
    <row r="244" spans="1:9" ht="25.5" x14ac:dyDescent="0.2">
      <c r="A244" s="132" t="s">
        <v>67</v>
      </c>
      <c r="B244" s="94" t="s">
        <v>724</v>
      </c>
      <c r="C244" s="138">
        <v>600</v>
      </c>
      <c r="D244" s="124"/>
      <c r="E244" s="92">
        <f>E245+E246</f>
        <v>5435.7</v>
      </c>
      <c r="F244" s="92">
        <f>F245+F246</f>
        <v>5435.7</v>
      </c>
      <c r="G244" s="92">
        <f>G245+G246</f>
        <v>1202.3</v>
      </c>
      <c r="H244" s="121">
        <f t="shared" si="31"/>
        <v>22.118586382618613</v>
      </c>
      <c r="I244" s="122">
        <f t="shared" si="32"/>
        <v>22.118586382618613</v>
      </c>
    </row>
    <row r="245" spans="1:9" x14ac:dyDescent="0.2">
      <c r="A245" s="132" t="s">
        <v>98</v>
      </c>
      <c r="B245" s="94" t="s">
        <v>724</v>
      </c>
      <c r="C245" s="124">
        <v>610</v>
      </c>
      <c r="D245" s="124">
        <v>900100</v>
      </c>
      <c r="E245" s="92">
        <v>4716.3</v>
      </c>
      <c r="F245" s="92">
        <v>4716.3</v>
      </c>
      <c r="G245" s="92">
        <v>1076</v>
      </c>
      <c r="H245" s="121">
        <f t="shared" si="31"/>
        <v>22.814494412993234</v>
      </c>
      <c r="I245" s="122">
        <f t="shared" si="32"/>
        <v>22.814494412993234</v>
      </c>
    </row>
    <row r="246" spans="1:9" x14ac:dyDescent="0.2">
      <c r="A246" s="132" t="s">
        <v>735</v>
      </c>
      <c r="B246" s="94" t="s">
        <v>724</v>
      </c>
      <c r="C246" s="124">
        <v>620</v>
      </c>
      <c r="D246" s="124">
        <v>900100</v>
      </c>
      <c r="E246" s="92">
        <v>719.4</v>
      </c>
      <c r="F246" s="92">
        <v>719.4</v>
      </c>
      <c r="G246" s="92">
        <v>126.3</v>
      </c>
      <c r="H246" s="121">
        <f t="shared" si="31"/>
        <v>17.556296914095078</v>
      </c>
      <c r="I246" s="122">
        <f t="shared" si="32"/>
        <v>17.556296914095078</v>
      </c>
    </row>
    <row r="247" spans="1:9" x14ac:dyDescent="0.2">
      <c r="A247" s="136" t="s">
        <v>155</v>
      </c>
      <c r="B247" s="94" t="s">
        <v>313</v>
      </c>
      <c r="C247" s="124"/>
      <c r="D247" s="124"/>
      <c r="E247" s="92">
        <f>E251+E248</f>
        <v>5470</v>
      </c>
      <c r="F247" s="92">
        <f>F251+F248</f>
        <v>5470</v>
      </c>
      <c r="G247" s="92">
        <f>G251+G248</f>
        <v>0</v>
      </c>
      <c r="H247" s="121">
        <f t="shared" si="31"/>
        <v>0</v>
      </c>
      <c r="I247" s="122">
        <f t="shared" si="32"/>
        <v>0</v>
      </c>
    </row>
    <row r="248" spans="1:9" ht="13.35" customHeight="1" x14ac:dyDescent="0.2">
      <c r="A248" s="123" t="s">
        <v>73</v>
      </c>
      <c r="B248" s="94" t="s">
        <v>313</v>
      </c>
      <c r="C248" s="124" t="s">
        <v>74</v>
      </c>
      <c r="D248" s="124"/>
      <c r="E248" s="92">
        <f>E249+E250</f>
        <v>1646</v>
      </c>
      <c r="F248" s="92">
        <f>F249+F250</f>
        <v>1646</v>
      </c>
      <c r="G248" s="92">
        <f>G249+G250</f>
        <v>0</v>
      </c>
      <c r="H248" s="121">
        <f t="shared" si="31"/>
        <v>0</v>
      </c>
      <c r="I248" s="122">
        <f t="shared" si="32"/>
        <v>0</v>
      </c>
    </row>
    <row r="249" spans="1:9" ht="25.5" x14ac:dyDescent="0.2">
      <c r="A249" s="123" t="s">
        <v>75</v>
      </c>
      <c r="B249" s="94" t="s">
        <v>313</v>
      </c>
      <c r="C249" s="124" t="s">
        <v>76</v>
      </c>
      <c r="D249" s="124">
        <v>900302</v>
      </c>
      <c r="E249" s="92">
        <v>757.1</v>
      </c>
      <c r="F249" s="92">
        <v>757.1</v>
      </c>
      <c r="G249" s="92">
        <v>0</v>
      </c>
      <c r="H249" s="121">
        <f t="shared" si="31"/>
        <v>0</v>
      </c>
      <c r="I249" s="122">
        <f t="shared" si="32"/>
        <v>0</v>
      </c>
    </row>
    <row r="250" spans="1:9" ht="25.5" x14ac:dyDescent="0.2">
      <c r="A250" s="123" t="s">
        <v>75</v>
      </c>
      <c r="B250" s="94" t="s">
        <v>313</v>
      </c>
      <c r="C250" s="124" t="s">
        <v>76</v>
      </c>
      <c r="D250" s="124">
        <v>900100</v>
      </c>
      <c r="E250" s="92">
        <v>888.9</v>
      </c>
      <c r="F250" s="92">
        <v>888.9</v>
      </c>
      <c r="G250" s="92">
        <v>0</v>
      </c>
      <c r="H250" s="121">
        <f t="shared" si="31"/>
        <v>0</v>
      </c>
      <c r="I250" s="122">
        <f t="shared" si="32"/>
        <v>0</v>
      </c>
    </row>
    <row r="251" spans="1:9" ht="25.5" x14ac:dyDescent="0.2">
      <c r="A251" s="132" t="s">
        <v>67</v>
      </c>
      <c r="B251" s="94" t="s">
        <v>313</v>
      </c>
      <c r="C251" s="138">
        <v>600</v>
      </c>
      <c r="D251" s="138"/>
      <c r="E251" s="92">
        <f>E252+E253+E254</f>
        <v>3824</v>
      </c>
      <c r="F251" s="92">
        <f>F252+F253+F254</f>
        <v>3824</v>
      </c>
      <c r="G251" s="92">
        <f>G252+G253+G254</f>
        <v>0</v>
      </c>
      <c r="H251" s="121">
        <f t="shared" si="31"/>
        <v>0</v>
      </c>
      <c r="I251" s="122">
        <f t="shared" si="32"/>
        <v>0</v>
      </c>
    </row>
    <row r="252" spans="1:9" ht="13.35" customHeight="1" x14ac:dyDescent="0.2">
      <c r="A252" s="132" t="s">
        <v>98</v>
      </c>
      <c r="B252" s="94" t="s">
        <v>313</v>
      </c>
      <c r="C252" s="138">
        <v>610</v>
      </c>
      <c r="D252" s="124">
        <v>900302</v>
      </c>
      <c r="E252" s="92">
        <v>1758.9</v>
      </c>
      <c r="F252" s="92">
        <v>1758.9</v>
      </c>
      <c r="G252" s="92">
        <v>0</v>
      </c>
      <c r="H252" s="121">
        <f t="shared" si="31"/>
        <v>0</v>
      </c>
      <c r="I252" s="122">
        <f t="shared" si="32"/>
        <v>0</v>
      </c>
    </row>
    <row r="253" spans="1:9" ht="13.35" customHeight="1" x14ac:dyDescent="0.2">
      <c r="A253" s="132" t="s">
        <v>98</v>
      </c>
      <c r="B253" s="94" t="s">
        <v>313</v>
      </c>
      <c r="C253" s="138">
        <v>610</v>
      </c>
      <c r="D253" s="124">
        <v>900100</v>
      </c>
      <c r="E253" s="139">
        <v>2065.1</v>
      </c>
      <c r="F253" s="139">
        <v>2065.1</v>
      </c>
      <c r="G253" s="139">
        <v>0</v>
      </c>
      <c r="H253" s="121">
        <f t="shared" si="31"/>
        <v>0</v>
      </c>
      <c r="I253" s="122">
        <f t="shared" si="32"/>
        <v>0</v>
      </c>
    </row>
    <row r="254" spans="1:9" ht="13.35" customHeight="1" x14ac:dyDescent="0.2">
      <c r="A254" s="132" t="s">
        <v>735</v>
      </c>
      <c r="B254" s="94" t="s">
        <v>313</v>
      </c>
      <c r="C254" s="138">
        <v>620</v>
      </c>
      <c r="D254" s="124">
        <v>900100</v>
      </c>
      <c r="E254" s="139">
        <v>0</v>
      </c>
      <c r="F254" s="139">
        <v>0</v>
      </c>
      <c r="G254" s="139">
        <v>0</v>
      </c>
      <c r="H254" s="121">
        <v>0</v>
      </c>
      <c r="I254" s="122">
        <v>0</v>
      </c>
    </row>
    <row r="255" spans="1:9" x14ac:dyDescent="0.2">
      <c r="A255" s="117" t="s">
        <v>89</v>
      </c>
      <c r="B255" s="119" t="s">
        <v>299</v>
      </c>
      <c r="C255" s="112"/>
      <c r="D255" s="112"/>
      <c r="E255" s="140">
        <f t="shared" ref="E255:G256" si="37">E256</f>
        <v>5150</v>
      </c>
      <c r="F255" s="140">
        <f t="shared" si="37"/>
        <v>5150</v>
      </c>
      <c r="G255" s="140">
        <f t="shared" si="37"/>
        <v>2221.3000000000002</v>
      </c>
      <c r="H255" s="115">
        <f t="shared" si="31"/>
        <v>43.132038834951459</v>
      </c>
      <c r="I255" s="116">
        <f t="shared" si="32"/>
        <v>43.132038834951459</v>
      </c>
    </row>
    <row r="256" spans="1:9" ht="38.25" x14ac:dyDescent="0.2">
      <c r="A256" s="117" t="s">
        <v>383</v>
      </c>
      <c r="B256" s="119" t="s">
        <v>384</v>
      </c>
      <c r="C256" s="112"/>
      <c r="D256" s="112"/>
      <c r="E256" s="140">
        <f t="shared" si="37"/>
        <v>5150</v>
      </c>
      <c r="F256" s="140">
        <f t="shared" si="37"/>
        <v>5150</v>
      </c>
      <c r="G256" s="140">
        <f t="shared" si="37"/>
        <v>2221.3000000000002</v>
      </c>
      <c r="H256" s="115">
        <f t="shared" si="31"/>
        <v>43.132038834951459</v>
      </c>
      <c r="I256" s="116">
        <f t="shared" si="32"/>
        <v>43.132038834951459</v>
      </c>
    </row>
    <row r="257" spans="1:9" ht="38.25" x14ac:dyDescent="0.2">
      <c r="A257" s="123" t="s">
        <v>282</v>
      </c>
      <c r="B257" s="94" t="s">
        <v>382</v>
      </c>
      <c r="C257" s="124"/>
      <c r="D257" s="124"/>
      <c r="E257" s="139">
        <f>E258+E260</f>
        <v>5150</v>
      </c>
      <c r="F257" s="139">
        <f>F258+F260</f>
        <v>5150</v>
      </c>
      <c r="G257" s="139">
        <f>G258+G260</f>
        <v>2221.3000000000002</v>
      </c>
      <c r="H257" s="121">
        <f t="shared" si="31"/>
        <v>43.132038834951459</v>
      </c>
      <c r="I257" s="122">
        <f t="shared" si="32"/>
        <v>43.132038834951459</v>
      </c>
    </row>
    <row r="258" spans="1:9" ht="41.1" customHeight="1" x14ac:dyDescent="0.2">
      <c r="A258" s="123" t="s">
        <v>78</v>
      </c>
      <c r="B258" s="94" t="s">
        <v>382</v>
      </c>
      <c r="C258" s="124" t="s">
        <v>79</v>
      </c>
      <c r="D258" s="124"/>
      <c r="E258" s="92">
        <f>E259</f>
        <v>4656.8</v>
      </c>
      <c r="F258" s="92">
        <f>F259</f>
        <v>4656.8</v>
      </c>
      <c r="G258" s="92">
        <f>G259</f>
        <v>2143.5</v>
      </c>
      <c r="H258" s="121">
        <f t="shared" si="31"/>
        <v>46.029462291702458</v>
      </c>
      <c r="I258" s="122">
        <f t="shared" si="32"/>
        <v>46.029462291702458</v>
      </c>
    </row>
    <row r="259" spans="1:9" ht="15.75" customHeight="1" x14ac:dyDescent="0.2">
      <c r="A259" s="123" t="s">
        <v>80</v>
      </c>
      <c r="B259" s="94" t="s">
        <v>382</v>
      </c>
      <c r="C259" s="124" t="s">
        <v>81</v>
      </c>
      <c r="D259" s="124">
        <v>900303</v>
      </c>
      <c r="E259" s="92">
        <v>4656.8</v>
      </c>
      <c r="F259" s="92">
        <v>4656.8</v>
      </c>
      <c r="G259" s="92">
        <v>2143.5</v>
      </c>
      <c r="H259" s="121">
        <f t="shared" si="31"/>
        <v>46.029462291702458</v>
      </c>
      <c r="I259" s="122">
        <f t="shared" si="32"/>
        <v>46.029462291702458</v>
      </c>
    </row>
    <row r="260" spans="1:9" ht="13.35" customHeight="1" x14ac:dyDescent="0.2">
      <c r="A260" s="123" t="s">
        <v>73</v>
      </c>
      <c r="B260" s="94" t="s">
        <v>382</v>
      </c>
      <c r="C260" s="124" t="s">
        <v>74</v>
      </c>
      <c r="D260" s="124"/>
      <c r="E260" s="92">
        <f>E261</f>
        <v>493.2</v>
      </c>
      <c r="F260" s="92">
        <f>F261</f>
        <v>493.2</v>
      </c>
      <c r="G260" s="92">
        <f>G261</f>
        <v>77.8</v>
      </c>
      <c r="H260" s="121">
        <f t="shared" si="31"/>
        <v>15.774533657745337</v>
      </c>
      <c r="I260" s="122">
        <f t="shared" si="32"/>
        <v>15.774533657745337</v>
      </c>
    </row>
    <row r="261" spans="1:9" ht="25.5" x14ac:dyDescent="0.2">
      <c r="A261" s="123" t="s">
        <v>75</v>
      </c>
      <c r="B261" s="94" t="s">
        <v>382</v>
      </c>
      <c r="C261" s="124" t="s">
        <v>76</v>
      </c>
      <c r="D261" s="124">
        <v>900303</v>
      </c>
      <c r="E261" s="92">
        <v>493.2</v>
      </c>
      <c r="F261" s="92">
        <v>493.2</v>
      </c>
      <c r="G261" s="92">
        <v>77.8</v>
      </c>
      <c r="H261" s="121">
        <f t="shared" si="31"/>
        <v>15.774533657745337</v>
      </c>
      <c r="I261" s="122">
        <f t="shared" si="32"/>
        <v>15.774533657745337</v>
      </c>
    </row>
    <row r="262" spans="1:9" ht="25.5" x14ac:dyDescent="0.2">
      <c r="A262" s="134" t="s">
        <v>385</v>
      </c>
      <c r="B262" s="119" t="s">
        <v>386</v>
      </c>
      <c r="C262" s="73"/>
      <c r="D262" s="73"/>
      <c r="E262" s="93">
        <f t="shared" ref="E262:G265" si="38">E263</f>
        <v>480</v>
      </c>
      <c r="F262" s="93">
        <f t="shared" si="38"/>
        <v>480</v>
      </c>
      <c r="G262" s="93">
        <f t="shared" si="38"/>
        <v>0</v>
      </c>
      <c r="H262" s="115">
        <f t="shared" si="31"/>
        <v>0</v>
      </c>
      <c r="I262" s="116">
        <f t="shared" si="32"/>
        <v>0</v>
      </c>
    </row>
    <row r="263" spans="1:9" ht="27" customHeight="1" x14ac:dyDescent="0.2">
      <c r="A263" s="137" t="s">
        <v>387</v>
      </c>
      <c r="B263" s="119" t="s">
        <v>388</v>
      </c>
      <c r="C263" s="74"/>
      <c r="D263" s="74"/>
      <c r="E263" s="93">
        <f>E264</f>
        <v>480</v>
      </c>
      <c r="F263" s="93">
        <f>F264</f>
        <v>480</v>
      </c>
      <c r="G263" s="93">
        <f t="shared" si="38"/>
        <v>0</v>
      </c>
      <c r="H263" s="115">
        <f t="shared" si="31"/>
        <v>0</v>
      </c>
      <c r="I263" s="116">
        <f t="shared" si="32"/>
        <v>0</v>
      </c>
    </row>
    <row r="264" spans="1:9" ht="16.5" customHeight="1" x14ac:dyDescent="0.2">
      <c r="A264" s="136" t="s">
        <v>156</v>
      </c>
      <c r="B264" s="94" t="s">
        <v>389</v>
      </c>
      <c r="C264" s="71"/>
      <c r="D264" s="71"/>
      <c r="E264" s="92">
        <f t="shared" si="38"/>
        <v>480</v>
      </c>
      <c r="F264" s="92">
        <f t="shared" si="38"/>
        <v>480</v>
      </c>
      <c r="G264" s="92">
        <f t="shared" si="38"/>
        <v>0</v>
      </c>
      <c r="H264" s="121">
        <f t="shared" si="31"/>
        <v>0</v>
      </c>
      <c r="I264" s="122">
        <f t="shared" si="32"/>
        <v>0</v>
      </c>
    </row>
    <row r="265" spans="1:9" ht="25.5" x14ac:dyDescent="0.2">
      <c r="A265" s="123" t="s">
        <v>67</v>
      </c>
      <c r="B265" s="94" t="s">
        <v>389</v>
      </c>
      <c r="C265" s="124" t="s">
        <v>68</v>
      </c>
      <c r="D265" s="124"/>
      <c r="E265" s="92">
        <f t="shared" si="38"/>
        <v>480</v>
      </c>
      <c r="F265" s="92">
        <f t="shared" si="38"/>
        <v>480</v>
      </c>
      <c r="G265" s="92">
        <f t="shared" si="38"/>
        <v>0</v>
      </c>
      <c r="H265" s="121">
        <f t="shared" si="31"/>
        <v>0</v>
      </c>
      <c r="I265" s="122">
        <f t="shared" si="32"/>
        <v>0</v>
      </c>
    </row>
    <row r="266" spans="1:9" ht="38.25" x14ac:dyDescent="0.2">
      <c r="A266" s="132" t="s">
        <v>538</v>
      </c>
      <c r="B266" s="94" t="s">
        <v>389</v>
      </c>
      <c r="C266" s="124" t="s">
        <v>77</v>
      </c>
      <c r="D266" s="124">
        <v>900100</v>
      </c>
      <c r="E266" s="92">
        <v>480</v>
      </c>
      <c r="F266" s="92">
        <v>480</v>
      </c>
      <c r="G266" s="92">
        <v>0</v>
      </c>
      <c r="H266" s="121">
        <f t="shared" ref="H266:H329" si="39">G266/E266*100</f>
        <v>0</v>
      </c>
      <c r="I266" s="122">
        <f t="shared" ref="I266:I329" si="40">G266/F266*100</f>
        <v>0</v>
      </c>
    </row>
    <row r="267" spans="1:9" ht="18.75" customHeight="1" x14ac:dyDescent="0.2">
      <c r="A267" s="118" t="s">
        <v>347</v>
      </c>
      <c r="B267" s="119" t="s">
        <v>106</v>
      </c>
      <c r="C267" s="72"/>
      <c r="D267" s="72"/>
      <c r="E267" s="93">
        <f>E268+E277+E282</f>
        <v>155112.1</v>
      </c>
      <c r="F267" s="93">
        <f>F268+F277+F282</f>
        <v>157371.29999999999</v>
      </c>
      <c r="G267" s="93">
        <f>G268+G277+G282</f>
        <v>78391.899999999994</v>
      </c>
      <c r="H267" s="115">
        <f t="shared" si="39"/>
        <v>50.538868341025612</v>
      </c>
      <c r="I267" s="116">
        <f t="shared" si="40"/>
        <v>49.813339535226561</v>
      </c>
    </row>
    <row r="268" spans="1:9" x14ac:dyDescent="0.2">
      <c r="A268" s="118" t="s">
        <v>157</v>
      </c>
      <c r="B268" s="119" t="s">
        <v>107</v>
      </c>
      <c r="C268" s="73"/>
      <c r="D268" s="73"/>
      <c r="E268" s="93">
        <f>E269</f>
        <v>81209.8</v>
      </c>
      <c r="F268" s="93">
        <f>F269</f>
        <v>81209.8</v>
      </c>
      <c r="G268" s="93">
        <f>G269</f>
        <v>42809.200000000004</v>
      </c>
      <c r="H268" s="115">
        <f t="shared" si="39"/>
        <v>52.714327581153995</v>
      </c>
      <c r="I268" s="116">
        <f t="shared" si="40"/>
        <v>52.714327581153995</v>
      </c>
    </row>
    <row r="269" spans="1:9" ht="39" customHeight="1" x14ac:dyDescent="0.2">
      <c r="A269" s="118" t="s">
        <v>670</v>
      </c>
      <c r="B269" s="119" t="s">
        <v>108</v>
      </c>
      <c r="C269" s="74"/>
      <c r="D269" s="74"/>
      <c r="E269" s="93">
        <f>E270+E274</f>
        <v>81209.8</v>
      </c>
      <c r="F269" s="93">
        <f>F270+F274</f>
        <v>81209.8</v>
      </c>
      <c r="G269" s="93">
        <f>G270+G274</f>
        <v>42809.200000000004</v>
      </c>
      <c r="H269" s="115">
        <f t="shared" si="39"/>
        <v>52.714327581153995</v>
      </c>
      <c r="I269" s="116">
        <f t="shared" si="40"/>
        <v>52.714327581153995</v>
      </c>
    </row>
    <row r="270" spans="1:9" ht="25.5" x14ac:dyDescent="0.2">
      <c r="A270" s="120" t="s">
        <v>283</v>
      </c>
      <c r="B270" s="94" t="s">
        <v>568</v>
      </c>
      <c r="C270" s="71"/>
      <c r="D270" s="71"/>
      <c r="E270" s="92">
        <f>E271</f>
        <v>1310</v>
      </c>
      <c r="F270" s="92">
        <f>F271</f>
        <v>1310</v>
      </c>
      <c r="G270" s="92">
        <f>G271</f>
        <v>801.3</v>
      </c>
      <c r="H270" s="121">
        <f t="shared" si="39"/>
        <v>61.167938931297705</v>
      </c>
      <c r="I270" s="122">
        <f t="shared" si="40"/>
        <v>61.167938931297705</v>
      </c>
    </row>
    <row r="271" spans="1:9" ht="25.5" x14ac:dyDescent="0.2">
      <c r="A271" s="123" t="s">
        <v>67</v>
      </c>
      <c r="B271" s="94" t="s">
        <v>568</v>
      </c>
      <c r="C271" s="124" t="s">
        <v>68</v>
      </c>
      <c r="D271" s="124"/>
      <c r="E271" s="92">
        <f>E272+E273</f>
        <v>1310</v>
      </c>
      <c r="F271" s="92">
        <f>F272+F273</f>
        <v>1310</v>
      </c>
      <c r="G271" s="92">
        <f>G272+G273</f>
        <v>801.3</v>
      </c>
      <c r="H271" s="121">
        <f t="shared" si="39"/>
        <v>61.167938931297705</v>
      </c>
      <c r="I271" s="122">
        <f t="shared" si="40"/>
        <v>61.167938931297705</v>
      </c>
    </row>
    <row r="272" spans="1:9" ht="13.35" customHeight="1" x14ac:dyDescent="0.2">
      <c r="A272" s="123" t="s">
        <v>69</v>
      </c>
      <c r="B272" s="94" t="s">
        <v>568</v>
      </c>
      <c r="C272" s="124" t="s">
        <v>70</v>
      </c>
      <c r="D272" s="124">
        <v>900100</v>
      </c>
      <c r="E272" s="92">
        <v>250</v>
      </c>
      <c r="F272" s="92">
        <v>250</v>
      </c>
      <c r="G272" s="92">
        <v>139.9</v>
      </c>
      <c r="H272" s="121">
        <f t="shared" si="39"/>
        <v>55.96</v>
      </c>
      <c r="I272" s="122">
        <f t="shared" si="40"/>
        <v>55.96</v>
      </c>
    </row>
    <row r="273" spans="1:9" x14ac:dyDescent="0.2">
      <c r="A273" s="123" t="s">
        <v>71</v>
      </c>
      <c r="B273" s="94" t="s">
        <v>568</v>
      </c>
      <c r="C273" s="124" t="s">
        <v>72</v>
      </c>
      <c r="D273" s="124">
        <v>900100</v>
      </c>
      <c r="E273" s="92">
        <v>1060</v>
      </c>
      <c r="F273" s="92">
        <v>1060</v>
      </c>
      <c r="G273" s="92">
        <v>661.4</v>
      </c>
      <c r="H273" s="121">
        <f t="shared" si="39"/>
        <v>62.396226415094333</v>
      </c>
      <c r="I273" s="122">
        <f t="shared" si="40"/>
        <v>62.396226415094333</v>
      </c>
    </row>
    <row r="274" spans="1:9" ht="25.5" x14ac:dyDescent="0.2">
      <c r="A274" s="120" t="s">
        <v>172</v>
      </c>
      <c r="B274" s="94" t="s">
        <v>173</v>
      </c>
      <c r="C274" s="71"/>
      <c r="D274" s="71"/>
      <c r="E274" s="92">
        <f t="shared" ref="E274:G275" si="41">E275</f>
        <v>79899.8</v>
      </c>
      <c r="F274" s="92">
        <f t="shared" si="41"/>
        <v>79899.8</v>
      </c>
      <c r="G274" s="92">
        <f t="shared" si="41"/>
        <v>42007.9</v>
      </c>
      <c r="H274" s="121">
        <f t="shared" si="39"/>
        <v>52.575726096936414</v>
      </c>
      <c r="I274" s="122">
        <f t="shared" si="40"/>
        <v>52.575726096936414</v>
      </c>
    </row>
    <row r="275" spans="1:9" ht="25.5" x14ac:dyDescent="0.2">
      <c r="A275" s="123" t="s">
        <v>67</v>
      </c>
      <c r="B275" s="94" t="s">
        <v>173</v>
      </c>
      <c r="C275" s="124" t="s">
        <v>68</v>
      </c>
      <c r="D275" s="124"/>
      <c r="E275" s="92">
        <f t="shared" si="41"/>
        <v>79899.8</v>
      </c>
      <c r="F275" s="92">
        <f t="shared" si="41"/>
        <v>79899.8</v>
      </c>
      <c r="G275" s="92">
        <f t="shared" si="41"/>
        <v>42007.9</v>
      </c>
      <c r="H275" s="121">
        <f t="shared" si="39"/>
        <v>52.575726096936414</v>
      </c>
      <c r="I275" s="122">
        <f t="shared" si="40"/>
        <v>52.575726096936414</v>
      </c>
    </row>
    <row r="276" spans="1:9" x14ac:dyDescent="0.2">
      <c r="A276" s="123" t="s">
        <v>71</v>
      </c>
      <c r="B276" s="94" t="s">
        <v>173</v>
      </c>
      <c r="C276" s="124" t="s">
        <v>72</v>
      </c>
      <c r="D276" s="124">
        <v>900100</v>
      </c>
      <c r="E276" s="92">
        <v>79899.8</v>
      </c>
      <c r="F276" s="92">
        <v>79899.8</v>
      </c>
      <c r="G276" s="92">
        <v>42007.9</v>
      </c>
      <c r="H276" s="121">
        <f t="shared" si="39"/>
        <v>52.575726096936414</v>
      </c>
      <c r="I276" s="122">
        <f t="shared" si="40"/>
        <v>52.575726096936414</v>
      </c>
    </row>
    <row r="277" spans="1:9" x14ac:dyDescent="0.2">
      <c r="A277" s="118" t="s">
        <v>158</v>
      </c>
      <c r="B277" s="119" t="s">
        <v>348</v>
      </c>
      <c r="C277" s="73"/>
      <c r="D277" s="73"/>
      <c r="E277" s="93">
        <f t="shared" ref="E277:G278" si="42">E278</f>
        <v>72735.3</v>
      </c>
      <c r="F277" s="93">
        <f t="shared" si="42"/>
        <v>75256.5</v>
      </c>
      <c r="G277" s="93">
        <f t="shared" si="42"/>
        <v>34927.199999999997</v>
      </c>
      <c r="H277" s="115">
        <f t="shared" si="39"/>
        <v>48.019599836668021</v>
      </c>
      <c r="I277" s="116">
        <f t="shared" si="40"/>
        <v>46.410874808156102</v>
      </c>
    </row>
    <row r="278" spans="1:9" x14ac:dyDescent="0.2">
      <c r="A278" s="118" t="s">
        <v>349</v>
      </c>
      <c r="B278" s="119" t="s">
        <v>350</v>
      </c>
      <c r="C278" s="74"/>
      <c r="D278" s="74"/>
      <c r="E278" s="93">
        <f t="shared" si="42"/>
        <v>72735.3</v>
      </c>
      <c r="F278" s="93">
        <f t="shared" si="42"/>
        <v>75256.5</v>
      </c>
      <c r="G278" s="93">
        <f t="shared" si="42"/>
        <v>34927.199999999997</v>
      </c>
      <c r="H278" s="115">
        <f t="shared" si="39"/>
        <v>48.019599836668021</v>
      </c>
      <c r="I278" s="116">
        <f t="shared" si="40"/>
        <v>46.410874808156102</v>
      </c>
    </row>
    <row r="279" spans="1:9" ht="25.5" x14ac:dyDescent="0.2">
      <c r="A279" s="120" t="s">
        <v>351</v>
      </c>
      <c r="B279" s="94" t="s">
        <v>352</v>
      </c>
      <c r="C279" s="71"/>
      <c r="D279" s="71"/>
      <c r="E279" s="92">
        <f t="shared" ref="E279:G280" si="43">E280</f>
        <v>72735.3</v>
      </c>
      <c r="F279" s="92">
        <f t="shared" si="43"/>
        <v>75256.5</v>
      </c>
      <c r="G279" s="92">
        <f t="shared" si="43"/>
        <v>34927.199999999997</v>
      </c>
      <c r="H279" s="121">
        <f t="shared" si="39"/>
        <v>48.019599836668021</v>
      </c>
      <c r="I279" s="122">
        <f t="shared" si="40"/>
        <v>46.410874808156102</v>
      </c>
    </row>
    <row r="280" spans="1:9" ht="25.5" x14ac:dyDescent="0.2">
      <c r="A280" s="123" t="s">
        <v>67</v>
      </c>
      <c r="B280" s="94" t="s">
        <v>352</v>
      </c>
      <c r="C280" s="124" t="s">
        <v>68</v>
      </c>
      <c r="D280" s="124"/>
      <c r="E280" s="92">
        <f t="shared" si="43"/>
        <v>72735.3</v>
      </c>
      <c r="F280" s="92">
        <f t="shared" si="43"/>
        <v>75256.5</v>
      </c>
      <c r="G280" s="92">
        <f t="shared" si="43"/>
        <v>34927.199999999997</v>
      </c>
      <c r="H280" s="121">
        <f t="shared" si="39"/>
        <v>48.019599836668021</v>
      </c>
      <c r="I280" s="122">
        <f t="shared" si="40"/>
        <v>46.410874808156102</v>
      </c>
    </row>
    <row r="281" spans="1:9" ht="13.35" customHeight="1" x14ac:dyDescent="0.2">
      <c r="A281" s="123" t="s">
        <v>69</v>
      </c>
      <c r="B281" s="94" t="s">
        <v>352</v>
      </c>
      <c r="C281" s="124" t="s">
        <v>70</v>
      </c>
      <c r="D281" s="124">
        <v>900100</v>
      </c>
      <c r="E281" s="92">
        <v>72735.3</v>
      </c>
      <c r="F281" s="92">
        <v>75256.5</v>
      </c>
      <c r="G281" s="92">
        <v>34927.199999999997</v>
      </c>
      <c r="H281" s="121">
        <f t="shared" si="39"/>
        <v>48.019599836668021</v>
      </c>
      <c r="I281" s="122">
        <f t="shared" si="40"/>
        <v>46.410874808156102</v>
      </c>
    </row>
    <row r="282" spans="1:9" s="79" customFormat="1" x14ac:dyDescent="0.2">
      <c r="A282" s="117" t="s">
        <v>89</v>
      </c>
      <c r="B282" s="119" t="s">
        <v>109</v>
      </c>
      <c r="C282" s="112"/>
      <c r="D282" s="112"/>
      <c r="E282" s="93">
        <f t="shared" ref="E282:F285" si="44">E283</f>
        <v>1167</v>
      </c>
      <c r="F282" s="93">
        <f t="shared" si="44"/>
        <v>905</v>
      </c>
      <c r="G282" s="93">
        <f t="shared" ref="G282:G285" si="45">G283</f>
        <v>655.5</v>
      </c>
      <c r="H282" s="115">
        <f t="shared" si="39"/>
        <v>56.169665809768645</v>
      </c>
      <c r="I282" s="116">
        <f t="shared" si="40"/>
        <v>72.430939226519342</v>
      </c>
    </row>
    <row r="283" spans="1:9" s="79" customFormat="1" ht="27.75" customHeight="1" x14ac:dyDescent="0.2">
      <c r="A283" s="117" t="s">
        <v>263</v>
      </c>
      <c r="B283" s="119" t="s">
        <v>110</v>
      </c>
      <c r="C283" s="112"/>
      <c r="D283" s="112"/>
      <c r="E283" s="93">
        <f t="shared" si="44"/>
        <v>1167</v>
      </c>
      <c r="F283" s="93">
        <f t="shared" si="44"/>
        <v>905</v>
      </c>
      <c r="G283" s="93">
        <f t="shared" si="45"/>
        <v>655.5</v>
      </c>
      <c r="H283" s="115">
        <f t="shared" si="39"/>
        <v>56.169665809768645</v>
      </c>
      <c r="I283" s="116">
        <f t="shared" si="40"/>
        <v>72.430939226519342</v>
      </c>
    </row>
    <row r="284" spans="1:9" ht="29.25" customHeight="1" x14ac:dyDescent="0.2">
      <c r="A284" s="123" t="s">
        <v>283</v>
      </c>
      <c r="B284" s="94" t="s">
        <v>353</v>
      </c>
      <c r="C284" s="124"/>
      <c r="D284" s="124"/>
      <c r="E284" s="92">
        <f t="shared" si="44"/>
        <v>1167</v>
      </c>
      <c r="F284" s="92">
        <f t="shared" si="44"/>
        <v>905</v>
      </c>
      <c r="G284" s="92">
        <f t="shared" si="45"/>
        <v>655.5</v>
      </c>
      <c r="H284" s="121">
        <f t="shared" si="39"/>
        <v>56.169665809768645</v>
      </c>
      <c r="I284" s="122">
        <f t="shared" si="40"/>
        <v>72.430939226519342</v>
      </c>
    </row>
    <row r="285" spans="1:9" ht="13.35" customHeight="1" x14ac:dyDescent="0.2">
      <c r="A285" s="123" t="s">
        <v>73</v>
      </c>
      <c r="B285" s="94" t="s">
        <v>353</v>
      </c>
      <c r="C285" s="124">
        <v>200</v>
      </c>
      <c r="D285" s="124"/>
      <c r="E285" s="92">
        <f t="shared" si="44"/>
        <v>1167</v>
      </c>
      <c r="F285" s="92">
        <f t="shared" si="44"/>
        <v>905</v>
      </c>
      <c r="G285" s="92">
        <f t="shared" si="45"/>
        <v>655.5</v>
      </c>
      <c r="H285" s="121">
        <f t="shared" si="39"/>
        <v>56.169665809768645</v>
      </c>
      <c r="I285" s="122">
        <f t="shared" si="40"/>
        <v>72.430939226519342</v>
      </c>
    </row>
    <row r="286" spans="1:9" ht="25.5" x14ac:dyDescent="0.2">
      <c r="A286" s="123" t="s">
        <v>75</v>
      </c>
      <c r="B286" s="94" t="s">
        <v>353</v>
      </c>
      <c r="C286" s="124">
        <v>240</v>
      </c>
      <c r="D286" s="124">
        <v>900100</v>
      </c>
      <c r="E286" s="92">
        <v>1167</v>
      </c>
      <c r="F286" s="92">
        <v>905</v>
      </c>
      <c r="G286" s="92">
        <v>655.5</v>
      </c>
      <c r="H286" s="121">
        <f t="shared" si="39"/>
        <v>56.169665809768645</v>
      </c>
      <c r="I286" s="122">
        <f t="shared" si="40"/>
        <v>72.430939226519342</v>
      </c>
    </row>
    <row r="287" spans="1:9" ht="23.25" customHeight="1" x14ac:dyDescent="0.2">
      <c r="A287" s="118" t="s">
        <v>390</v>
      </c>
      <c r="B287" s="119" t="s">
        <v>111</v>
      </c>
      <c r="C287" s="76"/>
      <c r="D287" s="76"/>
      <c r="E287" s="93">
        <f>E288+E299+E293</f>
        <v>3511.2</v>
      </c>
      <c r="F287" s="93">
        <f>F288+F299+F293</f>
        <v>3511.2</v>
      </c>
      <c r="G287" s="93">
        <f>G288+G299+G293</f>
        <v>990.6</v>
      </c>
      <c r="H287" s="115">
        <f t="shared" si="39"/>
        <v>28.212576896787429</v>
      </c>
      <c r="I287" s="116">
        <f t="shared" si="40"/>
        <v>28.212576896787429</v>
      </c>
    </row>
    <row r="288" spans="1:9" ht="25.5" x14ac:dyDescent="0.2">
      <c r="A288" s="118" t="s">
        <v>391</v>
      </c>
      <c r="B288" s="119" t="s">
        <v>193</v>
      </c>
      <c r="C288" s="112"/>
      <c r="D288" s="112"/>
      <c r="E288" s="93">
        <f t="shared" ref="E288:G291" si="46">E289</f>
        <v>704</v>
      </c>
      <c r="F288" s="93">
        <f t="shared" si="46"/>
        <v>704</v>
      </c>
      <c r="G288" s="93">
        <f t="shared" si="46"/>
        <v>263.7</v>
      </c>
      <c r="H288" s="115">
        <f t="shared" si="39"/>
        <v>37.457386363636367</v>
      </c>
      <c r="I288" s="116">
        <f t="shared" si="40"/>
        <v>37.457386363636367</v>
      </c>
    </row>
    <row r="289" spans="1:9" ht="33" customHeight="1" x14ac:dyDescent="0.2">
      <c r="A289" s="118" t="s">
        <v>392</v>
      </c>
      <c r="B289" s="119" t="s">
        <v>194</v>
      </c>
      <c r="C289" s="112"/>
      <c r="D289" s="112"/>
      <c r="E289" s="93">
        <f t="shared" si="46"/>
        <v>704</v>
      </c>
      <c r="F289" s="93">
        <f t="shared" si="46"/>
        <v>704</v>
      </c>
      <c r="G289" s="93">
        <f t="shared" si="46"/>
        <v>263.7</v>
      </c>
      <c r="H289" s="115">
        <f t="shared" si="39"/>
        <v>37.457386363636367</v>
      </c>
      <c r="I289" s="116">
        <f t="shared" si="40"/>
        <v>37.457386363636367</v>
      </c>
    </row>
    <row r="290" spans="1:9" x14ac:dyDescent="0.2">
      <c r="A290" s="123" t="s">
        <v>252</v>
      </c>
      <c r="B290" s="94" t="s">
        <v>253</v>
      </c>
      <c r="C290" s="124"/>
      <c r="D290" s="124"/>
      <c r="E290" s="92">
        <f t="shared" si="46"/>
        <v>704</v>
      </c>
      <c r="F290" s="92">
        <f t="shared" si="46"/>
        <v>704</v>
      </c>
      <c r="G290" s="92">
        <f t="shared" si="46"/>
        <v>263.7</v>
      </c>
      <c r="H290" s="121">
        <f t="shared" si="39"/>
        <v>37.457386363636367</v>
      </c>
      <c r="I290" s="122">
        <f t="shared" si="40"/>
        <v>37.457386363636367</v>
      </c>
    </row>
    <row r="291" spans="1:9" ht="25.5" x14ac:dyDescent="0.2">
      <c r="A291" s="123" t="s">
        <v>67</v>
      </c>
      <c r="B291" s="94" t="s">
        <v>253</v>
      </c>
      <c r="C291" s="124" t="s">
        <v>68</v>
      </c>
      <c r="D291" s="124"/>
      <c r="E291" s="92">
        <f t="shared" si="46"/>
        <v>704</v>
      </c>
      <c r="F291" s="92">
        <f t="shared" si="46"/>
        <v>704</v>
      </c>
      <c r="G291" s="92">
        <f t="shared" si="46"/>
        <v>263.7</v>
      </c>
      <c r="H291" s="121">
        <f t="shared" si="39"/>
        <v>37.457386363636367</v>
      </c>
      <c r="I291" s="122">
        <f t="shared" si="40"/>
        <v>37.457386363636367</v>
      </c>
    </row>
    <row r="292" spans="1:9" ht="13.35" customHeight="1" x14ac:dyDescent="0.2">
      <c r="A292" s="123" t="s">
        <v>69</v>
      </c>
      <c r="B292" s="94" t="s">
        <v>253</v>
      </c>
      <c r="C292" s="124" t="s">
        <v>70</v>
      </c>
      <c r="D292" s="124">
        <v>900100</v>
      </c>
      <c r="E292" s="92">
        <v>704</v>
      </c>
      <c r="F292" s="92">
        <v>704</v>
      </c>
      <c r="G292" s="92">
        <v>263.7</v>
      </c>
      <c r="H292" s="121">
        <f t="shared" si="39"/>
        <v>37.457386363636367</v>
      </c>
      <c r="I292" s="122">
        <f t="shared" si="40"/>
        <v>37.457386363636367</v>
      </c>
    </row>
    <row r="293" spans="1:9" x14ac:dyDescent="0.2">
      <c r="A293" s="117" t="s">
        <v>287</v>
      </c>
      <c r="B293" s="119" t="s">
        <v>288</v>
      </c>
      <c r="C293" s="124"/>
      <c r="D293" s="124"/>
      <c r="E293" s="93">
        <f t="shared" ref="E293:G295" si="47">E294</f>
        <v>1304.5999999999999</v>
      </c>
      <c r="F293" s="93">
        <f t="shared" si="47"/>
        <v>1304.5999999999999</v>
      </c>
      <c r="G293" s="93">
        <f t="shared" si="47"/>
        <v>326.10000000000002</v>
      </c>
      <c r="H293" s="115">
        <f t="shared" si="39"/>
        <v>24.99616740763453</v>
      </c>
      <c r="I293" s="116">
        <f t="shared" si="40"/>
        <v>24.99616740763453</v>
      </c>
    </row>
    <row r="294" spans="1:9" ht="25.5" x14ac:dyDescent="0.2">
      <c r="A294" s="141" t="s">
        <v>393</v>
      </c>
      <c r="B294" s="119" t="s">
        <v>308</v>
      </c>
      <c r="C294" s="112"/>
      <c r="D294" s="112"/>
      <c r="E294" s="93">
        <f t="shared" si="47"/>
        <v>1304.5999999999999</v>
      </c>
      <c r="F294" s="93">
        <f t="shared" si="47"/>
        <v>1304.5999999999999</v>
      </c>
      <c r="G294" s="93">
        <f t="shared" si="47"/>
        <v>326.10000000000002</v>
      </c>
      <c r="H294" s="115">
        <f t="shared" si="39"/>
        <v>24.99616740763453</v>
      </c>
      <c r="I294" s="116">
        <f t="shared" si="40"/>
        <v>24.99616740763453</v>
      </c>
    </row>
    <row r="295" spans="1:9" ht="38.25" x14ac:dyDescent="0.2">
      <c r="A295" s="142" t="s">
        <v>309</v>
      </c>
      <c r="B295" s="94" t="s">
        <v>310</v>
      </c>
      <c r="C295" s="74"/>
      <c r="D295" s="74"/>
      <c r="E295" s="93">
        <f t="shared" si="47"/>
        <v>1304.5999999999999</v>
      </c>
      <c r="F295" s="93">
        <f t="shared" si="47"/>
        <v>1304.5999999999999</v>
      </c>
      <c r="G295" s="93">
        <f t="shared" si="47"/>
        <v>326.10000000000002</v>
      </c>
      <c r="H295" s="121">
        <f t="shared" si="39"/>
        <v>24.99616740763453</v>
      </c>
      <c r="I295" s="122">
        <f t="shared" si="40"/>
        <v>24.99616740763453</v>
      </c>
    </row>
    <row r="296" spans="1:9" ht="13.35" customHeight="1" x14ac:dyDescent="0.2">
      <c r="A296" s="123" t="s">
        <v>73</v>
      </c>
      <c r="B296" s="94" t="s">
        <v>310</v>
      </c>
      <c r="C296" s="124" t="s">
        <v>74</v>
      </c>
      <c r="D296" s="124"/>
      <c r="E296" s="92">
        <f>E297+E298</f>
        <v>1304.5999999999999</v>
      </c>
      <c r="F296" s="92">
        <f>F297+F298</f>
        <v>1304.5999999999999</v>
      </c>
      <c r="G296" s="92">
        <f>G297+G298</f>
        <v>326.10000000000002</v>
      </c>
      <c r="H296" s="121">
        <f t="shared" si="39"/>
        <v>24.99616740763453</v>
      </c>
      <c r="I296" s="122">
        <f t="shared" si="40"/>
        <v>24.99616740763453</v>
      </c>
    </row>
    <row r="297" spans="1:9" ht="17.25" customHeight="1" x14ac:dyDescent="0.2">
      <c r="A297" s="123" t="s">
        <v>75</v>
      </c>
      <c r="B297" s="94" t="s">
        <v>310</v>
      </c>
      <c r="C297" s="124" t="s">
        <v>76</v>
      </c>
      <c r="D297" s="124">
        <v>900302</v>
      </c>
      <c r="E297" s="92">
        <v>1018.9</v>
      </c>
      <c r="F297" s="92">
        <v>1018.9</v>
      </c>
      <c r="G297" s="92">
        <v>254.7</v>
      </c>
      <c r="H297" s="121">
        <f t="shared" si="39"/>
        <v>24.997546373540093</v>
      </c>
      <c r="I297" s="122">
        <f t="shared" si="40"/>
        <v>24.997546373540093</v>
      </c>
    </row>
    <row r="298" spans="1:9" ht="16.5" customHeight="1" x14ac:dyDescent="0.2">
      <c r="A298" s="123" t="s">
        <v>75</v>
      </c>
      <c r="B298" s="94" t="s">
        <v>310</v>
      </c>
      <c r="C298" s="124" t="s">
        <v>76</v>
      </c>
      <c r="D298" s="124">
        <v>900100</v>
      </c>
      <c r="E298" s="92">
        <v>285.7</v>
      </c>
      <c r="F298" s="92">
        <v>285.7</v>
      </c>
      <c r="G298" s="92">
        <v>71.400000000000006</v>
      </c>
      <c r="H298" s="121">
        <f t="shared" si="39"/>
        <v>24.991249562478128</v>
      </c>
      <c r="I298" s="122">
        <f t="shared" si="40"/>
        <v>24.991249562478128</v>
      </c>
    </row>
    <row r="299" spans="1:9" ht="25.5" x14ac:dyDescent="0.2">
      <c r="A299" s="118" t="s">
        <v>394</v>
      </c>
      <c r="B299" s="119" t="s">
        <v>112</v>
      </c>
      <c r="C299" s="112"/>
      <c r="D299" s="112"/>
      <c r="E299" s="93">
        <f t="shared" ref="E299:G300" si="48">E300</f>
        <v>1502.6</v>
      </c>
      <c r="F299" s="93">
        <f t="shared" si="48"/>
        <v>1502.6</v>
      </c>
      <c r="G299" s="93">
        <f t="shared" si="48"/>
        <v>400.79999999999995</v>
      </c>
      <c r="H299" s="115">
        <f t="shared" si="39"/>
        <v>26.673765473179824</v>
      </c>
      <c r="I299" s="116">
        <f t="shared" si="40"/>
        <v>26.673765473179824</v>
      </c>
    </row>
    <row r="300" spans="1:9" x14ac:dyDescent="0.2">
      <c r="A300" s="118" t="s">
        <v>508</v>
      </c>
      <c r="B300" s="119" t="s">
        <v>113</v>
      </c>
      <c r="C300" s="112"/>
      <c r="D300" s="112"/>
      <c r="E300" s="93">
        <f>E301</f>
        <v>1502.6</v>
      </c>
      <c r="F300" s="93">
        <f>F301</f>
        <v>1502.6</v>
      </c>
      <c r="G300" s="93">
        <f t="shared" si="48"/>
        <v>400.79999999999995</v>
      </c>
      <c r="H300" s="115">
        <f t="shared" si="39"/>
        <v>26.673765473179824</v>
      </c>
      <c r="I300" s="116">
        <f t="shared" si="40"/>
        <v>26.673765473179824</v>
      </c>
    </row>
    <row r="301" spans="1:9" ht="25.5" x14ac:dyDescent="0.2">
      <c r="A301" s="127" t="s">
        <v>507</v>
      </c>
      <c r="B301" s="94" t="s">
        <v>195</v>
      </c>
      <c r="C301" s="74"/>
      <c r="D301" s="74"/>
      <c r="E301" s="93">
        <f>E304+E302</f>
        <v>1502.6</v>
      </c>
      <c r="F301" s="93">
        <f>F304+F302</f>
        <v>1502.6</v>
      </c>
      <c r="G301" s="93">
        <f>G304+G302</f>
        <v>400.79999999999995</v>
      </c>
      <c r="H301" s="121">
        <f t="shared" si="39"/>
        <v>26.673765473179824</v>
      </c>
      <c r="I301" s="122">
        <f t="shared" si="40"/>
        <v>26.673765473179824</v>
      </c>
    </row>
    <row r="302" spans="1:9" ht="38.25" x14ac:dyDescent="0.2">
      <c r="A302" s="123" t="s">
        <v>78</v>
      </c>
      <c r="B302" s="94" t="s">
        <v>195</v>
      </c>
      <c r="C302" s="124" t="s">
        <v>79</v>
      </c>
      <c r="D302" s="124"/>
      <c r="E302" s="92">
        <f>E303</f>
        <v>217.6</v>
      </c>
      <c r="F302" s="92">
        <f>F303</f>
        <v>217.6</v>
      </c>
      <c r="G302" s="92">
        <f>G303</f>
        <v>0</v>
      </c>
      <c r="H302" s="121">
        <f t="shared" si="39"/>
        <v>0</v>
      </c>
      <c r="I302" s="122">
        <f t="shared" si="40"/>
        <v>0</v>
      </c>
    </row>
    <row r="303" spans="1:9" x14ac:dyDescent="0.2">
      <c r="A303" s="123" t="s">
        <v>80</v>
      </c>
      <c r="B303" s="94" t="s">
        <v>195</v>
      </c>
      <c r="C303" s="124" t="s">
        <v>81</v>
      </c>
      <c r="D303" s="124">
        <v>900303</v>
      </c>
      <c r="E303" s="92">
        <v>217.6</v>
      </c>
      <c r="F303" s="92">
        <v>217.6</v>
      </c>
      <c r="G303" s="92">
        <v>0</v>
      </c>
      <c r="H303" s="121">
        <f t="shared" si="39"/>
        <v>0</v>
      </c>
      <c r="I303" s="122">
        <f t="shared" si="40"/>
        <v>0</v>
      </c>
    </row>
    <row r="304" spans="1:9" ht="13.35" customHeight="1" x14ac:dyDescent="0.2">
      <c r="A304" s="123" t="s">
        <v>73</v>
      </c>
      <c r="B304" s="94" t="s">
        <v>195</v>
      </c>
      <c r="C304" s="124" t="s">
        <v>74</v>
      </c>
      <c r="D304" s="124"/>
      <c r="E304" s="92">
        <f>E305+E306</f>
        <v>1285</v>
      </c>
      <c r="F304" s="92">
        <f>F305+F306</f>
        <v>1285</v>
      </c>
      <c r="G304" s="92">
        <f>G305+G306</f>
        <v>400.79999999999995</v>
      </c>
      <c r="H304" s="121">
        <f t="shared" si="39"/>
        <v>31.190661478599218</v>
      </c>
      <c r="I304" s="122">
        <f t="shared" si="40"/>
        <v>31.190661478599218</v>
      </c>
    </row>
    <row r="305" spans="1:9" ht="25.5" x14ac:dyDescent="0.2">
      <c r="A305" s="143" t="s">
        <v>75</v>
      </c>
      <c r="B305" s="94" t="s">
        <v>195</v>
      </c>
      <c r="C305" s="124" t="s">
        <v>76</v>
      </c>
      <c r="D305" s="124">
        <v>900303</v>
      </c>
      <c r="E305" s="92">
        <v>1132.4000000000001</v>
      </c>
      <c r="F305" s="92">
        <v>1132.4000000000001</v>
      </c>
      <c r="G305" s="92">
        <v>248.2</v>
      </c>
      <c r="H305" s="121">
        <f t="shared" si="39"/>
        <v>21.918050158954429</v>
      </c>
      <c r="I305" s="122">
        <f t="shared" si="40"/>
        <v>21.918050158954429</v>
      </c>
    </row>
    <row r="306" spans="1:9" ht="25.5" x14ac:dyDescent="0.2">
      <c r="A306" s="143" t="s">
        <v>75</v>
      </c>
      <c r="B306" s="94" t="s">
        <v>195</v>
      </c>
      <c r="C306" s="124" t="s">
        <v>76</v>
      </c>
      <c r="D306" s="124">
        <v>900305</v>
      </c>
      <c r="E306" s="92">
        <v>152.6</v>
      </c>
      <c r="F306" s="92">
        <v>152.6</v>
      </c>
      <c r="G306" s="92">
        <v>152.6</v>
      </c>
      <c r="H306" s="121">
        <f t="shared" si="39"/>
        <v>100</v>
      </c>
      <c r="I306" s="122">
        <f t="shared" si="40"/>
        <v>100</v>
      </c>
    </row>
    <row r="307" spans="1:9" s="81" customFormat="1" ht="21" customHeight="1" x14ac:dyDescent="0.2">
      <c r="A307" s="84" t="s">
        <v>286</v>
      </c>
      <c r="B307" s="85" t="s">
        <v>100</v>
      </c>
      <c r="C307" s="72"/>
      <c r="D307" s="72"/>
      <c r="E307" s="93">
        <f>E308+E328+E319</f>
        <v>34698.5</v>
      </c>
      <c r="F307" s="93">
        <f>F308+F328+F319</f>
        <v>34698.5</v>
      </c>
      <c r="G307" s="93">
        <f>G308+G328+G319</f>
        <v>2726.2000000000003</v>
      </c>
      <c r="H307" s="115">
        <f t="shared" si="39"/>
        <v>7.8568237820078686</v>
      </c>
      <c r="I307" s="116">
        <f t="shared" si="40"/>
        <v>7.8568237820078686</v>
      </c>
    </row>
    <row r="308" spans="1:9" s="81" customFormat="1" ht="18" customHeight="1" x14ac:dyDescent="0.2">
      <c r="A308" s="118" t="s">
        <v>395</v>
      </c>
      <c r="B308" s="119" t="s">
        <v>101</v>
      </c>
      <c r="C308" s="112"/>
      <c r="D308" s="112"/>
      <c r="E308" s="93">
        <f>E309</f>
        <v>27035.599999999999</v>
      </c>
      <c r="F308" s="93">
        <f>F309</f>
        <v>27035.599999999999</v>
      </c>
      <c r="G308" s="93">
        <f>G309</f>
        <v>1257.2</v>
      </c>
      <c r="H308" s="115">
        <f t="shared" si="39"/>
        <v>4.6501649676722545</v>
      </c>
      <c r="I308" s="116">
        <f t="shared" si="40"/>
        <v>4.6501649676722545</v>
      </c>
    </row>
    <row r="309" spans="1:9" s="81" customFormat="1" ht="25.5" x14ac:dyDescent="0.2">
      <c r="A309" s="144" t="s">
        <v>176</v>
      </c>
      <c r="B309" s="119" t="s">
        <v>177</v>
      </c>
      <c r="C309" s="112"/>
      <c r="D309" s="112"/>
      <c r="E309" s="93">
        <f>E314+E310</f>
        <v>27035.599999999999</v>
      </c>
      <c r="F309" s="93">
        <f>F314+F310</f>
        <v>27035.599999999999</v>
      </c>
      <c r="G309" s="93">
        <f>G314+G310</f>
        <v>1257.2</v>
      </c>
      <c r="H309" s="115">
        <f t="shared" si="39"/>
        <v>4.6501649676722545</v>
      </c>
      <c r="I309" s="116">
        <f t="shared" si="40"/>
        <v>4.6501649676722545</v>
      </c>
    </row>
    <row r="310" spans="1:9" s="81" customFormat="1" ht="25.5" x14ac:dyDescent="0.2">
      <c r="A310" s="120" t="s">
        <v>539</v>
      </c>
      <c r="B310" s="94" t="s">
        <v>540</v>
      </c>
      <c r="C310" s="124"/>
      <c r="D310" s="112"/>
      <c r="E310" s="92">
        <f>E311</f>
        <v>6710.3</v>
      </c>
      <c r="F310" s="92">
        <f>F311</f>
        <v>6710.3</v>
      </c>
      <c r="G310" s="92">
        <f>G311</f>
        <v>0</v>
      </c>
      <c r="H310" s="121">
        <f t="shared" si="39"/>
        <v>0</v>
      </c>
      <c r="I310" s="122">
        <f t="shared" si="40"/>
        <v>0</v>
      </c>
    </row>
    <row r="311" spans="1:9" s="81" customFormat="1" ht="13.35" customHeight="1" x14ac:dyDescent="0.2">
      <c r="A311" s="123" t="s">
        <v>73</v>
      </c>
      <c r="B311" s="94" t="s">
        <v>540</v>
      </c>
      <c r="C311" s="124" t="s">
        <v>74</v>
      </c>
      <c r="D311" s="112"/>
      <c r="E311" s="92">
        <f>E312+E313</f>
        <v>6710.3</v>
      </c>
      <c r="F311" s="92">
        <f>F312+F313</f>
        <v>6710.3</v>
      </c>
      <c r="G311" s="92">
        <f>G312+G313</f>
        <v>0</v>
      </c>
      <c r="H311" s="121">
        <f t="shared" si="39"/>
        <v>0</v>
      </c>
      <c r="I311" s="122">
        <f t="shared" si="40"/>
        <v>0</v>
      </c>
    </row>
    <row r="312" spans="1:9" s="81" customFormat="1" ht="25.5" x14ac:dyDescent="0.2">
      <c r="A312" s="143" t="s">
        <v>75</v>
      </c>
      <c r="B312" s="94" t="s">
        <v>540</v>
      </c>
      <c r="C312" s="124" t="s">
        <v>76</v>
      </c>
      <c r="D312" s="124">
        <v>900302</v>
      </c>
      <c r="E312" s="92">
        <v>5240</v>
      </c>
      <c r="F312" s="92">
        <v>5240</v>
      </c>
      <c r="G312" s="92">
        <v>0</v>
      </c>
      <c r="H312" s="121">
        <f t="shared" si="39"/>
        <v>0</v>
      </c>
      <c r="I312" s="122">
        <f t="shared" si="40"/>
        <v>0</v>
      </c>
    </row>
    <row r="313" spans="1:9" s="81" customFormat="1" ht="25.5" x14ac:dyDescent="0.2">
      <c r="A313" s="143" t="s">
        <v>75</v>
      </c>
      <c r="B313" s="94" t="s">
        <v>540</v>
      </c>
      <c r="C313" s="124" t="s">
        <v>76</v>
      </c>
      <c r="D313" s="124">
        <v>900100</v>
      </c>
      <c r="E313" s="92">
        <v>1470.3</v>
      </c>
      <c r="F313" s="92">
        <v>1470.3</v>
      </c>
      <c r="G313" s="92">
        <v>0</v>
      </c>
      <c r="H313" s="121">
        <f t="shared" si="39"/>
        <v>0</v>
      </c>
      <c r="I313" s="122">
        <f t="shared" si="40"/>
        <v>0</v>
      </c>
    </row>
    <row r="314" spans="1:9" s="81" customFormat="1" ht="43.5" customHeight="1" x14ac:dyDescent="0.2">
      <c r="A314" s="120" t="s">
        <v>514</v>
      </c>
      <c r="B314" s="94" t="s">
        <v>513</v>
      </c>
      <c r="C314" s="124"/>
      <c r="D314" s="124"/>
      <c r="E314" s="92">
        <f>E317+E315</f>
        <v>20325.3</v>
      </c>
      <c r="F314" s="92">
        <f>F317+F315</f>
        <v>20325.3</v>
      </c>
      <c r="G314" s="92">
        <f>G317</f>
        <v>1257.2</v>
      </c>
      <c r="H314" s="121">
        <f t="shared" si="39"/>
        <v>6.1853945575219065</v>
      </c>
      <c r="I314" s="122">
        <f t="shared" si="40"/>
        <v>6.1853945575219065</v>
      </c>
    </row>
    <row r="315" spans="1:9" s="81" customFormat="1" ht="21.6" customHeight="1" x14ac:dyDescent="0.2">
      <c r="A315" s="123" t="s">
        <v>73</v>
      </c>
      <c r="B315" s="94" t="s">
        <v>513</v>
      </c>
      <c r="C315" s="124" t="s">
        <v>74</v>
      </c>
      <c r="D315" s="124"/>
      <c r="E315" s="92">
        <f>E316</f>
        <v>6000</v>
      </c>
      <c r="F315" s="92">
        <f>F316</f>
        <v>6000</v>
      </c>
      <c r="G315" s="92">
        <f>G316</f>
        <v>0</v>
      </c>
      <c r="H315" s="121">
        <f t="shared" si="39"/>
        <v>0</v>
      </c>
      <c r="I315" s="122">
        <f t="shared" si="40"/>
        <v>0</v>
      </c>
    </row>
    <row r="316" spans="1:9" s="81" customFormat="1" ht="21.6" customHeight="1" x14ac:dyDescent="0.2">
      <c r="A316" s="143" t="s">
        <v>75</v>
      </c>
      <c r="B316" s="94" t="s">
        <v>513</v>
      </c>
      <c r="C316" s="124" t="s">
        <v>76</v>
      </c>
      <c r="D316" s="124">
        <v>900100</v>
      </c>
      <c r="E316" s="92">
        <v>6000</v>
      </c>
      <c r="F316" s="92">
        <v>6000</v>
      </c>
      <c r="G316" s="92">
        <v>0</v>
      </c>
      <c r="H316" s="121">
        <f t="shared" si="39"/>
        <v>0</v>
      </c>
      <c r="I316" s="122">
        <f t="shared" si="40"/>
        <v>0</v>
      </c>
    </row>
    <row r="317" spans="1:9" s="81" customFormat="1" ht="25.5" x14ac:dyDescent="0.2">
      <c r="A317" s="123" t="s">
        <v>67</v>
      </c>
      <c r="B317" s="94" t="s">
        <v>513</v>
      </c>
      <c r="C317" s="124">
        <v>600</v>
      </c>
      <c r="D317" s="124"/>
      <c r="E317" s="92">
        <f>E318</f>
        <v>14325.3</v>
      </c>
      <c r="F317" s="92">
        <f>F318</f>
        <v>14325.3</v>
      </c>
      <c r="G317" s="92">
        <f>G318</f>
        <v>1257.2</v>
      </c>
      <c r="H317" s="121">
        <f t="shared" si="39"/>
        <v>8.7760814782238423</v>
      </c>
      <c r="I317" s="122">
        <f t="shared" si="40"/>
        <v>8.7760814782238423</v>
      </c>
    </row>
    <row r="318" spans="1:9" s="81" customFormat="1" ht="13.35" customHeight="1" x14ac:dyDescent="0.2">
      <c r="A318" s="123" t="s">
        <v>69</v>
      </c>
      <c r="B318" s="94" t="s">
        <v>513</v>
      </c>
      <c r="C318" s="124">
        <v>610</v>
      </c>
      <c r="D318" s="124">
        <v>900100</v>
      </c>
      <c r="E318" s="92">
        <v>14325.3</v>
      </c>
      <c r="F318" s="92">
        <v>14325.3</v>
      </c>
      <c r="G318" s="92">
        <v>1257.2</v>
      </c>
      <c r="H318" s="121">
        <f t="shared" si="39"/>
        <v>8.7760814782238423</v>
      </c>
      <c r="I318" s="122">
        <f t="shared" si="40"/>
        <v>8.7760814782238423</v>
      </c>
    </row>
    <row r="319" spans="1:9" s="81" customFormat="1" x14ac:dyDescent="0.2">
      <c r="A319" s="117" t="s">
        <v>396</v>
      </c>
      <c r="B319" s="119" t="s">
        <v>300</v>
      </c>
      <c r="C319" s="124"/>
      <c r="D319" s="124"/>
      <c r="E319" s="93">
        <f>E320+E324</f>
        <v>1048.4000000000001</v>
      </c>
      <c r="F319" s="93">
        <f>F320+F324</f>
        <v>1048.4000000000001</v>
      </c>
      <c r="G319" s="93">
        <f>G320+G324</f>
        <v>454.8</v>
      </c>
      <c r="H319" s="115">
        <f t="shared" si="39"/>
        <v>43.380389164441056</v>
      </c>
      <c r="I319" s="116">
        <f t="shared" si="40"/>
        <v>43.380389164441056</v>
      </c>
    </row>
    <row r="320" spans="1:9" s="81" customFormat="1" ht="16.5" customHeight="1" x14ac:dyDescent="0.2">
      <c r="A320" s="123" t="s">
        <v>301</v>
      </c>
      <c r="B320" s="119" t="s">
        <v>302</v>
      </c>
      <c r="C320" s="112"/>
      <c r="D320" s="112"/>
      <c r="E320" s="93">
        <f t="shared" ref="E320:F322" si="49">E321</f>
        <v>148.4</v>
      </c>
      <c r="F320" s="93">
        <f t="shared" si="49"/>
        <v>148.4</v>
      </c>
      <c r="G320" s="93">
        <f t="shared" ref="G320:G322" si="50">G321</f>
        <v>0</v>
      </c>
      <c r="H320" s="115">
        <f t="shared" si="39"/>
        <v>0</v>
      </c>
      <c r="I320" s="116">
        <f t="shared" si="40"/>
        <v>0</v>
      </c>
    </row>
    <row r="321" spans="1:9" s="81" customFormat="1" ht="51" x14ac:dyDescent="0.2">
      <c r="A321" s="145" t="s">
        <v>542</v>
      </c>
      <c r="B321" s="94" t="s">
        <v>311</v>
      </c>
      <c r="C321" s="124"/>
      <c r="D321" s="124"/>
      <c r="E321" s="92">
        <f t="shared" si="49"/>
        <v>148.4</v>
      </c>
      <c r="F321" s="92">
        <f t="shared" si="49"/>
        <v>148.4</v>
      </c>
      <c r="G321" s="92">
        <f t="shared" si="50"/>
        <v>0</v>
      </c>
      <c r="H321" s="121">
        <f t="shared" si="39"/>
        <v>0</v>
      </c>
      <c r="I321" s="122">
        <f t="shared" si="40"/>
        <v>0</v>
      </c>
    </row>
    <row r="322" spans="1:9" s="81" customFormat="1" ht="13.35" customHeight="1" x14ac:dyDescent="0.2">
      <c r="A322" s="123" t="s">
        <v>73</v>
      </c>
      <c r="B322" s="94" t="s">
        <v>311</v>
      </c>
      <c r="C322" s="124">
        <v>200</v>
      </c>
      <c r="D322" s="124"/>
      <c r="E322" s="92">
        <f t="shared" si="49"/>
        <v>148.4</v>
      </c>
      <c r="F322" s="92">
        <f t="shared" si="49"/>
        <v>148.4</v>
      </c>
      <c r="G322" s="92">
        <f t="shared" si="50"/>
        <v>0</v>
      </c>
      <c r="H322" s="121">
        <f t="shared" si="39"/>
        <v>0</v>
      </c>
      <c r="I322" s="122">
        <f t="shared" si="40"/>
        <v>0</v>
      </c>
    </row>
    <row r="323" spans="1:9" s="81" customFormat="1" ht="25.5" x14ac:dyDescent="0.2">
      <c r="A323" s="132" t="s">
        <v>75</v>
      </c>
      <c r="B323" s="94" t="s">
        <v>311</v>
      </c>
      <c r="C323" s="124">
        <v>240</v>
      </c>
      <c r="D323" s="124">
        <v>900303</v>
      </c>
      <c r="E323" s="92">
        <v>148.4</v>
      </c>
      <c r="F323" s="92">
        <v>148.4</v>
      </c>
      <c r="G323" s="92">
        <v>0</v>
      </c>
      <c r="H323" s="121">
        <f t="shared" si="39"/>
        <v>0</v>
      </c>
      <c r="I323" s="122">
        <f t="shared" si="40"/>
        <v>0</v>
      </c>
    </row>
    <row r="324" spans="1:9" s="81" customFormat="1" x14ac:dyDescent="0.2">
      <c r="A324" s="146" t="s">
        <v>515</v>
      </c>
      <c r="B324" s="119" t="s">
        <v>516</v>
      </c>
      <c r="C324" s="124"/>
      <c r="D324" s="124"/>
      <c r="E324" s="93">
        <f t="shared" ref="E324:F326" si="51">E325</f>
        <v>900</v>
      </c>
      <c r="F324" s="93">
        <f t="shared" si="51"/>
        <v>900</v>
      </c>
      <c r="G324" s="93">
        <f t="shared" ref="G324:G326" si="52">G325</f>
        <v>454.8</v>
      </c>
      <c r="H324" s="115">
        <f t="shared" si="39"/>
        <v>50.533333333333331</v>
      </c>
      <c r="I324" s="116">
        <f t="shared" si="40"/>
        <v>50.533333333333331</v>
      </c>
    </row>
    <row r="325" spans="1:9" s="81" customFormat="1" x14ac:dyDescent="0.2">
      <c r="A325" s="143" t="s">
        <v>527</v>
      </c>
      <c r="B325" s="94" t="s">
        <v>526</v>
      </c>
      <c r="C325" s="124"/>
      <c r="D325" s="124"/>
      <c r="E325" s="92">
        <f t="shared" si="51"/>
        <v>900</v>
      </c>
      <c r="F325" s="92">
        <f t="shared" si="51"/>
        <v>900</v>
      </c>
      <c r="G325" s="92">
        <f t="shared" si="52"/>
        <v>454.8</v>
      </c>
      <c r="H325" s="121">
        <f t="shared" si="39"/>
        <v>50.533333333333331</v>
      </c>
      <c r="I325" s="122">
        <f t="shared" si="40"/>
        <v>50.533333333333331</v>
      </c>
    </row>
    <row r="326" spans="1:9" s="81" customFormat="1" ht="25.5" x14ac:dyDescent="0.2">
      <c r="A326" s="123" t="s">
        <v>67</v>
      </c>
      <c r="B326" s="94" t="s">
        <v>526</v>
      </c>
      <c r="C326" s="124">
        <v>600</v>
      </c>
      <c r="D326" s="124"/>
      <c r="E326" s="92">
        <f t="shared" si="51"/>
        <v>900</v>
      </c>
      <c r="F326" s="92">
        <f t="shared" si="51"/>
        <v>900</v>
      </c>
      <c r="G326" s="92">
        <f t="shared" si="52"/>
        <v>454.8</v>
      </c>
      <c r="H326" s="121">
        <f t="shared" si="39"/>
        <v>50.533333333333331</v>
      </c>
      <c r="I326" s="122">
        <f t="shared" si="40"/>
        <v>50.533333333333331</v>
      </c>
    </row>
    <row r="327" spans="1:9" s="81" customFormat="1" ht="13.35" customHeight="1" x14ac:dyDescent="0.2">
      <c r="A327" s="123" t="s">
        <v>69</v>
      </c>
      <c r="B327" s="94" t="s">
        <v>526</v>
      </c>
      <c r="C327" s="124">
        <v>610</v>
      </c>
      <c r="D327" s="124">
        <v>900100</v>
      </c>
      <c r="E327" s="92">
        <v>900</v>
      </c>
      <c r="F327" s="92">
        <v>900</v>
      </c>
      <c r="G327" s="92">
        <v>454.8</v>
      </c>
      <c r="H327" s="121">
        <f t="shared" si="39"/>
        <v>50.533333333333331</v>
      </c>
      <c r="I327" s="122">
        <f t="shared" si="40"/>
        <v>50.533333333333331</v>
      </c>
    </row>
    <row r="328" spans="1:9" s="81" customFormat="1" x14ac:dyDescent="0.2">
      <c r="A328" s="118" t="s">
        <v>397</v>
      </c>
      <c r="B328" s="119" t="s">
        <v>178</v>
      </c>
      <c r="C328" s="112"/>
      <c r="D328" s="112"/>
      <c r="E328" s="93">
        <f>E329</f>
        <v>6614.5</v>
      </c>
      <c r="F328" s="93">
        <f>F329</f>
        <v>6614.5</v>
      </c>
      <c r="G328" s="93">
        <f>G329</f>
        <v>1014.2</v>
      </c>
      <c r="H328" s="115">
        <f t="shared" si="39"/>
        <v>15.332980572983598</v>
      </c>
      <c r="I328" s="116">
        <f t="shared" si="40"/>
        <v>15.332980572983598</v>
      </c>
    </row>
    <row r="329" spans="1:9" s="81" customFormat="1" ht="25.5" x14ac:dyDescent="0.2">
      <c r="A329" s="147" t="s">
        <v>398</v>
      </c>
      <c r="B329" s="119" t="s">
        <v>399</v>
      </c>
      <c r="C329" s="124"/>
      <c r="D329" s="124"/>
      <c r="E329" s="93">
        <f>E330+E335+E338+E341</f>
        <v>6614.5</v>
      </c>
      <c r="F329" s="93">
        <f>F330+F335+F338+F341</f>
        <v>6614.5</v>
      </c>
      <c r="G329" s="93">
        <f>G330+G335+G338</f>
        <v>1014.2</v>
      </c>
      <c r="H329" s="115">
        <f t="shared" si="39"/>
        <v>15.332980572983598</v>
      </c>
      <c r="I329" s="116">
        <f t="shared" si="40"/>
        <v>15.332980572983598</v>
      </c>
    </row>
    <row r="330" spans="1:9" s="81" customFormat="1" ht="25.5" x14ac:dyDescent="0.2">
      <c r="A330" s="143" t="s">
        <v>517</v>
      </c>
      <c r="B330" s="94" t="s">
        <v>501</v>
      </c>
      <c r="C330" s="124"/>
      <c r="D330" s="124"/>
      <c r="E330" s="92">
        <f>E331+E333</f>
        <v>1500</v>
      </c>
      <c r="F330" s="92">
        <f>F331+F333</f>
        <v>1500</v>
      </c>
      <c r="G330" s="92">
        <f>G331+G333</f>
        <v>14.2</v>
      </c>
      <c r="H330" s="121">
        <f t="shared" ref="H330:H393" si="53">G330/E330*100</f>
        <v>0.94666666666666666</v>
      </c>
      <c r="I330" s="122">
        <f t="shared" ref="I330:I393" si="54">G330/F330*100</f>
        <v>0.94666666666666666</v>
      </c>
    </row>
    <row r="331" spans="1:9" s="81" customFormat="1" ht="13.35" customHeight="1" x14ac:dyDescent="0.2">
      <c r="A331" s="123" t="s">
        <v>73</v>
      </c>
      <c r="B331" s="94" t="s">
        <v>501</v>
      </c>
      <c r="C331" s="124" t="s">
        <v>74</v>
      </c>
      <c r="D331" s="124"/>
      <c r="E331" s="92">
        <f>E332</f>
        <v>1485.8</v>
      </c>
      <c r="F331" s="92">
        <f>F332</f>
        <v>1485.8</v>
      </c>
      <c r="G331" s="92">
        <f>G332</f>
        <v>0</v>
      </c>
      <c r="H331" s="121">
        <f t="shared" si="53"/>
        <v>0</v>
      </c>
      <c r="I331" s="122">
        <f t="shared" si="54"/>
        <v>0</v>
      </c>
    </row>
    <row r="332" spans="1:9" s="81" customFormat="1" ht="25.5" x14ac:dyDescent="0.2">
      <c r="A332" s="143" t="s">
        <v>75</v>
      </c>
      <c r="B332" s="94" t="s">
        <v>501</v>
      </c>
      <c r="C332" s="124" t="s">
        <v>76</v>
      </c>
      <c r="D332" s="124">
        <v>900100</v>
      </c>
      <c r="E332" s="92">
        <v>1485.8</v>
      </c>
      <c r="F332" s="92">
        <v>1485.8</v>
      </c>
      <c r="G332" s="92">
        <v>0</v>
      </c>
      <c r="H332" s="121">
        <f t="shared" si="53"/>
        <v>0</v>
      </c>
      <c r="I332" s="122">
        <f t="shared" si="54"/>
        <v>0</v>
      </c>
    </row>
    <row r="333" spans="1:9" s="81" customFormat="1" x14ac:dyDescent="0.2">
      <c r="A333" s="123" t="s">
        <v>85</v>
      </c>
      <c r="B333" s="94" t="s">
        <v>501</v>
      </c>
      <c r="C333" s="124">
        <v>800</v>
      </c>
      <c r="D333" s="124"/>
      <c r="E333" s="92">
        <f>E334</f>
        <v>14.2</v>
      </c>
      <c r="F333" s="92">
        <f>F334</f>
        <v>14.2</v>
      </c>
      <c r="G333" s="92">
        <f>G334</f>
        <v>14.2</v>
      </c>
      <c r="H333" s="121">
        <f t="shared" si="53"/>
        <v>100</v>
      </c>
      <c r="I333" s="122">
        <f t="shared" si="54"/>
        <v>100</v>
      </c>
    </row>
    <row r="334" spans="1:9" s="81" customFormat="1" x14ac:dyDescent="0.2">
      <c r="A334" s="123" t="s">
        <v>87</v>
      </c>
      <c r="B334" s="94" t="s">
        <v>501</v>
      </c>
      <c r="C334" s="124">
        <v>850</v>
      </c>
      <c r="D334" s="124">
        <v>900100</v>
      </c>
      <c r="E334" s="92">
        <v>14.2</v>
      </c>
      <c r="F334" s="92">
        <v>14.2</v>
      </c>
      <c r="G334" s="92">
        <v>14.2</v>
      </c>
      <c r="H334" s="121">
        <f t="shared" si="53"/>
        <v>100</v>
      </c>
      <c r="I334" s="122">
        <f t="shared" si="54"/>
        <v>100</v>
      </c>
    </row>
    <row r="335" spans="1:9" s="81" customFormat="1" ht="51" x14ac:dyDescent="0.2">
      <c r="A335" s="143" t="s">
        <v>504</v>
      </c>
      <c r="B335" s="94" t="s">
        <v>502</v>
      </c>
      <c r="C335" s="124"/>
      <c r="D335" s="124"/>
      <c r="E335" s="92">
        <f t="shared" ref="E335:G336" si="55">E336</f>
        <v>2000</v>
      </c>
      <c r="F335" s="92">
        <f t="shared" si="55"/>
        <v>2000</v>
      </c>
      <c r="G335" s="92">
        <f t="shared" si="55"/>
        <v>1000</v>
      </c>
      <c r="H335" s="121">
        <f t="shared" si="53"/>
        <v>50</v>
      </c>
      <c r="I335" s="122">
        <f t="shared" si="54"/>
        <v>50</v>
      </c>
    </row>
    <row r="336" spans="1:9" s="81" customFormat="1" ht="13.35" customHeight="1" x14ac:dyDescent="0.2">
      <c r="A336" s="123" t="s">
        <v>73</v>
      </c>
      <c r="B336" s="94" t="s">
        <v>502</v>
      </c>
      <c r="C336" s="124" t="s">
        <v>74</v>
      </c>
      <c r="D336" s="124"/>
      <c r="E336" s="92">
        <f t="shared" si="55"/>
        <v>2000</v>
      </c>
      <c r="F336" s="92">
        <f t="shared" si="55"/>
        <v>2000</v>
      </c>
      <c r="G336" s="92">
        <f t="shared" si="55"/>
        <v>1000</v>
      </c>
      <c r="H336" s="121">
        <f t="shared" si="53"/>
        <v>50</v>
      </c>
      <c r="I336" s="122">
        <f t="shared" si="54"/>
        <v>50</v>
      </c>
    </row>
    <row r="337" spans="1:9" s="81" customFormat="1" ht="25.5" x14ac:dyDescent="0.2">
      <c r="A337" s="143" t="s">
        <v>75</v>
      </c>
      <c r="B337" s="94" t="s">
        <v>502</v>
      </c>
      <c r="C337" s="124" t="s">
        <v>76</v>
      </c>
      <c r="D337" s="124">
        <v>900100</v>
      </c>
      <c r="E337" s="92">
        <v>2000</v>
      </c>
      <c r="F337" s="92">
        <v>2000</v>
      </c>
      <c r="G337" s="92">
        <v>1000</v>
      </c>
      <c r="H337" s="121">
        <f t="shared" si="53"/>
        <v>50</v>
      </c>
      <c r="I337" s="122">
        <f t="shared" si="54"/>
        <v>50</v>
      </c>
    </row>
    <row r="338" spans="1:9" s="81" customFormat="1" ht="38.25" x14ac:dyDescent="0.2">
      <c r="A338" s="143" t="s">
        <v>505</v>
      </c>
      <c r="B338" s="94" t="s">
        <v>503</v>
      </c>
      <c r="C338" s="124"/>
      <c r="D338" s="124"/>
      <c r="E338" s="92">
        <f t="shared" ref="E338:G339" si="56">E339</f>
        <v>1400</v>
      </c>
      <c r="F338" s="92">
        <f t="shared" si="56"/>
        <v>1400</v>
      </c>
      <c r="G338" s="92">
        <f t="shared" si="56"/>
        <v>0</v>
      </c>
      <c r="H338" s="121">
        <f t="shared" si="53"/>
        <v>0</v>
      </c>
      <c r="I338" s="122">
        <f t="shared" si="54"/>
        <v>0</v>
      </c>
    </row>
    <row r="339" spans="1:9" s="81" customFormat="1" ht="13.35" customHeight="1" x14ac:dyDescent="0.2">
      <c r="A339" s="123" t="s">
        <v>73</v>
      </c>
      <c r="B339" s="94" t="s">
        <v>503</v>
      </c>
      <c r="C339" s="124" t="s">
        <v>74</v>
      </c>
      <c r="D339" s="124"/>
      <c r="E339" s="92">
        <f t="shared" si="56"/>
        <v>1400</v>
      </c>
      <c r="F339" s="92">
        <f t="shared" si="56"/>
        <v>1400</v>
      </c>
      <c r="G339" s="92">
        <f t="shared" si="56"/>
        <v>0</v>
      </c>
      <c r="H339" s="121">
        <f t="shared" si="53"/>
        <v>0</v>
      </c>
      <c r="I339" s="122">
        <f t="shared" si="54"/>
        <v>0</v>
      </c>
    </row>
    <row r="340" spans="1:9" s="81" customFormat="1" ht="25.5" x14ac:dyDescent="0.2">
      <c r="A340" s="143" t="s">
        <v>75</v>
      </c>
      <c r="B340" s="94" t="s">
        <v>503</v>
      </c>
      <c r="C340" s="124" t="s">
        <v>76</v>
      </c>
      <c r="D340" s="124">
        <v>900100</v>
      </c>
      <c r="E340" s="92">
        <v>1400</v>
      </c>
      <c r="F340" s="92">
        <v>1400</v>
      </c>
      <c r="G340" s="92">
        <v>0</v>
      </c>
      <c r="H340" s="121">
        <f t="shared" si="53"/>
        <v>0</v>
      </c>
      <c r="I340" s="122">
        <f t="shared" si="54"/>
        <v>0</v>
      </c>
    </row>
    <row r="341" spans="1:9" s="81" customFormat="1" ht="25.5" x14ac:dyDescent="0.2">
      <c r="A341" s="143" t="s">
        <v>555</v>
      </c>
      <c r="B341" s="94" t="s">
        <v>556</v>
      </c>
      <c r="C341" s="124"/>
      <c r="D341" s="124"/>
      <c r="E341" s="92">
        <f t="shared" ref="E341:G342" si="57">E342</f>
        <v>1714.5</v>
      </c>
      <c r="F341" s="92">
        <f t="shared" si="57"/>
        <v>1714.5</v>
      </c>
      <c r="G341" s="92">
        <f t="shared" si="57"/>
        <v>0</v>
      </c>
      <c r="H341" s="121">
        <f t="shared" si="53"/>
        <v>0</v>
      </c>
      <c r="I341" s="122">
        <f t="shared" si="54"/>
        <v>0</v>
      </c>
    </row>
    <row r="342" spans="1:9" s="81" customFormat="1" ht="13.35" customHeight="1" x14ac:dyDescent="0.2">
      <c r="A342" s="123" t="s">
        <v>73</v>
      </c>
      <c r="B342" s="94" t="s">
        <v>556</v>
      </c>
      <c r="C342" s="124" t="s">
        <v>74</v>
      </c>
      <c r="D342" s="124"/>
      <c r="E342" s="92">
        <f t="shared" si="57"/>
        <v>1714.5</v>
      </c>
      <c r="F342" s="92">
        <f t="shared" si="57"/>
        <v>1714.5</v>
      </c>
      <c r="G342" s="92">
        <f t="shared" si="57"/>
        <v>0</v>
      </c>
      <c r="H342" s="121">
        <f t="shared" si="53"/>
        <v>0</v>
      </c>
      <c r="I342" s="122">
        <f t="shared" si="54"/>
        <v>0</v>
      </c>
    </row>
    <row r="343" spans="1:9" s="81" customFormat="1" ht="25.5" x14ac:dyDescent="0.2">
      <c r="A343" s="143" t="s">
        <v>75</v>
      </c>
      <c r="B343" s="94" t="s">
        <v>556</v>
      </c>
      <c r="C343" s="124" t="s">
        <v>76</v>
      </c>
      <c r="D343" s="124">
        <v>900100</v>
      </c>
      <c r="E343" s="92">
        <v>1714.5</v>
      </c>
      <c r="F343" s="92">
        <v>1714.5</v>
      </c>
      <c r="G343" s="92">
        <v>0</v>
      </c>
      <c r="H343" s="121">
        <f t="shared" si="53"/>
        <v>0</v>
      </c>
      <c r="I343" s="122">
        <f t="shared" si="54"/>
        <v>0</v>
      </c>
    </row>
    <row r="344" spans="1:9" ht="25.5" x14ac:dyDescent="0.2">
      <c r="A344" s="128" t="s">
        <v>400</v>
      </c>
      <c r="B344" s="119" t="s">
        <v>212</v>
      </c>
      <c r="C344" s="124"/>
      <c r="D344" s="124"/>
      <c r="E344" s="93">
        <f>E345+E380+E389+E394+E399+E404</f>
        <v>125461.4</v>
      </c>
      <c r="F344" s="93">
        <f>F345+F380+F389+F394+F399+F404</f>
        <v>125461.4</v>
      </c>
      <c r="G344" s="93">
        <f>G345+G380+G389+G394+G399+G404</f>
        <v>49194.899999999994</v>
      </c>
      <c r="H344" s="115">
        <f t="shared" si="53"/>
        <v>39.211183678804794</v>
      </c>
      <c r="I344" s="116">
        <f t="shared" si="54"/>
        <v>39.211183678804794</v>
      </c>
    </row>
    <row r="345" spans="1:9" x14ac:dyDescent="0.2">
      <c r="A345" s="128" t="s">
        <v>401</v>
      </c>
      <c r="B345" s="119" t="s">
        <v>213</v>
      </c>
      <c r="C345" s="112"/>
      <c r="D345" s="112"/>
      <c r="E345" s="93">
        <f>E346+E353+E357+E364+E368</f>
        <v>90069.8</v>
      </c>
      <c r="F345" s="93">
        <f>F346+F353+F357+F364+F368</f>
        <v>90069.8</v>
      </c>
      <c r="G345" s="93">
        <f>G346+G353+G357+G364+G368</f>
        <v>34908</v>
      </c>
      <c r="H345" s="115">
        <f t="shared" si="53"/>
        <v>38.756608763425696</v>
      </c>
      <c r="I345" s="116">
        <f t="shared" si="54"/>
        <v>38.756608763425696</v>
      </c>
    </row>
    <row r="346" spans="1:9" ht="38.25" x14ac:dyDescent="0.2">
      <c r="A346" s="141" t="s">
        <v>671</v>
      </c>
      <c r="B346" s="119" t="s">
        <v>214</v>
      </c>
      <c r="C346" s="112"/>
      <c r="D346" s="112"/>
      <c r="E346" s="93">
        <f>E350+E347</f>
        <v>50</v>
      </c>
      <c r="F346" s="93">
        <f>F350+F347</f>
        <v>50</v>
      </c>
      <c r="G346" s="93">
        <f>G350+G347</f>
        <v>13.9</v>
      </c>
      <c r="H346" s="115">
        <f t="shared" si="53"/>
        <v>27.800000000000004</v>
      </c>
      <c r="I346" s="116">
        <f t="shared" si="54"/>
        <v>27.800000000000004</v>
      </c>
    </row>
    <row r="347" spans="1:9" ht="38.25" x14ac:dyDescent="0.2">
      <c r="A347" s="142" t="s">
        <v>672</v>
      </c>
      <c r="B347" s="94" t="s">
        <v>506</v>
      </c>
      <c r="C347" s="124"/>
      <c r="D347" s="124"/>
      <c r="E347" s="92">
        <f t="shared" ref="E347:G348" si="58">E348</f>
        <v>35</v>
      </c>
      <c r="F347" s="92">
        <f t="shared" si="58"/>
        <v>35</v>
      </c>
      <c r="G347" s="92">
        <f t="shared" si="58"/>
        <v>13.9</v>
      </c>
      <c r="H347" s="121">
        <f t="shared" si="53"/>
        <v>39.714285714285715</v>
      </c>
      <c r="I347" s="122">
        <f t="shared" si="54"/>
        <v>39.714285714285715</v>
      </c>
    </row>
    <row r="348" spans="1:9" ht="13.35" customHeight="1" x14ac:dyDescent="0.2">
      <c r="A348" s="123" t="s">
        <v>73</v>
      </c>
      <c r="B348" s="94" t="s">
        <v>506</v>
      </c>
      <c r="C348" s="124">
        <v>200</v>
      </c>
      <c r="D348" s="124"/>
      <c r="E348" s="92">
        <f t="shared" si="58"/>
        <v>35</v>
      </c>
      <c r="F348" s="92">
        <f t="shared" si="58"/>
        <v>35</v>
      </c>
      <c r="G348" s="92">
        <f t="shared" si="58"/>
        <v>13.9</v>
      </c>
      <c r="H348" s="121">
        <f t="shared" si="53"/>
        <v>39.714285714285715</v>
      </c>
      <c r="I348" s="122">
        <f t="shared" si="54"/>
        <v>39.714285714285715</v>
      </c>
    </row>
    <row r="349" spans="1:9" ht="25.5" x14ac:dyDescent="0.2">
      <c r="A349" s="123" t="s">
        <v>75</v>
      </c>
      <c r="B349" s="94" t="s">
        <v>506</v>
      </c>
      <c r="C349" s="124">
        <v>240</v>
      </c>
      <c r="D349" s="124">
        <v>900100</v>
      </c>
      <c r="E349" s="92">
        <v>35</v>
      </c>
      <c r="F349" s="92">
        <v>35</v>
      </c>
      <c r="G349" s="92">
        <v>13.9</v>
      </c>
      <c r="H349" s="121">
        <f t="shared" si="53"/>
        <v>39.714285714285715</v>
      </c>
      <c r="I349" s="122">
        <f t="shared" si="54"/>
        <v>39.714285714285715</v>
      </c>
    </row>
    <row r="350" spans="1:9" ht="30" customHeight="1" x14ac:dyDescent="0.2">
      <c r="A350" s="148" t="s">
        <v>268</v>
      </c>
      <c r="B350" s="94" t="s">
        <v>269</v>
      </c>
      <c r="C350" s="124"/>
      <c r="D350" s="124"/>
      <c r="E350" s="92">
        <f t="shared" ref="E350:G351" si="59">E351</f>
        <v>15</v>
      </c>
      <c r="F350" s="92">
        <f t="shared" si="59"/>
        <v>15</v>
      </c>
      <c r="G350" s="92">
        <f t="shared" si="59"/>
        <v>0</v>
      </c>
      <c r="H350" s="121">
        <f t="shared" si="53"/>
        <v>0</v>
      </c>
      <c r="I350" s="122">
        <f t="shared" si="54"/>
        <v>0</v>
      </c>
    </row>
    <row r="351" spans="1:9" ht="13.35" customHeight="1" x14ac:dyDescent="0.2">
      <c r="A351" s="123" t="s">
        <v>73</v>
      </c>
      <c r="B351" s="94" t="s">
        <v>269</v>
      </c>
      <c r="C351" s="124">
        <v>200</v>
      </c>
      <c r="D351" s="124"/>
      <c r="E351" s="92">
        <f t="shared" si="59"/>
        <v>15</v>
      </c>
      <c r="F351" s="92">
        <f t="shared" si="59"/>
        <v>15</v>
      </c>
      <c r="G351" s="92">
        <f t="shared" si="59"/>
        <v>0</v>
      </c>
      <c r="H351" s="121">
        <f t="shared" si="53"/>
        <v>0</v>
      </c>
      <c r="I351" s="122">
        <f t="shared" si="54"/>
        <v>0</v>
      </c>
    </row>
    <row r="352" spans="1:9" ht="18.75" customHeight="1" x14ac:dyDescent="0.2">
      <c r="A352" s="123" t="s">
        <v>75</v>
      </c>
      <c r="B352" s="94" t="s">
        <v>269</v>
      </c>
      <c r="C352" s="124">
        <v>240</v>
      </c>
      <c r="D352" s="124">
        <v>900100</v>
      </c>
      <c r="E352" s="92">
        <v>15</v>
      </c>
      <c r="F352" s="92">
        <v>15</v>
      </c>
      <c r="G352" s="92">
        <v>0</v>
      </c>
      <c r="H352" s="121">
        <f t="shared" si="53"/>
        <v>0</v>
      </c>
      <c r="I352" s="122">
        <f t="shared" si="54"/>
        <v>0</v>
      </c>
    </row>
    <row r="353" spans="1:9" ht="25.5" x14ac:dyDescent="0.2">
      <c r="A353" s="141" t="s">
        <v>405</v>
      </c>
      <c r="B353" s="119" t="s">
        <v>215</v>
      </c>
      <c r="C353" s="112"/>
      <c r="D353" s="112"/>
      <c r="E353" s="93">
        <f t="shared" ref="E353:G355" si="60">E354</f>
        <v>100</v>
      </c>
      <c r="F353" s="93">
        <f t="shared" si="60"/>
        <v>100</v>
      </c>
      <c r="G353" s="93">
        <f t="shared" si="60"/>
        <v>0</v>
      </c>
      <c r="H353" s="115">
        <f t="shared" si="53"/>
        <v>0</v>
      </c>
      <c r="I353" s="116">
        <f t="shared" si="54"/>
        <v>0</v>
      </c>
    </row>
    <row r="354" spans="1:9" ht="27" customHeight="1" x14ac:dyDescent="0.2">
      <c r="A354" s="142" t="s">
        <v>270</v>
      </c>
      <c r="B354" s="94" t="s">
        <v>271</v>
      </c>
      <c r="C354" s="124"/>
      <c r="D354" s="124"/>
      <c r="E354" s="92">
        <f t="shared" si="60"/>
        <v>100</v>
      </c>
      <c r="F354" s="92">
        <f t="shared" si="60"/>
        <v>100</v>
      </c>
      <c r="G354" s="92">
        <f t="shared" si="60"/>
        <v>0</v>
      </c>
      <c r="H354" s="121">
        <f t="shared" si="53"/>
        <v>0</v>
      </c>
      <c r="I354" s="122">
        <f t="shared" si="54"/>
        <v>0</v>
      </c>
    </row>
    <row r="355" spans="1:9" ht="13.35" customHeight="1" x14ac:dyDescent="0.2">
      <c r="A355" s="123" t="s">
        <v>73</v>
      </c>
      <c r="B355" s="94" t="s">
        <v>271</v>
      </c>
      <c r="C355" s="124">
        <v>200</v>
      </c>
      <c r="D355" s="124"/>
      <c r="E355" s="92">
        <f t="shared" si="60"/>
        <v>100</v>
      </c>
      <c r="F355" s="92">
        <f t="shared" si="60"/>
        <v>100</v>
      </c>
      <c r="G355" s="92">
        <f t="shared" si="60"/>
        <v>0</v>
      </c>
      <c r="H355" s="121">
        <f t="shared" si="53"/>
        <v>0</v>
      </c>
      <c r="I355" s="122">
        <f t="shared" si="54"/>
        <v>0</v>
      </c>
    </row>
    <row r="356" spans="1:9" ht="25.5" x14ac:dyDescent="0.2">
      <c r="A356" s="123" t="s">
        <v>75</v>
      </c>
      <c r="B356" s="94" t="s">
        <v>271</v>
      </c>
      <c r="C356" s="124">
        <v>240</v>
      </c>
      <c r="D356" s="124">
        <v>900100</v>
      </c>
      <c r="E356" s="92">
        <v>100</v>
      </c>
      <c r="F356" s="92">
        <v>100</v>
      </c>
      <c r="G356" s="92">
        <v>0</v>
      </c>
      <c r="H356" s="121">
        <f t="shared" si="53"/>
        <v>0</v>
      </c>
      <c r="I356" s="122">
        <f t="shared" si="54"/>
        <v>0</v>
      </c>
    </row>
    <row r="357" spans="1:9" ht="38.25" x14ac:dyDescent="0.2">
      <c r="A357" s="141" t="s">
        <v>406</v>
      </c>
      <c r="B357" s="119" t="s">
        <v>216</v>
      </c>
      <c r="C357" s="112"/>
      <c r="D357" s="112"/>
      <c r="E357" s="93">
        <f>E358</f>
        <v>41304.800000000003</v>
      </c>
      <c r="F357" s="93">
        <f>F358</f>
        <v>41304.800000000003</v>
      </c>
      <c r="G357" s="93">
        <f>G358</f>
        <v>17921.5</v>
      </c>
      <c r="H357" s="115">
        <f t="shared" si="53"/>
        <v>43.388419747825921</v>
      </c>
      <c r="I357" s="116">
        <f t="shared" si="54"/>
        <v>43.388419747825921</v>
      </c>
    </row>
    <row r="358" spans="1:9" ht="19.5" customHeight="1" x14ac:dyDescent="0.2">
      <c r="A358" s="148" t="s">
        <v>217</v>
      </c>
      <c r="B358" s="94" t="s">
        <v>218</v>
      </c>
      <c r="C358" s="124"/>
      <c r="D358" s="124"/>
      <c r="E358" s="92">
        <f>E359+E361</f>
        <v>41304.800000000003</v>
      </c>
      <c r="F358" s="92">
        <f>F359+F361</f>
        <v>41304.800000000003</v>
      </c>
      <c r="G358" s="92">
        <f>G359+G361</f>
        <v>17921.5</v>
      </c>
      <c r="H358" s="121">
        <f t="shared" si="53"/>
        <v>43.388419747825921</v>
      </c>
      <c r="I358" s="122">
        <f t="shared" si="54"/>
        <v>43.388419747825921</v>
      </c>
    </row>
    <row r="359" spans="1:9" ht="13.35" customHeight="1" x14ac:dyDescent="0.2">
      <c r="A359" s="123" t="s">
        <v>73</v>
      </c>
      <c r="B359" s="94" t="s">
        <v>218</v>
      </c>
      <c r="C359" s="124">
        <v>200</v>
      </c>
      <c r="D359" s="124"/>
      <c r="E359" s="92">
        <f>E360</f>
        <v>36245.300000000003</v>
      </c>
      <c r="F359" s="92">
        <f>F360</f>
        <v>36245.300000000003</v>
      </c>
      <c r="G359" s="92">
        <f>G360</f>
        <v>15684.2</v>
      </c>
      <c r="H359" s="121">
        <f t="shared" si="53"/>
        <v>43.272369107166995</v>
      </c>
      <c r="I359" s="122">
        <f t="shared" si="54"/>
        <v>43.272369107166995</v>
      </c>
    </row>
    <row r="360" spans="1:9" ht="25.5" x14ac:dyDescent="0.2">
      <c r="A360" s="123" t="s">
        <v>75</v>
      </c>
      <c r="B360" s="94" t="s">
        <v>218</v>
      </c>
      <c r="C360" s="124">
        <v>240</v>
      </c>
      <c r="D360" s="124">
        <v>900100</v>
      </c>
      <c r="E360" s="92">
        <v>36245.300000000003</v>
      </c>
      <c r="F360" s="92">
        <v>36245.300000000003</v>
      </c>
      <c r="G360" s="92">
        <f>15665+19.2</f>
        <v>15684.2</v>
      </c>
      <c r="H360" s="121">
        <f t="shared" si="53"/>
        <v>43.272369107166995</v>
      </c>
      <c r="I360" s="122">
        <f t="shared" si="54"/>
        <v>43.272369107166995</v>
      </c>
    </row>
    <row r="361" spans="1:9" ht="25.5" x14ac:dyDescent="0.2">
      <c r="A361" s="123" t="s">
        <v>67</v>
      </c>
      <c r="B361" s="94" t="s">
        <v>218</v>
      </c>
      <c r="C361" s="124">
        <v>600</v>
      </c>
      <c r="D361" s="124"/>
      <c r="E361" s="92">
        <f>E362+E363</f>
        <v>5059.5</v>
      </c>
      <c r="F361" s="92">
        <f>F362+F363</f>
        <v>5059.5</v>
      </c>
      <c r="G361" s="92">
        <f>G362+G363</f>
        <v>2237.2999999999997</v>
      </c>
      <c r="H361" s="121">
        <f t="shared" si="53"/>
        <v>44.219784563692059</v>
      </c>
      <c r="I361" s="122">
        <f t="shared" si="54"/>
        <v>44.219784563692059</v>
      </c>
    </row>
    <row r="362" spans="1:9" ht="13.35" customHeight="1" x14ac:dyDescent="0.2">
      <c r="A362" s="123" t="s">
        <v>69</v>
      </c>
      <c r="B362" s="94" t="s">
        <v>218</v>
      </c>
      <c r="C362" s="124">
        <v>610</v>
      </c>
      <c r="D362" s="124">
        <v>900100</v>
      </c>
      <c r="E362" s="92">
        <v>4852.7</v>
      </c>
      <c r="F362" s="92">
        <v>4852.7</v>
      </c>
      <c r="G362" s="92">
        <f>817.5+1325.6</f>
        <v>2143.1</v>
      </c>
      <c r="H362" s="121">
        <f t="shared" si="53"/>
        <v>44.163043254270818</v>
      </c>
      <c r="I362" s="122">
        <f t="shared" si="54"/>
        <v>44.163043254270818</v>
      </c>
    </row>
    <row r="363" spans="1:9" ht="13.35" customHeight="1" x14ac:dyDescent="0.2">
      <c r="A363" s="123" t="s">
        <v>71</v>
      </c>
      <c r="B363" s="94" t="s">
        <v>218</v>
      </c>
      <c r="C363" s="124">
        <v>620</v>
      </c>
      <c r="D363" s="124">
        <v>900100</v>
      </c>
      <c r="E363" s="92">
        <v>206.8</v>
      </c>
      <c r="F363" s="92">
        <v>206.8</v>
      </c>
      <c r="G363" s="92">
        <v>94.2</v>
      </c>
      <c r="H363" s="121">
        <f t="shared" si="53"/>
        <v>45.551257253384911</v>
      </c>
      <c r="I363" s="122">
        <f t="shared" si="54"/>
        <v>45.551257253384911</v>
      </c>
    </row>
    <row r="364" spans="1:9" ht="63.75" x14ac:dyDescent="0.2">
      <c r="A364" s="141" t="s">
        <v>404</v>
      </c>
      <c r="B364" s="119" t="s">
        <v>219</v>
      </c>
      <c r="C364" s="112"/>
      <c r="D364" s="112"/>
      <c r="E364" s="93">
        <f t="shared" ref="E364:G366" si="61">E365</f>
        <v>50</v>
      </c>
      <c r="F364" s="93">
        <f t="shared" si="61"/>
        <v>50</v>
      </c>
      <c r="G364" s="93">
        <f t="shared" si="61"/>
        <v>11.6</v>
      </c>
      <c r="H364" s="115">
        <f t="shared" si="53"/>
        <v>23.2</v>
      </c>
      <c r="I364" s="116">
        <f t="shared" si="54"/>
        <v>23.2</v>
      </c>
    </row>
    <row r="365" spans="1:9" ht="51" x14ac:dyDescent="0.2">
      <c r="A365" s="142" t="s">
        <v>403</v>
      </c>
      <c r="B365" s="94" t="s">
        <v>220</v>
      </c>
      <c r="C365" s="124"/>
      <c r="D365" s="124"/>
      <c r="E365" s="92">
        <f t="shared" si="61"/>
        <v>50</v>
      </c>
      <c r="F365" s="92">
        <f t="shared" si="61"/>
        <v>50</v>
      </c>
      <c r="G365" s="92">
        <f t="shared" si="61"/>
        <v>11.6</v>
      </c>
      <c r="H365" s="121">
        <f t="shared" si="53"/>
        <v>23.2</v>
      </c>
      <c r="I365" s="122">
        <f t="shared" si="54"/>
        <v>23.2</v>
      </c>
    </row>
    <row r="366" spans="1:9" ht="13.35" customHeight="1" x14ac:dyDescent="0.2">
      <c r="A366" s="123" t="s">
        <v>73</v>
      </c>
      <c r="B366" s="94" t="s">
        <v>220</v>
      </c>
      <c r="C366" s="124">
        <v>200</v>
      </c>
      <c r="D366" s="124"/>
      <c r="E366" s="92">
        <f t="shared" si="61"/>
        <v>50</v>
      </c>
      <c r="F366" s="92">
        <f t="shared" si="61"/>
        <v>50</v>
      </c>
      <c r="G366" s="92">
        <f t="shared" si="61"/>
        <v>11.6</v>
      </c>
      <c r="H366" s="121">
        <f t="shared" si="53"/>
        <v>23.2</v>
      </c>
      <c r="I366" s="122">
        <f t="shared" si="54"/>
        <v>23.2</v>
      </c>
    </row>
    <row r="367" spans="1:9" ht="25.5" x14ac:dyDescent="0.2">
      <c r="A367" s="123" t="s">
        <v>75</v>
      </c>
      <c r="B367" s="94" t="s">
        <v>220</v>
      </c>
      <c r="C367" s="124">
        <v>240</v>
      </c>
      <c r="D367" s="124">
        <v>900100</v>
      </c>
      <c r="E367" s="92">
        <v>50</v>
      </c>
      <c r="F367" s="92">
        <v>50</v>
      </c>
      <c r="G367" s="92">
        <v>11.6</v>
      </c>
      <c r="H367" s="121">
        <f t="shared" si="53"/>
        <v>23.2</v>
      </c>
      <c r="I367" s="122">
        <f t="shared" si="54"/>
        <v>23.2</v>
      </c>
    </row>
    <row r="368" spans="1:9" x14ac:dyDescent="0.2">
      <c r="A368" s="117" t="s">
        <v>402</v>
      </c>
      <c r="B368" s="119" t="s">
        <v>264</v>
      </c>
      <c r="C368" s="124"/>
      <c r="D368" s="124"/>
      <c r="E368" s="93">
        <f>E372+E369</f>
        <v>48565</v>
      </c>
      <c r="F368" s="93">
        <f>F372+F369</f>
        <v>48565</v>
      </c>
      <c r="G368" s="93">
        <f t="shared" ref="G368" si="62">G372+G369</f>
        <v>16961</v>
      </c>
      <c r="H368" s="115">
        <f t="shared" si="53"/>
        <v>34.924328219911459</v>
      </c>
      <c r="I368" s="116">
        <f t="shared" si="54"/>
        <v>34.924328219911459</v>
      </c>
    </row>
    <row r="369" spans="1:9" ht="38.25" x14ac:dyDescent="0.2">
      <c r="A369" s="123" t="s">
        <v>260</v>
      </c>
      <c r="B369" s="94" t="s">
        <v>281</v>
      </c>
      <c r="C369" s="124"/>
      <c r="D369" s="124"/>
      <c r="E369" s="92">
        <f t="shared" ref="E369:G370" si="63">E370</f>
        <v>365</v>
      </c>
      <c r="F369" s="92">
        <f t="shared" si="63"/>
        <v>365</v>
      </c>
      <c r="G369" s="92">
        <f t="shared" si="63"/>
        <v>191.6</v>
      </c>
      <c r="H369" s="121">
        <f t="shared" si="53"/>
        <v>52.4931506849315</v>
      </c>
      <c r="I369" s="122">
        <f t="shared" si="54"/>
        <v>52.4931506849315</v>
      </c>
    </row>
    <row r="370" spans="1:9" ht="13.35" customHeight="1" x14ac:dyDescent="0.2">
      <c r="A370" s="123" t="s">
        <v>73</v>
      </c>
      <c r="B370" s="94" t="s">
        <v>281</v>
      </c>
      <c r="C370" s="124">
        <v>200</v>
      </c>
      <c r="D370" s="124"/>
      <c r="E370" s="92">
        <f t="shared" si="63"/>
        <v>365</v>
      </c>
      <c r="F370" s="92">
        <f t="shared" si="63"/>
        <v>365</v>
      </c>
      <c r="G370" s="92">
        <f t="shared" si="63"/>
        <v>191.6</v>
      </c>
      <c r="H370" s="121">
        <f t="shared" si="53"/>
        <v>52.4931506849315</v>
      </c>
      <c r="I370" s="122">
        <f t="shared" si="54"/>
        <v>52.4931506849315</v>
      </c>
    </row>
    <row r="371" spans="1:9" ht="25.5" x14ac:dyDescent="0.2">
      <c r="A371" s="123" t="s">
        <v>75</v>
      </c>
      <c r="B371" s="94" t="s">
        <v>281</v>
      </c>
      <c r="C371" s="124">
        <v>240</v>
      </c>
      <c r="D371" s="124">
        <v>900303</v>
      </c>
      <c r="E371" s="92">
        <v>365</v>
      </c>
      <c r="F371" s="92">
        <v>365</v>
      </c>
      <c r="G371" s="92">
        <v>191.6</v>
      </c>
      <c r="H371" s="121">
        <f t="shared" si="53"/>
        <v>52.4931506849315</v>
      </c>
      <c r="I371" s="122">
        <f t="shared" si="54"/>
        <v>52.4931506849315</v>
      </c>
    </row>
    <row r="372" spans="1:9" ht="25.5" x14ac:dyDescent="0.2">
      <c r="A372" s="123" t="s">
        <v>192</v>
      </c>
      <c r="B372" s="149" t="s">
        <v>265</v>
      </c>
      <c r="C372" s="124"/>
      <c r="D372" s="124"/>
      <c r="E372" s="92">
        <f>E373+E375+E377</f>
        <v>48200</v>
      </c>
      <c r="F372" s="92">
        <f>F373+F375+F377</f>
        <v>48200</v>
      </c>
      <c r="G372" s="92">
        <f t="shared" ref="G372" si="64">G373+G375+G377</f>
        <v>16769.400000000001</v>
      </c>
      <c r="H372" s="121">
        <f t="shared" si="53"/>
        <v>34.791286307053944</v>
      </c>
      <c r="I372" s="122">
        <f t="shared" si="54"/>
        <v>34.791286307053944</v>
      </c>
    </row>
    <row r="373" spans="1:9" ht="38.25" x14ac:dyDescent="0.2">
      <c r="A373" s="123" t="s">
        <v>78</v>
      </c>
      <c r="B373" s="149" t="s">
        <v>265</v>
      </c>
      <c r="C373" s="124" t="s">
        <v>79</v>
      </c>
      <c r="D373" s="124"/>
      <c r="E373" s="92">
        <f>E374</f>
        <v>20764.900000000001</v>
      </c>
      <c r="F373" s="92">
        <f>F374</f>
        <v>20764.900000000001</v>
      </c>
      <c r="G373" s="92">
        <f>G374</f>
        <v>9377.7000000000007</v>
      </c>
      <c r="H373" s="121">
        <f t="shared" si="53"/>
        <v>45.161305857480656</v>
      </c>
      <c r="I373" s="122">
        <f t="shared" si="54"/>
        <v>45.161305857480656</v>
      </c>
    </row>
    <row r="374" spans="1:9" x14ac:dyDescent="0.2">
      <c r="A374" s="123" t="s">
        <v>83</v>
      </c>
      <c r="B374" s="149" t="s">
        <v>265</v>
      </c>
      <c r="C374" s="124">
        <v>110</v>
      </c>
      <c r="D374" s="124">
        <v>900100</v>
      </c>
      <c r="E374" s="92">
        <v>20764.900000000001</v>
      </c>
      <c r="F374" s="92">
        <v>20764.900000000001</v>
      </c>
      <c r="G374" s="92">
        <v>9377.7000000000007</v>
      </c>
      <c r="H374" s="121">
        <f t="shared" si="53"/>
        <v>45.161305857480656</v>
      </c>
      <c r="I374" s="122">
        <f t="shared" si="54"/>
        <v>45.161305857480656</v>
      </c>
    </row>
    <row r="375" spans="1:9" ht="13.35" customHeight="1" x14ac:dyDescent="0.2">
      <c r="A375" s="123" t="s">
        <v>73</v>
      </c>
      <c r="B375" s="149" t="s">
        <v>265</v>
      </c>
      <c r="C375" s="124" t="s">
        <v>74</v>
      </c>
      <c r="D375" s="124"/>
      <c r="E375" s="92">
        <f>E376</f>
        <v>27435.1</v>
      </c>
      <c r="F375" s="92">
        <f>F376</f>
        <v>27425.1</v>
      </c>
      <c r="G375" s="92">
        <f>G376</f>
        <v>7381.7</v>
      </c>
      <c r="H375" s="121">
        <f t="shared" si="53"/>
        <v>26.906043717719275</v>
      </c>
      <c r="I375" s="122">
        <f t="shared" si="54"/>
        <v>26.915854454496063</v>
      </c>
    </row>
    <row r="376" spans="1:9" ht="23.1" customHeight="1" x14ac:dyDescent="0.2">
      <c r="A376" s="123" t="s">
        <v>75</v>
      </c>
      <c r="B376" s="149" t="s">
        <v>265</v>
      </c>
      <c r="C376" s="124" t="s">
        <v>76</v>
      </c>
      <c r="D376" s="124">
        <v>900100</v>
      </c>
      <c r="E376" s="92">
        <v>27435.1</v>
      </c>
      <c r="F376" s="92">
        <v>27425.1</v>
      </c>
      <c r="G376" s="92">
        <v>7381.7</v>
      </c>
      <c r="H376" s="121">
        <f t="shared" si="53"/>
        <v>26.906043717719275</v>
      </c>
      <c r="I376" s="122">
        <f t="shared" si="54"/>
        <v>26.915854454496063</v>
      </c>
    </row>
    <row r="377" spans="1:9" ht="23.1" customHeight="1" x14ac:dyDescent="0.2">
      <c r="A377" s="123" t="s">
        <v>87</v>
      </c>
      <c r="B377" s="149" t="s">
        <v>265</v>
      </c>
      <c r="C377" s="124"/>
      <c r="D377" s="124"/>
      <c r="E377" s="92">
        <f>E378</f>
        <v>0</v>
      </c>
      <c r="F377" s="92">
        <f>F378</f>
        <v>10</v>
      </c>
      <c r="G377" s="92">
        <f t="shared" ref="G377" si="65">G378</f>
        <v>10</v>
      </c>
      <c r="H377" s="121">
        <v>0</v>
      </c>
      <c r="I377" s="122">
        <f t="shared" si="54"/>
        <v>100</v>
      </c>
    </row>
    <row r="378" spans="1:9" ht="23.1" customHeight="1" x14ac:dyDescent="0.2">
      <c r="A378" s="123" t="s">
        <v>778</v>
      </c>
      <c r="B378" s="149" t="s">
        <v>265</v>
      </c>
      <c r="C378" s="124">
        <v>800</v>
      </c>
      <c r="D378" s="124"/>
      <c r="E378" s="92">
        <f>E379</f>
        <v>0</v>
      </c>
      <c r="F378" s="92">
        <f>F379</f>
        <v>10</v>
      </c>
      <c r="G378" s="92">
        <f t="shared" ref="G378" si="66">G379</f>
        <v>10</v>
      </c>
      <c r="H378" s="121">
        <v>0</v>
      </c>
      <c r="I378" s="122">
        <f t="shared" si="54"/>
        <v>100</v>
      </c>
    </row>
    <row r="379" spans="1:9" ht="23.1" customHeight="1" x14ac:dyDescent="0.2">
      <c r="A379" s="123" t="s">
        <v>771</v>
      </c>
      <c r="B379" s="149" t="s">
        <v>265</v>
      </c>
      <c r="C379" s="124">
        <v>850</v>
      </c>
      <c r="D379" s="124">
        <v>900100</v>
      </c>
      <c r="E379" s="92">
        <v>0</v>
      </c>
      <c r="F379" s="92">
        <v>10</v>
      </c>
      <c r="G379" s="92">
        <v>10</v>
      </c>
      <c r="H379" s="121">
        <v>0</v>
      </c>
      <c r="I379" s="122">
        <f t="shared" si="54"/>
        <v>100</v>
      </c>
    </row>
    <row r="380" spans="1:9" ht="25.5" x14ac:dyDescent="0.2">
      <c r="A380" s="128" t="s">
        <v>536</v>
      </c>
      <c r="B380" s="119" t="s">
        <v>221</v>
      </c>
      <c r="C380" s="112"/>
      <c r="D380" s="112"/>
      <c r="E380" s="93">
        <f>E381+E385</f>
        <v>1400</v>
      </c>
      <c r="F380" s="93">
        <f>F381+F385</f>
        <v>1400</v>
      </c>
      <c r="G380" s="93">
        <f>G381+G385</f>
        <v>258.5</v>
      </c>
      <c r="H380" s="115">
        <f t="shared" si="53"/>
        <v>18.464285714285715</v>
      </c>
      <c r="I380" s="116">
        <f t="shared" si="54"/>
        <v>18.464285714285715</v>
      </c>
    </row>
    <row r="381" spans="1:9" ht="25.5" x14ac:dyDescent="0.2">
      <c r="A381" s="141" t="s">
        <v>537</v>
      </c>
      <c r="B381" s="119" t="s">
        <v>222</v>
      </c>
      <c r="C381" s="112"/>
      <c r="D381" s="112"/>
      <c r="E381" s="93">
        <f t="shared" ref="E381:G383" si="67">E382</f>
        <v>1200</v>
      </c>
      <c r="F381" s="93">
        <f t="shared" si="67"/>
        <v>1200</v>
      </c>
      <c r="G381" s="93">
        <f t="shared" si="67"/>
        <v>258.5</v>
      </c>
      <c r="H381" s="115">
        <f t="shared" si="53"/>
        <v>21.541666666666668</v>
      </c>
      <c r="I381" s="116">
        <f t="shared" si="54"/>
        <v>21.541666666666668</v>
      </c>
    </row>
    <row r="382" spans="1:9" ht="25.5" x14ac:dyDescent="0.2">
      <c r="A382" s="142" t="s">
        <v>673</v>
      </c>
      <c r="B382" s="94" t="s">
        <v>496</v>
      </c>
      <c r="C382" s="124"/>
      <c r="D382" s="124"/>
      <c r="E382" s="92">
        <f t="shared" si="67"/>
        <v>1200</v>
      </c>
      <c r="F382" s="92">
        <f t="shared" si="67"/>
        <v>1200</v>
      </c>
      <c r="G382" s="92">
        <f t="shared" si="67"/>
        <v>258.5</v>
      </c>
      <c r="H382" s="121">
        <f t="shared" si="53"/>
        <v>21.541666666666668</v>
      </c>
      <c r="I382" s="122">
        <f t="shared" si="54"/>
        <v>21.541666666666668</v>
      </c>
    </row>
    <row r="383" spans="1:9" ht="13.35" customHeight="1" x14ac:dyDescent="0.2">
      <c r="A383" s="123" t="s">
        <v>73</v>
      </c>
      <c r="B383" s="94" t="s">
        <v>496</v>
      </c>
      <c r="C383" s="124" t="s">
        <v>74</v>
      </c>
      <c r="D383" s="124"/>
      <c r="E383" s="92">
        <f t="shared" si="67"/>
        <v>1200</v>
      </c>
      <c r="F383" s="92">
        <f t="shared" si="67"/>
        <v>1200</v>
      </c>
      <c r="G383" s="92">
        <f t="shared" si="67"/>
        <v>258.5</v>
      </c>
      <c r="H383" s="121">
        <f t="shared" si="53"/>
        <v>21.541666666666668</v>
      </c>
      <c r="I383" s="122">
        <f t="shared" si="54"/>
        <v>21.541666666666668</v>
      </c>
    </row>
    <row r="384" spans="1:9" ht="25.5" x14ac:dyDescent="0.2">
      <c r="A384" s="123" t="s">
        <v>75</v>
      </c>
      <c r="B384" s="94" t="s">
        <v>496</v>
      </c>
      <c r="C384" s="124" t="s">
        <v>76</v>
      </c>
      <c r="D384" s="124">
        <v>900100</v>
      </c>
      <c r="E384" s="92">
        <v>1200</v>
      </c>
      <c r="F384" s="92">
        <v>1200</v>
      </c>
      <c r="G384" s="92">
        <v>258.5</v>
      </c>
      <c r="H384" s="121">
        <f t="shared" si="53"/>
        <v>21.541666666666668</v>
      </c>
      <c r="I384" s="122">
        <f t="shared" si="54"/>
        <v>21.541666666666668</v>
      </c>
    </row>
    <row r="385" spans="1:9" s="79" customFormat="1" ht="38.25" x14ac:dyDescent="0.2">
      <c r="A385" s="117" t="s">
        <v>509</v>
      </c>
      <c r="B385" s="119" t="s">
        <v>510</v>
      </c>
      <c r="C385" s="112"/>
      <c r="D385" s="112"/>
      <c r="E385" s="93">
        <f t="shared" ref="E385:F387" si="68">E386</f>
        <v>200</v>
      </c>
      <c r="F385" s="93">
        <f t="shared" si="68"/>
        <v>200</v>
      </c>
      <c r="G385" s="93">
        <f t="shared" ref="G385:G387" si="69">G386</f>
        <v>0</v>
      </c>
      <c r="H385" s="115">
        <f t="shared" si="53"/>
        <v>0</v>
      </c>
      <c r="I385" s="116">
        <f t="shared" si="54"/>
        <v>0</v>
      </c>
    </row>
    <row r="386" spans="1:9" ht="25.5" x14ac:dyDescent="0.2">
      <c r="A386" s="142" t="s">
        <v>673</v>
      </c>
      <c r="B386" s="94" t="s">
        <v>511</v>
      </c>
      <c r="C386" s="124"/>
      <c r="D386" s="124"/>
      <c r="E386" s="92">
        <f t="shared" si="68"/>
        <v>200</v>
      </c>
      <c r="F386" s="92">
        <f t="shared" si="68"/>
        <v>200</v>
      </c>
      <c r="G386" s="92">
        <f t="shared" si="69"/>
        <v>0</v>
      </c>
      <c r="H386" s="121">
        <f t="shared" si="53"/>
        <v>0</v>
      </c>
      <c r="I386" s="122">
        <f t="shared" si="54"/>
        <v>0</v>
      </c>
    </row>
    <row r="387" spans="1:9" ht="13.35" customHeight="1" x14ac:dyDescent="0.2">
      <c r="A387" s="123" t="s">
        <v>73</v>
      </c>
      <c r="B387" s="94" t="s">
        <v>511</v>
      </c>
      <c r="C387" s="124" t="s">
        <v>74</v>
      </c>
      <c r="D387" s="124"/>
      <c r="E387" s="92">
        <f t="shared" si="68"/>
        <v>200</v>
      </c>
      <c r="F387" s="92">
        <f t="shared" si="68"/>
        <v>200</v>
      </c>
      <c r="G387" s="92">
        <f t="shared" si="69"/>
        <v>0</v>
      </c>
      <c r="H387" s="121">
        <f t="shared" si="53"/>
        <v>0</v>
      </c>
      <c r="I387" s="122">
        <f t="shared" si="54"/>
        <v>0</v>
      </c>
    </row>
    <row r="388" spans="1:9" ht="25.5" x14ac:dyDescent="0.2">
      <c r="A388" s="123" t="s">
        <v>75</v>
      </c>
      <c r="B388" s="94" t="s">
        <v>511</v>
      </c>
      <c r="C388" s="124" t="s">
        <v>76</v>
      </c>
      <c r="D388" s="124">
        <v>900100</v>
      </c>
      <c r="E388" s="92">
        <v>200</v>
      </c>
      <c r="F388" s="92">
        <v>200</v>
      </c>
      <c r="G388" s="92">
        <v>0</v>
      </c>
      <c r="H388" s="121">
        <f t="shared" si="53"/>
        <v>0</v>
      </c>
      <c r="I388" s="122">
        <f t="shared" si="54"/>
        <v>0</v>
      </c>
    </row>
    <row r="389" spans="1:9" ht="25.5" x14ac:dyDescent="0.2">
      <c r="A389" s="128" t="s">
        <v>285</v>
      </c>
      <c r="B389" s="119" t="s">
        <v>224</v>
      </c>
      <c r="C389" s="112"/>
      <c r="D389" s="112"/>
      <c r="E389" s="93">
        <f>E390</f>
        <v>3255.7</v>
      </c>
      <c r="F389" s="93">
        <f>F390</f>
        <v>3255.7</v>
      </c>
      <c r="G389" s="93">
        <f>G390</f>
        <v>499.7</v>
      </c>
      <c r="H389" s="115">
        <f t="shared" si="53"/>
        <v>15.348465767730444</v>
      </c>
      <c r="I389" s="116">
        <f t="shared" si="54"/>
        <v>15.348465767730444</v>
      </c>
    </row>
    <row r="390" spans="1:9" ht="63.75" x14ac:dyDescent="0.2">
      <c r="A390" s="141" t="s">
        <v>407</v>
      </c>
      <c r="B390" s="119" t="s">
        <v>225</v>
      </c>
      <c r="C390" s="112"/>
      <c r="D390" s="112"/>
      <c r="E390" s="93">
        <f t="shared" ref="E390:G392" si="70">E391</f>
        <v>3255.7</v>
      </c>
      <c r="F390" s="93">
        <f t="shared" si="70"/>
        <v>3255.7</v>
      </c>
      <c r="G390" s="93">
        <f t="shared" si="70"/>
        <v>499.7</v>
      </c>
      <c r="H390" s="115">
        <f t="shared" si="53"/>
        <v>15.348465767730444</v>
      </c>
      <c r="I390" s="116">
        <f t="shared" si="54"/>
        <v>15.348465767730444</v>
      </c>
    </row>
    <row r="391" spans="1:9" ht="25.5" x14ac:dyDescent="0.2">
      <c r="A391" s="123" t="s">
        <v>541</v>
      </c>
      <c r="B391" s="94" t="s">
        <v>533</v>
      </c>
      <c r="C391" s="124"/>
      <c r="D391" s="124"/>
      <c r="E391" s="92">
        <f t="shared" si="70"/>
        <v>3255.7</v>
      </c>
      <c r="F391" s="92">
        <f t="shared" si="70"/>
        <v>3255.7</v>
      </c>
      <c r="G391" s="92">
        <f t="shared" si="70"/>
        <v>499.7</v>
      </c>
      <c r="H391" s="121">
        <f t="shared" si="53"/>
        <v>15.348465767730444</v>
      </c>
      <c r="I391" s="122">
        <f t="shared" si="54"/>
        <v>15.348465767730444</v>
      </c>
    </row>
    <row r="392" spans="1:9" ht="13.35" customHeight="1" x14ac:dyDescent="0.2">
      <c r="A392" s="123" t="s">
        <v>73</v>
      </c>
      <c r="B392" s="94" t="s">
        <v>533</v>
      </c>
      <c r="C392" s="124" t="s">
        <v>74</v>
      </c>
      <c r="D392" s="124"/>
      <c r="E392" s="92">
        <f t="shared" si="70"/>
        <v>3255.7</v>
      </c>
      <c r="F392" s="92">
        <f t="shared" si="70"/>
        <v>3255.7</v>
      </c>
      <c r="G392" s="92">
        <f t="shared" si="70"/>
        <v>499.7</v>
      </c>
      <c r="H392" s="121">
        <f t="shared" si="53"/>
        <v>15.348465767730444</v>
      </c>
      <c r="I392" s="122">
        <f t="shared" si="54"/>
        <v>15.348465767730444</v>
      </c>
    </row>
    <row r="393" spans="1:9" ht="20.25" customHeight="1" x14ac:dyDescent="0.2">
      <c r="A393" s="123" t="s">
        <v>75</v>
      </c>
      <c r="B393" s="94" t="s">
        <v>533</v>
      </c>
      <c r="C393" s="124" t="s">
        <v>76</v>
      </c>
      <c r="D393" s="124">
        <v>900100</v>
      </c>
      <c r="E393" s="92">
        <v>3255.7</v>
      </c>
      <c r="F393" s="92">
        <v>3255.7</v>
      </c>
      <c r="G393" s="92">
        <v>499.7</v>
      </c>
      <c r="H393" s="121">
        <f t="shared" si="53"/>
        <v>15.348465767730444</v>
      </c>
      <c r="I393" s="122">
        <f t="shared" si="54"/>
        <v>15.348465767730444</v>
      </c>
    </row>
    <row r="394" spans="1:9" ht="32.1" customHeight="1" x14ac:dyDescent="0.2">
      <c r="A394" s="128" t="s">
        <v>284</v>
      </c>
      <c r="B394" s="119" t="s">
        <v>226</v>
      </c>
      <c r="C394" s="112"/>
      <c r="D394" s="112"/>
      <c r="E394" s="93">
        <f t="shared" ref="E394:G397" si="71">E395</f>
        <v>820</v>
      </c>
      <c r="F394" s="93">
        <f t="shared" si="71"/>
        <v>820</v>
      </c>
      <c r="G394" s="93">
        <f t="shared" si="71"/>
        <v>485.2</v>
      </c>
      <c r="H394" s="115">
        <f t="shared" ref="H394:H457" si="72">G394/E394*100</f>
        <v>59.170731707317067</v>
      </c>
      <c r="I394" s="116">
        <f t="shared" ref="I394:I457" si="73">G394/F394*100</f>
        <v>59.170731707317067</v>
      </c>
    </row>
    <row r="395" spans="1:9" ht="30" customHeight="1" x14ac:dyDescent="0.2">
      <c r="A395" s="141" t="s">
        <v>408</v>
      </c>
      <c r="B395" s="119" t="s">
        <v>227</v>
      </c>
      <c r="C395" s="112"/>
      <c r="D395" s="112"/>
      <c r="E395" s="93">
        <f>E396</f>
        <v>820</v>
      </c>
      <c r="F395" s="93">
        <f>F396</f>
        <v>820</v>
      </c>
      <c r="G395" s="93">
        <f t="shared" si="71"/>
        <v>485.2</v>
      </c>
      <c r="H395" s="115">
        <f t="shared" si="72"/>
        <v>59.170731707317067</v>
      </c>
      <c r="I395" s="116">
        <f t="shared" si="73"/>
        <v>59.170731707317067</v>
      </c>
    </row>
    <row r="396" spans="1:9" ht="16.5" customHeight="1" x14ac:dyDescent="0.2">
      <c r="A396" s="142" t="s">
        <v>674</v>
      </c>
      <c r="B396" s="94" t="s">
        <v>228</v>
      </c>
      <c r="C396" s="124"/>
      <c r="D396" s="124"/>
      <c r="E396" s="92">
        <f t="shared" si="71"/>
        <v>820</v>
      </c>
      <c r="F396" s="92">
        <f t="shared" si="71"/>
        <v>820</v>
      </c>
      <c r="G396" s="92">
        <f t="shared" si="71"/>
        <v>485.2</v>
      </c>
      <c r="H396" s="121">
        <f t="shared" si="72"/>
        <v>59.170731707317067</v>
      </c>
      <c r="I396" s="122">
        <f t="shared" si="73"/>
        <v>59.170731707317067</v>
      </c>
    </row>
    <row r="397" spans="1:9" ht="13.35" customHeight="1" x14ac:dyDescent="0.2">
      <c r="A397" s="123" t="s">
        <v>73</v>
      </c>
      <c r="B397" s="94" t="s">
        <v>228</v>
      </c>
      <c r="C397" s="124">
        <v>200</v>
      </c>
      <c r="D397" s="124"/>
      <c r="E397" s="92">
        <f t="shared" si="71"/>
        <v>820</v>
      </c>
      <c r="F397" s="92">
        <f t="shared" si="71"/>
        <v>820</v>
      </c>
      <c r="G397" s="92">
        <f t="shared" si="71"/>
        <v>485.2</v>
      </c>
      <c r="H397" s="121">
        <f t="shared" si="72"/>
        <v>59.170731707317067</v>
      </c>
      <c r="I397" s="122">
        <f t="shared" si="73"/>
        <v>59.170731707317067</v>
      </c>
    </row>
    <row r="398" spans="1:9" ht="25.5" x14ac:dyDescent="0.2">
      <c r="A398" s="123" t="s">
        <v>75</v>
      </c>
      <c r="B398" s="94" t="s">
        <v>228</v>
      </c>
      <c r="C398" s="124">
        <v>240</v>
      </c>
      <c r="D398" s="124">
        <v>900100</v>
      </c>
      <c r="E398" s="92">
        <v>820</v>
      </c>
      <c r="F398" s="92">
        <v>820</v>
      </c>
      <c r="G398" s="92">
        <v>485.2</v>
      </c>
      <c r="H398" s="121">
        <f t="shared" si="72"/>
        <v>59.170731707317067</v>
      </c>
      <c r="I398" s="122">
        <f t="shared" si="73"/>
        <v>59.170731707317067</v>
      </c>
    </row>
    <row r="399" spans="1:9" ht="25.5" x14ac:dyDescent="0.2">
      <c r="A399" s="128" t="s">
        <v>409</v>
      </c>
      <c r="B399" s="119" t="s">
        <v>229</v>
      </c>
      <c r="C399" s="112"/>
      <c r="D399" s="112"/>
      <c r="E399" s="93">
        <f t="shared" ref="E399:G402" si="74">E400</f>
        <v>50</v>
      </c>
      <c r="F399" s="93">
        <f t="shared" si="74"/>
        <v>50</v>
      </c>
      <c r="G399" s="93">
        <f t="shared" si="74"/>
        <v>5.8</v>
      </c>
      <c r="H399" s="115">
        <f t="shared" si="72"/>
        <v>11.6</v>
      </c>
      <c r="I399" s="116">
        <f t="shared" si="73"/>
        <v>11.6</v>
      </c>
    </row>
    <row r="400" spans="1:9" ht="25.5" x14ac:dyDescent="0.2">
      <c r="A400" s="141" t="s">
        <v>410</v>
      </c>
      <c r="B400" s="119" t="s">
        <v>230</v>
      </c>
      <c r="C400" s="112"/>
      <c r="D400" s="112"/>
      <c r="E400" s="93">
        <f t="shared" si="74"/>
        <v>50</v>
      </c>
      <c r="F400" s="93">
        <f t="shared" si="74"/>
        <v>50</v>
      </c>
      <c r="G400" s="93">
        <f t="shared" si="74"/>
        <v>5.8</v>
      </c>
      <c r="H400" s="115">
        <f t="shared" si="72"/>
        <v>11.6</v>
      </c>
      <c r="I400" s="116">
        <f t="shared" si="73"/>
        <v>11.6</v>
      </c>
    </row>
    <row r="401" spans="1:9" ht="24.75" customHeight="1" x14ac:dyDescent="0.2">
      <c r="A401" s="142" t="s">
        <v>223</v>
      </c>
      <c r="B401" s="94" t="s">
        <v>411</v>
      </c>
      <c r="C401" s="124"/>
      <c r="D401" s="124"/>
      <c r="E401" s="92">
        <f t="shared" si="74"/>
        <v>50</v>
      </c>
      <c r="F401" s="92">
        <f t="shared" si="74"/>
        <v>50</v>
      </c>
      <c r="G401" s="92">
        <f t="shared" si="74"/>
        <v>5.8</v>
      </c>
      <c r="H401" s="121">
        <f t="shared" si="72"/>
        <v>11.6</v>
      </c>
      <c r="I401" s="122">
        <f t="shared" si="73"/>
        <v>11.6</v>
      </c>
    </row>
    <row r="402" spans="1:9" ht="13.35" customHeight="1" x14ac:dyDescent="0.2">
      <c r="A402" s="123" t="s">
        <v>73</v>
      </c>
      <c r="B402" s="94" t="s">
        <v>411</v>
      </c>
      <c r="C402" s="124">
        <v>200</v>
      </c>
      <c r="D402" s="124"/>
      <c r="E402" s="92">
        <f t="shared" si="74"/>
        <v>50</v>
      </c>
      <c r="F402" s="92">
        <f t="shared" si="74"/>
        <v>50</v>
      </c>
      <c r="G402" s="92">
        <f t="shared" si="74"/>
        <v>5.8</v>
      </c>
      <c r="H402" s="121">
        <f t="shared" si="72"/>
        <v>11.6</v>
      </c>
      <c r="I402" s="122">
        <f t="shared" si="73"/>
        <v>11.6</v>
      </c>
    </row>
    <row r="403" spans="1:9" ht="25.5" x14ac:dyDescent="0.2">
      <c r="A403" s="123" t="s">
        <v>75</v>
      </c>
      <c r="B403" s="94" t="s">
        <v>411</v>
      </c>
      <c r="C403" s="124">
        <v>240</v>
      </c>
      <c r="D403" s="124">
        <v>900100</v>
      </c>
      <c r="E403" s="92">
        <v>50</v>
      </c>
      <c r="F403" s="92">
        <v>50</v>
      </c>
      <c r="G403" s="92">
        <v>5.8</v>
      </c>
      <c r="H403" s="121">
        <f t="shared" si="72"/>
        <v>11.6</v>
      </c>
      <c r="I403" s="122">
        <f t="shared" si="73"/>
        <v>11.6</v>
      </c>
    </row>
    <row r="404" spans="1:9" x14ac:dyDescent="0.2">
      <c r="A404" s="117" t="s">
        <v>89</v>
      </c>
      <c r="B404" s="119" t="s">
        <v>295</v>
      </c>
      <c r="C404" s="112"/>
      <c r="D404" s="112"/>
      <c r="E404" s="93">
        <f>E405</f>
        <v>29865.9</v>
      </c>
      <c r="F404" s="93">
        <f>F405</f>
        <v>29865.9</v>
      </c>
      <c r="G404" s="93">
        <f t="shared" ref="G404:G407" si="75">G405</f>
        <v>13037.7</v>
      </c>
      <c r="H404" s="115">
        <f t="shared" si="72"/>
        <v>43.654133978885618</v>
      </c>
      <c r="I404" s="116">
        <f t="shared" si="73"/>
        <v>43.654133978885618</v>
      </c>
    </row>
    <row r="405" spans="1:9" ht="25.5" x14ac:dyDescent="0.2">
      <c r="A405" s="117" t="s">
        <v>263</v>
      </c>
      <c r="B405" s="119" t="s">
        <v>296</v>
      </c>
      <c r="C405" s="112"/>
      <c r="D405" s="112"/>
      <c r="E405" s="93">
        <f>E406</f>
        <v>29865.9</v>
      </c>
      <c r="F405" s="93">
        <f>F406</f>
        <v>29865.9</v>
      </c>
      <c r="G405" s="93">
        <f t="shared" si="75"/>
        <v>13037.7</v>
      </c>
      <c r="H405" s="115">
        <f t="shared" si="72"/>
        <v>43.654133978885618</v>
      </c>
      <c r="I405" s="116">
        <f t="shared" si="73"/>
        <v>43.654133978885618</v>
      </c>
    </row>
    <row r="406" spans="1:9" x14ac:dyDescent="0.2">
      <c r="A406" s="123" t="s">
        <v>297</v>
      </c>
      <c r="B406" s="94" t="s">
        <v>298</v>
      </c>
      <c r="C406" s="124"/>
      <c r="D406" s="124"/>
      <c r="E406" s="92">
        <f>E407+E411+E409</f>
        <v>29865.9</v>
      </c>
      <c r="F406" s="92">
        <f>F407+F411+F409</f>
        <v>29865.9</v>
      </c>
      <c r="G406" s="92">
        <f>G407+G411+G409</f>
        <v>13037.7</v>
      </c>
      <c r="H406" s="121">
        <f t="shared" si="72"/>
        <v>43.654133978885618</v>
      </c>
      <c r="I406" s="122">
        <f t="shared" si="73"/>
        <v>43.654133978885618</v>
      </c>
    </row>
    <row r="407" spans="1:9" ht="38.25" x14ac:dyDescent="0.2">
      <c r="A407" s="123" t="s">
        <v>78</v>
      </c>
      <c r="B407" s="94" t="s">
        <v>298</v>
      </c>
      <c r="C407" s="124" t="s">
        <v>79</v>
      </c>
      <c r="D407" s="124"/>
      <c r="E407" s="92">
        <f>E408</f>
        <v>26446.9</v>
      </c>
      <c r="F407" s="92">
        <f>F408</f>
        <v>26446.9</v>
      </c>
      <c r="G407" s="92">
        <f t="shared" si="75"/>
        <v>12289.4</v>
      </c>
      <c r="H407" s="121">
        <f t="shared" si="72"/>
        <v>46.468206103550884</v>
      </c>
      <c r="I407" s="122">
        <f t="shared" si="73"/>
        <v>46.468206103550884</v>
      </c>
    </row>
    <row r="408" spans="1:9" x14ac:dyDescent="0.2">
      <c r="A408" s="123" t="s">
        <v>83</v>
      </c>
      <c r="B408" s="94" t="s">
        <v>298</v>
      </c>
      <c r="C408" s="124" t="s">
        <v>84</v>
      </c>
      <c r="D408" s="124">
        <v>900100</v>
      </c>
      <c r="E408" s="92">
        <v>26446.9</v>
      </c>
      <c r="F408" s="92">
        <v>26446.9</v>
      </c>
      <c r="G408" s="92">
        <v>12289.4</v>
      </c>
      <c r="H408" s="121">
        <f t="shared" si="72"/>
        <v>46.468206103550884</v>
      </c>
      <c r="I408" s="122">
        <f t="shared" si="73"/>
        <v>46.468206103550884</v>
      </c>
    </row>
    <row r="409" spans="1:9" ht="13.35" customHeight="1" x14ac:dyDescent="0.2">
      <c r="A409" s="123" t="s">
        <v>73</v>
      </c>
      <c r="B409" s="94" t="s">
        <v>298</v>
      </c>
      <c r="C409" s="124">
        <v>200</v>
      </c>
      <c r="D409" s="124"/>
      <c r="E409" s="92">
        <f>E410</f>
        <v>3312</v>
      </c>
      <c r="F409" s="92">
        <f>F410</f>
        <v>3312</v>
      </c>
      <c r="G409" s="92">
        <f>G410</f>
        <v>693.2</v>
      </c>
      <c r="H409" s="121">
        <f t="shared" si="72"/>
        <v>20.929951690821259</v>
      </c>
      <c r="I409" s="122">
        <f t="shared" si="73"/>
        <v>20.929951690821259</v>
      </c>
    </row>
    <row r="410" spans="1:9" ht="25.5" x14ac:dyDescent="0.2">
      <c r="A410" s="123" t="s">
        <v>75</v>
      </c>
      <c r="B410" s="94" t="s">
        <v>298</v>
      </c>
      <c r="C410" s="124">
        <v>240</v>
      </c>
      <c r="D410" s="124">
        <v>900100</v>
      </c>
      <c r="E410" s="131">
        <v>3312</v>
      </c>
      <c r="F410" s="131">
        <v>3312</v>
      </c>
      <c r="G410" s="131">
        <v>693.2</v>
      </c>
      <c r="H410" s="121">
        <f t="shared" si="72"/>
        <v>20.929951690821259</v>
      </c>
      <c r="I410" s="122">
        <f t="shared" si="73"/>
        <v>20.929951690821259</v>
      </c>
    </row>
    <row r="411" spans="1:9" x14ac:dyDescent="0.2">
      <c r="A411" s="123" t="s">
        <v>85</v>
      </c>
      <c r="B411" s="94" t="s">
        <v>298</v>
      </c>
      <c r="C411" s="124" t="s">
        <v>86</v>
      </c>
      <c r="D411" s="124"/>
      <c r="E411" s="92">
        <f>E412</f>
        <v>107</v>
      </c>
      <c r="F411" s="92">
        <f>F412</f>
        <v>107</v>
      </c>
      <c r="G411" s="92">
        <f>G412</f>
        <v>55.1</v>
      </c>
      <c r="H411" s="121">
        <f t="shared" si="72"/>
        <v>51.495327102803742</v>
      </c>
      <c r="I411" s="122">
        <f t="shared" si="73"/>
        <v>51.495327102803742</v>
      </c>
    </row>
    <row r="412" spans="1:9" ht="14.85" customHeight="1" x14ac:dyDescent="0.2">
      <c r="A412" s="123" t="s">
        <v>87</v>
      </c>
      <c r="B412" s="94" t="s">
        <v>298</v>
      </c>
      <c r="C412" s="124" t="s">
        <v>88</v>
      </c>
      <c r="D412" s="124">
        <v>900100</v>
      </c>
      <c r="E412" s="92">
        <v>107</v>
      </c>
      <c r="F412" s="92">
        <v>107</v>
      </c>
      <c r="G412" s="92">
        <v>55.1</v>
      </c>
      <c r="H412" s="121">
        <f t="shared" si="72"/>
        <v>51.495327102803742</v>
      </c>
      <c r="I412" s="122">
        <f t="shared" si="73"/>
        <v>51.495327102803742</v>
      </c>
    </row>
    <row r="413" spans="1:9" s="81" customFormat="1" x14ac:dyDescent="0.2">
      <c r="A413" s="128" t="s">
        <v>412</v>
      </c>
      <c r="B413" s="119" t="s">
        <v>179</v>
      </c>
      <c r="C413" s="112"/>
      <c r="D413" s="112"/>
      <c r="E413" s="93">
        <f>E414+E424</f>
        <v>12291.7</v>
      </c>
      <c r="F413" s="93">
        <f>F414+F424</f>
        <v>11590</v>
      </c>
      <c r="G413" s="93">
        <f>G414+G424</f>
        <v>11181.600000000002</v>
      </c>
      <c r="H413" s="115">
        <f t="shared" si="72"/>
        <v>90.968702457756052</v>
      </c>
      <c r="I413" s="116">
        <f t="shared" si="73"/>
        <v>96.47627264883522</v>
      </c>
    </row>
    <row r="414" spans="1:9" s="81" customFormat="1" x14ac:dyDescent="0.2">
      <c r="A414" s="128" t="s">
        <v>413</v>
      </c>
      <c r="B414" s="119" t="s">
        <v>180</v>
      </c>
      <c r="C414" s="112"/>
      <c r="D414" s="112"/>
      <c r="E414" s="93">
        <f t="shared" ref="E414:G416" si="76">E415</f>
        <v>5613.7</v>
      </c>
      <c r="F414" s="93">
        <f t="shared" si="76"/>
        <v>4912</v>
      </c>
      <c r="G414" s="93">
        <f t="shared" si="76"/>
        <v>4911.8000000000011</v>
      </c>
      <c r="H414" s="115">
        <f t="shared" si="72"/>
        <v>87.496659956891193</v>
      </c>
      <c r="I414" s="116">
        <f t="shared" si="73"/>
        <v>99.995928338762241</v>
      </c>
    </row>
    <row r="415" spans="1:9" s="81" customFormat="1" ht="38.25" x14ac:dyDescent="0.2">
      <c r="A415" s="128" t="s">
        <v>414</v>
      </c>
      <c r="B415" s="119" t="s">
        <v>181</v>
      </c>
      <c r="C415" s="112"/>
      <c r="D415" s="112"/>
      <c r="E415" s="93">
        <f>E416+E421</f>
        <v>5613.7</v>
      </c>
      <c r="F415" s="93">
        <f>F416+F421</f>
        <v>4912</v>
      </c>
      <c r="G415" s="93">
        <f>G416+G421</f>
        <v>4911.8000000000011</v>
      </c>
      <c r="H415" s="115">
        <f t="shared" si="72"/>
        <v>87.496659956891193</v>
      </c>
      <c r="I415" s="116">
        <f t="shared" si="73"/>
        <v>99.995928338762241</v>
      </c>
    </row>
    <row r="416" spans="1:9" s="81" customFormat="1" x14ac:dyDescent="0.2">
      <c r="A416" s="148" t="s">
        <v>182</v>
      </c>
      <c r="B416" s="94" t="s">
        <v>183</v>
      </c>
      <c r="C416" s="124"/>
      <c r="D416" s="124"/>
      <c r="E416" s="92">
        <f t="shared" si="76"/>
        <v>4912</v>
      </c>
      <c r="F416" s="92">
        <f t="shared" si="76"/>
        <v>4912</v>
      </c>
      <c r="G416" s="92">
        <f t="shared" si="76"/>
        <v>4911.8000000000011</v>
      </c>
      <c r="H416" s="121">
        <f t="shared" si="72"/>
        <v>99.995928338762241</v>
      </c>
      <c r="I416" s="122">
        <f t="shared" si="73"/>
        <v>99.995928338762241</v>
      </c>
    </row>
    <row r="417" spans="1:9" s="81" customFormat="1" x14ac:dyDescent="0.2">
      <c r="A417" s="132" t="s">
        <v>63</v>
      </c>
      <c r="B417" s="94" t="s">
        <v>183</v>
      </c>
      <c r="C417" s="130" t="s">
        <v>64</v>
      </c>
      <c r="D417" s="130"/>
      <c r="E417" s="92">
        <f>E419+E420+E418</f>
        <v>4912</v>
      </c>
      <c r="F417" s="92">
        <f>F419+F420+F418</f>
        <v>4912</v>
      </c>
      <c r="G417" s="92">
        <f>G419+G420+G418</f>
        <v>4911.8000000000011</v>
      </c>
      <c r="H417" s="121">
        <f t="shared" si="72"/>
        <v>99.995928338762241</v>
      </c>
      <c r="I417" s="122">
        <f t="shared" si="73"/>
        <v>99.995928338762241</v>
      </c>
    </row>
    <row r="418" spans="1:9" s="81" customFormat="1" x14ac:dyDescent="0.2">
      <c r="A418" s="132" t="s">
        <v>65</v>
      </c>
      <c r="B418" s="94" t="s">
        <v>183</v>
      </c>
      <c r="C418" s="130" t="s">
        <v>66</v>
      </c>
      <c r="D418" s="130" t="s">
        <v>274</v>
      </c>
      <c r="E418" s="92">
        <v>518.20000000000005</v>
      </c>
      <c r="F418" s="92">
        <v>518.20000000000005</v>
      </c>
      <c r="G418" s="92">
        <v>518.1</v>
      </c>
      <c r="H418" s="121">
        <f t="shared" si="72"/>
        <v>99.980702431493626</v>
      </c>
      <c r="I418" s="122">
        <f t="shared" si="73"/>
        <v>99.980702431493626</v>
      </c>
    </row>
    <row r="419" spans="1:9" s="81" customFormat="1" x14ac:dyDescent="0.2">
      <c r="A419" s="132" t="s">
        <v>65</v>
      </c>
      <c r="B419" s="94" t="s">
        <v>183</v>
      </c>
      <c r="C419" s="130" t="s">
        <v>66</v>
      </c>
      <c r="D419" s="130" t="s">
        <v>235</v>
      </c>
      <c r="E419" s="92">
        <v>2196.9</v>
      </c>
      <c r="F419" s="92">
        <v>2196.9</v>
      </c>
      <c r="G419" s="92">
        <v>2196.8000000000002</v>
      </c>
      <c r="H419" s="121">
        <f t="shared" si="72"/>
        <v>99.995448131457962</v>
      </c>
      <c r="I419" s="122">
        <f t="shared" si="73"/>
        <v>99.995448131457962</v>
      </c>
    </row>
    <row r="420" spans="1:9" s="81" customFormat="1" x14ac:dyDescent="0.2">
      <c r="A420" s="132" t="s">
        <v>65</v>
      </c>
      <c r="B420" s="94" t="s">
        <v>183</v>
      </c>
      <c r="C420" s="130" t="s">
        <v>66</v>
      </c>
      <c r="D420" s="130" t="s">
        <v>234</v>
      </c>
      <c r="E420" s="92">
        <v>2196.9</v>
      </c>
      <c r="F420" s="92">
        <v>2196.9</v>
      </c>
      <c r="G420" s="92">
        <v>2196.9</v>
      </c>
      <c r="H420" s="121">
        <f t="shared" si="72"/>
        <v>100</v>
      </c>
      <c r="I420" s="122">
        <f t="shared" si="73"/>
        <v>100</v>
      </c>
    </row>
    <row r="421" spans="1:9" s="81" customFormat="1" ht="25.5" x14ac:dyDescent="0.2">
      <c r="A421" s="132" t="s">
        <v>543</v>
      </c>
      <c r="B421" s="94" t="s">
        <v>544</v>
      </c>
      <c r="C421" s="130"/>
      <c r="D421" s="130"/>
      <c r="E421" s="92">
        <f t="shared" ref="E421:G422" si="77">E422</f>
        <v>701.7</v>
      </c>
      <c r="F421" s="92">
        <f t="shared" si="77"/>
        <v>0</v>
      </c>
      <c r="G421" s="150">
        <f t="shared" si="77"/>
        <v>0</v>
      </c>
      <c r="H421" s="121">
        <f t="shared" si="72"/>
        <v>0</v>
      </c>
      <c r="I421" s="122">
        <v>0</v>
      </c>
    </row>
    <row r="422" spans="1:9" s="81" customFormat="1" x14ac:dyDescent="0.2">
      <c r="A422" s="132" t="s">
        <v>63</v>
      </c>
      <c r="B422" s="94" t="s">
        <v>544</v>
      </c>
      <c r="C422" s="130" t="s">
        <v>64</v>
      </c>
      <c r="D422" s="130"/>
      <c r="E422" s="92">
        <f t="shared" si="77"/>
        <v>701.7</v>
      </c>
      <c r="F422" s="92">
        <f t="shared" si="77"/>
        <v>0</v>
      </c>
      <c r="G422" s="150">
        <f t="shared" si="77"/>
        <v>0</v>
      </c>
      <c r="H422" s="121">
        <f t="shared" si="72"/>
        <v>0</v>
      </c>
      <c r="I422" s="122">
        <v>0</v>
      </c>
    </row>
    <row r="423" spans="1:9" s="81" customFormat="1" x14ac:dyDescent="0.2">
      <c r="A423" s="132" t="s">
        <v>65</v>
      </c>
      <c r="B423" s="94" t="s">
        <v>544</v>
      </c>
      <c r="C423" s="130" t="s">
        <v>66</v>
      </c>
      <c r="D423" s="130" t="s">
        <v>234</v>
      </c>
      <c r="E423" s="92">
        <v>701.7</v>
      </c>
      <c r="F423" s="92">
        <v>0</v>
      </c>
      <c r="G423" s="150">
        <v>0</v>
      </c>
      <c r="H423" s="121">
        <f t="shared" si="72"/>
        <v>0</v>
      </c>
      <c r="I423" s="122">
        <v>0</v>
      </c>
    </row>
    <row r="424" spans="1:9" s="81" customFormat="1" ht="25.5" x14ac:dyDescent="0.2">
      <c r="A424" s="128" t="s">
        <v>415</v>
      </c>
      <c r="B424" s="119" t="s">
        <v>184</v>
      </c>
      <c r="C424" s="112"/>
      <c r="D424" s="112"/>
      <c r="E424" s="93">
        <f t="shared" ref="E424:G427" si="78">E425</f>
        <v>6678</v>
      </c>
      <c r="F424" s="93">
        <f t="shared" si="78"/>
        <v>6678</v>
      </c>
      <c r="G424" s="93">
        <f t="shared" si="78"/>
        <v>6269.8</v>
      </c>
      <c r="H424" s="115">
        <f t="shared" si="72"/>
        <v>93.887391434561252</v>
      </c>
      <c r="I424" s="116">
        <f t="shared" si="73"/>
        <v>93.887391434561252</v>
      </c>
    </row>
    <row r="425" spans="1:9" s="81" customFormat="1" ht="38.25" x14ac:dyDescent="0.2">
      <c r="A425" s="128" t="s">
        <v>416</v>
      </c>
      <c r="B425" s="119" t="s">
        <v>185</v>
      </c>
      <c r="C425" s="112"/>
      <c r="D425" s="112"/>
      <c r="E425" s="93">
        <f>E426</f>
        <v>6678</v>
      </c>
      <c r="F425" s="93">
        <f>F426</f>
        <v>6678</v>
      </c>
      <c r="G425" s="93">
        <f t="shared" si="78"/>
        <v>6269.8</v>
      </c>
      <c r="H425" s="115">
        <f t="shared" si="72"/>
        <v>93.887391434561252</v>
      </c>
      <c r="I425" s="116">
        <f t="shared" si="73"/>
        <v>93.887391434561252</v>
      </c>
    </row>
    <row r="426" spans="1:9" s="81" customFormat="1" ht="25.5" x14ac:dyDescent="0.2">
      <c r="A426" s="148" t="s">
        <v>581</v>
      </c>
      <c r="B426" s="94" t="s">
        <v>186</v>
      </c>
      <c r="C426" s="124"/>
      <c r="D426" s="124"/>
      <c r="E426" s="92">
        <f>E427</f>
        <v>6678</v>
      </c>
      <c r="F426" s="92">
        <f>F427</f>
        <v>6678</v>
      </c>
      <c r="G426" s="92">
        <f>G427</f>
        <v>6269.8</v>
      </c>
      <c r="H426" s="121">
        <f t="shared" si="72"/>
        <v>93.887391434561252</v>
      </c>
      <c r="I426" s="122">
        <f t="shared" si="73"/>
        <v>93.887391434561252</v>
      </c>
    </row>
    <row r="427" spans="1:9" s="81" customFormat="1" x14ac:dyDescent="0.2">
      <c r="A427" s="123" t="s">
        <v>59</v>
      </c>
      <c r="B427" s="94" t="s">
        <v>186</v>
      </c>
      <c r="C427" s="130" t="s">
        <v>60</v>
      </c>
      <c r="D427" s="124"/>
      <c r="E427" s="92">
        <f t="shared" si="78"/>
        <v>6678</v>
      </c>
      <c r="F427" s="92">
        <f t="shared" si="78"/>
        <v>6678</v>
      </c>
      <c r="G427" s="92">
        <f t="shared" si="78"/>
        <v>6269.8</v>
      </c>
      <c r="H427" s="121">
        <f t="shared" si="72"/>
        <v>93.887391434561252</v>
      </c>
      <c r="I427" s="122">
        <f t="shared" si="73"/>
        <v>93.887391434561252</v>
      </c>
    </row>
    <row r="428" spans="1:9" s="81" customFormat="1" x14ac:dyDescent="0.2">
      <c r="A428" s="123" t="s">
        <v>61</v>
      </c>
      <c r="B428" s="94" t="s">
        <v>186</v>
      </c>
      <c r="C428" s="130" t="s">
        <v>62</v>
      </c>
      <c r="D428" s="124">
        <v>900303</v>
      </c>
      <c r="E428" s="92">
        <v>6678</v>
      </c>
      <c r="F428" s="92">
        <v>6678</v>
      </c>
      <c r="G428" s="92">
        <v>6269.8</v>
      </c>
      <c r="H428" s="121">
        <f t="shared" si="72"/>
        <v>93.887391434561252</v>
      </c>
      <c r="I428" s="122">
        <f t="shared" si="73"/>
        <v>93.887391434561252</v>
      </c>
    </row>
    <row r="429" spans="1:9" s="81" customFormat="1" ht="24.6" customHeight="1" x14ac:dyDescent="0.2">
      <c r="A429" s="151" t="s">
        <v>417</v>
      </c>
      <c r="B429" s="119" t="s">
        <v>102</v>
      </c>
      <c r="C429" s="74"/>
      <c r="D429" s="74"/>
      <c r="E429" s="93">
        <f>E430+E438+E453+E517+E530+E525</f>
        <v>2305203.5999999996</v>
      </c>
      <c r="F429" s="93">
        <f>F430+F438+F453+F517+F530+F525</f>
        <v>2254960</v>
      </c>
      <c r="G429" s="93">
        <f>G430+G438+G453+G517+G530+G525</f>
        <v>625852.1</v>
      </c>
      <c r="H429" s="115">
        <f t="shared" si="72"/>
        <v>27.149536813147439</v>
      </c>
      <c r="I429" s="116">
        <f t="shared" si="73"/>
        <v>27.754465711143432</v>
      </c>
    </row>
    <row r="430" spans="1:9" s="81" customFormat="1" x14ac:dyDescent="0.2">
      <c r="A430" s="151" t="s">
        <v>418</v>
      </c>
      <c r="B430" s="119" t="s">
        <v>103</v>
      </c>
      <c r="C430" s="76"/>
      <c r="D430" s="76"/>
      <c r="E430" s="93">
        <f>E431</f>
        <v>5412.3</v>
      </c>
      <c r="F430" s="93">
        <f>F431</f>
        <v>5412.3</v>
      </c>
      <c r="G430" s="93">
        <f>G431</f>
        <v>240.8</v>
      </c>
      <c r="H430" s="115">
        <f t="shared" si="72"/>
        <v>4.4491251408828045</v>
      </c>
      <c r="I430" s="116">
        <f t="shared" si="73"/>
        <v>4.4491251408828045</v>
      </c>
    </row>
    <row r="431" spans="1:9" s="81" customFormat="1" ht="38.25" x14ac:dyDescent="0.2">
      <c r="A431" s="151" t="s">
        <v>419</v>
      </c>
      <c r="B431" s="119" t="s">
        <v>420</v>
      </c>
      <c r="C431" s="76"/>
      <c r="D431" s="76"/>
      <c r="E431" s="93">
        <f>E435+E432</f>
        <v>5412.3</v>
      </c>
      <c r="F431" s="93">
        <f>F435+F432</f>
        <v>5412.3</v>
      </c>
      <c r="G431" s="93">
        <f>G435+G432</f>
        <v>240.8</v>
      </c>
      <c r="H431" s="115">
        <f t="shared" si="72"/>
        <v>4.4491251408828045</v>
      </c>
      <c r="I431" s="116">
        <f t="shared" si="73"/>
        <v>4.4491251408828045</v>
      </c>
    </row>
    <row r="432" spans="1:9" s="81" customFormat="1" ht="25.5" x14ac:dyDescent="0.2">
      <c r="A432" s="152" t="s">
        <v>736</v>
      </c>
      <c r="B432" s="94" t="s">
        <v>729</v>
      </c>
      <c r="C432" s="76"/>
      <c r="D432" s="76"/>
      <c r="E432" s="92">
        <f t="shared" ref="E432:G433" si="79">E433</f>
        <v>1712.3</v>
      </c>
      <c r="F432" s="92">
        <f t="shared" si="79"/>
        <v>1712.3</v>
      </c>
      <c r="G432" s="92">
        <f t="shared" si="79"/>
        <v>0</v>
      </c>
      <c r="H432" s="121">
        <f t="shared" si="72"/>
        <v>0</v>
      </c>
      <c r="I432" s="122">
        <f t="shared" si="73"/>
        <v>0</v>
      </c>
    </row>
    <row r="433" spans="1:9" s="81" customFormat="1" x14ac:dyDescent="0.2">
      <c r="A433" s="123" t="s">
        <v>73</v>
      </c>
      <c r="B433" s="94" t="s">
        <v>729</v>
      </c>
      <c r="C433" s="71">
        <v>200</v>
      </c>
      <c r="D433" s="71"/>
      <c r="E433" s="92">
        <f t="shared" si="79"/>
        <v>1712.3</v>
      </c>
      <c r="F433" s="92">
        <f t="shared" si="79"/>
        <v>1712.3</v>
      </c>
      <c r="G433" s="92">
        <f t="shared" si="79"/>
        <v>0</v>
      </c>
      <c r="H433" s="121">
        <f t="shared" si="72"/>
        <v>0</v>
      </c>
      <c r="I433" s="122">
        <f t="shared" si="73"/>
        <v>0</v>
      </c>
    </row>
    <row r="434" spans="1:9" s="81" customFormat="1" ht="25.5" x14ac:dyDescent="0.2">
      <c r="A434" s="123" t="s">
        <v>75</v>
      </c>
      <c r="B434" s="94" t="s">
        <v>729</v>
      </c>
      <c r="C434" s="71">
        <v>240</v>
      </c>
      <c r="D434" s="71">
        <v>900100</v>
      </c>
      <c r="E434" s="92">
        <v>1712.3</v>
      </c>
      <c r="F434" s="92">
        <v>1712.3</v>
      </c>
      <c r="G434" s="92">
        <v>0</v>
      </c>
      <c r="H434" s="121">
        <f t="shared" si="72"/>
        <v>0</v>
      </c>
      <c r="I434" s="122">
        <f t="shared" si="73"/>
        <v>0</v>
      </c>
    </row>
    <row r="435" spans="1:9" s="82" customFormat="1" ht="18" customHeight="1" x14ac:dyDescent="0.2">
      <c r="A435" s="123" t="s">
        <v>494</v>
      </c>
      <c r="B435" s="153" t="s">
        <v>495</v>
      </c>
      <c r="C435" s="124"/>
      <c r="D435" s="124"/>
      <c r="E435" s="92">
        <f t="shared" ref="E435:G436" si="80">E436</f>
        <v>3700</v>
      </c>
      <c r="F435" s="92">
        <f t="shared" si="80"/>
        <v>3700</v>
      </c>
      <c r="G435" s="92">
        <f t="shared" si="80"/>
        <v>240.8</v>
      </c>
      <c r="H435" s="121">
        <f t="shared" si="72"/>
        <v>6.5081081081081082</v>
      </c>
      <c r="I435" s="122">
        <f t="shared" si="73"/>
        <v>6.5081081081081082</v>
      </c>
    </row>
    <row r="436" spans="1:9" s="82" customFormat="1" ht="18" customHeight="1" x14ac:dyDescent="0.2">
      <c r="A436" s="123" t="s">
        <v>67</v>
      </c>
      <c r="B436" s="153" t="s">
        <v>495</v>
      </c>
      <c r="C436" s="124" t="s">
        <v>68</v>
      </c>
      <c r="D436" s="124"/>
      <c r="E436" s="92">
        <f t="shared" si="80"/>
        <v>3700</v>
      </c>
      <c r="F436" s="92">
        <f t="shared" si="80"/>
        <v>3700</v>
      </c>
      <c r="G436" s="92">
        <f t="shared" si="80"/>
        <v>240.8</v>
      </c>
      <c r="H436" s="121">
        <f t="shared" si="72"/>
        <v>6.5081081081081082</v>
      </c>
      <c r="I436" s="122">
        <f t="shared" si="73"/>
        <v>6.5081081081081082</v>
      </c>
    </row>
    <row r="437" spans="1:9" s="82" customFormat="1" ht="13.35" customHeight="1" x14ac:dyDescent="0.2">
      <c r="A437" s="123" t="s">
        <v>69</v>
      </c>
      <c r="B437" s="153" t="s">
        <v>495</v>
      </c>
      <c r="C437" s="124" t="s">
        <v>70</v>
      </c>
      <c r="D437" s="124">
        <v>900100</v>
      </c>
      <c r="E437" s="92">
        <v>3700</v>
      </c>
      <c r="F437" s="92">
        <v>3700</v>
      </c>
      <c r="G437" s="92">
        <v>240.8</v>
      </c>
      <c r="H437" s="121">
        <f t="shared" si="72"/>
        <v>6.5081081081081082</v>
      </c>
      <c r="I437" s="122">
        <f t="shared" si="73"/>
        <v>6.5081081081081082</v>
      </c>
    </row>
    <row r="438" spans="1:9" s="81" customFormat="1" ht="14.85" customHeight="1" x14ac:dyDescent="0.2">
      <c r="A438" s="117" t="s">
        <v>421</v>
      </c>
      <c r="B438" s="154" t="s">
        <v>277</v>
      </c>
      <c r="C438" s="112"/>
      <c r="D438" s="112"/>
      <c r="E438" s="93">
        <f>E439+E444</f>
        <v>70494</v>
      </c>
      <c r="F438" s="93">
        <f>F439+F444</f>
        <v>70494</v>
      </c>
      <c r="G438" s="93">
        <f>G439+G444</f>
        <v>0</v>
      </c>
      <c r="H438" s="115">
        <f t="shared" si="72"/>
        <v>0</v>
      </c>
      <c r="I438" s="116">
        <f t="shared" si="73"/>
        <v>0</v>
      </c>
    </row>
    <row r="439" spans="1:9" s="82" customFormat="1" ht="41.85" customHeight="1" x14ac:dyDescent="0.2">
      <c r="A439" s="117" t="s">
        <v>422</v>
      </c>
      <c r="B439" s="154" t="s">
        <v>278</v>
      </c>
      <c r="C439" s="112"/>
      <c r="D439" s="112"/>
      <c r="E439" s="93">
        <f t="shared" ref="E439:G440" si="81">E440</f>
        <v>60426.6</v>
      </c>
      <c r="F439" s="93">
        <f t="shared" si="81"/>
        <v>60426.6</v>
      </c>
      <c r="G439" s="93">
        <f t="shared" si="81"/>
        <v>0</v>
      </c>
      <c r="H439" s="115">
        <f t="shared" si="72"/>
        <v>0</v>
      </c>
      <c r="I439" s="116">
        <f t="shared" si="73"/>
        <v>0</v>
      </c>
    </row>
    <row r="440" spans="1:9" s="81" customFormat="1" ht="14.85" customHeight="1" x14ac:dyDescent="0.2">
      <c r="A440" s="123" t="s">
        <v>279</v>
      </c>
      <c r="B440" s="153" t="s">
        <v>280</v>
      </c>
      <c r="C440" s="124"/>
      <c r="D440" s="124"/>
      <c r="E440" s="92">
        <f t="shared" si="81"/>
        <v>60426.6</v>
      </c>
      <c r="F440" s="92">
        <f t="shared" si="81"/>
        <v>60426.6</v>
      </c>
      <c r="G440" s="92">
        <f t="shared" si="81"/>
        <v>0</v>
      </c>
      <c r="H440" s="121">
        <f t="shared" si="72"/>
        <v>0</v>
      </c>
      <c r="I440" s="122">
        <f t="shared" si="73"/>
        <v>0</v>
      </c>
    </row>
    <row r="441" spans="1:9" s="81" customFormat="1" ht="14.85" customHeight="1" x14ac:dyDescent="0.2">
      <c r="A441" s="123" t="s">
        <v>59</v>
      </c>
      <c r="B441" s="153" t="s">
        <v>280</v>
      </c>
      <c r="C441" s="124" t="s">
        <v>60</v>
      </c>
      <c r="D441" s="124"/>
      <c r="E441" s="92">
        <f>E442+E443</f>
        <v>60426.6</v>
      </c>
      <c r="F441" s="92">
        <f>F442+F443</f>
        <v>60426.6</v>
      </c>
      <c r="G441" s="92">
        <f>G442+G443</f>
        <v>0</v>
      </c>
      <c r="H441" s="121">
        <f t="shared" si="72"/>
        <v>0</v>
      </c>
      <c r="I441" s="122">
        <f t="shared" si="73"/>
        <v>0</v>
      </c>
    </row>
    <row r="442" spans="1:9" s="81" customFormat="1" ht="14.85" customHeight="1" x14ac:dyDescent="0.2">
      <c r="A442" s="123" t="s">
        <v>61</v>
      </c>
      <c r="B442" s="153" t="s">
        <v>280</v>
      </c>
      <c r="C442" s="124" t="s">
        <v>62</v>
      </c>
      <c r="D442" s="124">
        <v>900302</v>
      </c>
      <c r="E442" s="92">
        <v>48037.1</v>
      </c>
      <c r="F442" s="92">
        <v>48036.1</v>
      </c>
      <c r="G442" s="92">
        <v>0</v>
      </c>
      <c r="H442" s="121">
        <f t="shared" si="72"/>
        <v>0</v>
      </c>
      <c r="I442" s="122">
        <f t="shared" si="73"/>
        <v>0</v>
      </c>
    </row>
    <row r="443" spans="1:9" s="81" customFormat="1" ht="14.85" customHeight="1" x14ac:dyDescent="0.2">
      <c r="A443" s="123" t="s">
        <v>61</v>
      </c>
      <c r="B443" s="153" t="s">
        <v>280</v>
      </c>
      <c r="C443" s="124">
        <v>410</v>
      </c>
      <c r="D443" s="124">
        <v>900100</v>
      </c>
      <c r="E443" s="92">
        <v>12389.5</v>
      </c>
      <c r="F443" s="92">
        <v>12390.5</v>
      </c>
      <c r="G443" s="92">
        <v>0</v>
      </c>
      <c r="H443" s="121">
        <f t="shared" si="72"/>
        <v>0</v>
      </c>
      <c r="I443" s="122">
        <f t="shared" si="73"/>
        <v>0</v>
      </c>
    </row>
    <row r="444" spans="1:9" s="82" customFormat="1" ht="47.1" customHeight="1" x14ac:dyDescent="0.2">
      <c r="A444" s="117" t="s">
        <v>565</v>
      </c>
      <c r="B444" s="154" t="s">
        <v>564</v>
      </c>
      <c r="C444" s="112"/>
      <c r="D444" s="112"/>
      <c r="E444" s="93">
        <f>E445+E449</f>
        <v>10067.4</v>
      </c>
      <c r="F444" s="93">
        <f>F445+F449</f>
        <v>10067.4</v>
      </c>
      <c r="G444" s="93">
        <f>G445+G449</f>
        <v>0</v>
      </c>
      <c r="H444" s="115">
        <f t="shared" si="72"/>
        <v>0</v>
      </c>
      <c r="I444" s="116">
        <f t="shared" si="73"/>
        <v>0</v>
      </c>
    </row>
    <row r="445" spans="1:9" s="82" customFormat="1" ht="25.5" x14ac:dyDescent="0.2">
      <c r="A445" s="123" t="s">
        <v>566</v>
      </c>
      <c r="B445" s="153" t="s">
        <v>780</v>
      </c>
      <c r="C445" s="124"/>
      <c r="D445" s="124"/>
      <c r="E445" s="92">
        <f t="shared" ref="E445:G445" si="82">E446</f>
        <v>10067.4</v>
      </c>
      <c r="F445" s="92">
        <f t="shared" si="82"/>
        <v>0</v>
      </c>
      <c r="G445" s="92">
        <f t="shared" si="82"/>
        <v>0</v>
      </c>
      <c r="H445" s="121">
        <f t="shared" si="72"/>
        <v>0</v>
      </c>
      <c r="I445" s="122">
        <v>0</v>
      </c>
    </row>
    <row r="446" spans="1:9" s="82" customFormat="1" x14ac:dyDescent="0.2">
      <c r="A446" s="123" t="s">
        <v>73</v>
      </c>
      <c r="B446" s="153" t="s">
        <v>780</v>
      </c>
      <c r="C446" s="124">
        <v>200</v>
      </c>
      <c r="D446" s="124"/>
      <c r="E446" s="92">
        <f>E447+E448</f>
        <v>10067.4</v>
      </c>
      <c r="F446" s="92">
        <f>F447+F448</f>
        <v>0</v>
      </c>
      <c r="G446" s="92">
        <f>G447+G448</f>
        <v>0</v>
      </c>
      <c r="H446" s="121">
        <f t="shared" si="72"/>
        <v>0</v>
      </c>
      <c r="I446" s="122">
        <v>0</v>
      </c>
    </row>
    <row r="447" spans="1:9" s="82" customFormat="1" ht="25.5" x14ac:dyDescent="0.2">
      <c r="A447" s="123" t="s">
        <v>75</v>
      </c>
      <c r="B447" s="153" t="s">
        <v>780</v>
      </c>
      <c r="C447" s="124">
        <v>240</v>
      </c>
      <c r="D447" s="124">
        <v>900302</v>
      </c>
      <c r="E447" s="92">
        <v>8161.3</v>
      </c>
      <c r="F447" s="92">
        <v>0</v>
      </c>
      <c r="G447" s="92">
        <v>0</v>
      </c>
      <c r="H447" s="121">
        <f t="shared" si="72"/>
        <v>0</v>
      </c>
      <c r="I447" s="122">
        <v>0</v>
      </c>
    </row>
    <row r="448" spans="1:9" s="82" customFormat="1" ht="25.5" x14ac:dyDescent="0.2">
      <c r="A448" s="123" t="s">
        <v>75</v>
      </c>
      <c r="B448" s="153" t="s">
        <v>780</v>
      </c>
      <c r="C448" s="124">
        <v>240</v>
      </c>
      <c r="D448" s="124">
        <v>900100</v>
      </c>
      <c r="E448" s="92">
        <v>1906.1</v>
      </c>
      <c r="F448" s="92">
        <v>0</v>
      </c>
      <c r="G448" s="92">
        <v>0</v>
      </c>
      <c r="H448" s="121">
        <f t="shared" si="72"/>
        <v>0</v>
      </c>
      <c r="I448" s="122">
        <v>0</v>
      </c>
    </row>
    <row r="449" spans="1:9" s="81" customFormat="1" ht="36.6" customHeight="1" x14ac:dyDescent="0.2">
      <c r="A449" s="123" t="s">
        <v>566</v>
      </c>
      <c r="B449" s="153" t="s">
        <v>769</v>
      </c>
      <c r="C449" s="124"/>
      <c r="D449" s="124"/>
      <c r="E449" s="92">
        <f t="shared" ref="E449:G449" si="83">E450</f>
        <v>0</v>
      </c>
      <c r="F449" s="92">
        <f t="shared" si="83"/>
        <v>10067.4</v>
      </c>
      <c r="G449" s="92">
        <f t="shared" si="83"/>
        <v>0</v>
      </c>
      <c r="H449" s="121">
        <v>0</v>
      </c>
      <c r="I449" s="122">
        <f t="shared" si="73"/>
        <v>0</v>
      </c>
    </row>
    <row r="450" spans="1:9" s="81" customFormat="1" ht="13.35" customHeight="1" x14ac:dyDescent="0.2">
      <c r="A450" s="123" t="s">
        <v>73</v>
      </c>
      <c r="B450" s="153" t="s">
        <v>769</v>
      </c>
      <c r="C450" s="124">
        <v>200</v>
      </c>
      <c r="D450" s="124"/>
      <c r="E450" s="92">
        <f>E451+E452</f>
        <v>0</v>
      </c>
      <c r="F450" s="92">
        <f>F451+F452</f>
        <v>10067.4</v>
      </c>
      <c r="G450" s="92">
        <f>G451+G452</f>
        <v>0</v>
      </c>
      <c r="H450" s="121">
        <v>0</v>
      </c>
      <c r="I450" s="122">
        <f t="shared" si="73"/>
        <v>0</v>
      </c>
    </row>
    <row r="451" spans="1:9" s="81" customFormat="1" ht="24" customHeight="1" x14ac:dyDescent="0.2">
      <c r="A451" s="123" t="s">
        <v>75</v>
      </c>
      <c r="B451" s="153" t="s">
        <v>769</v>
      </c>
      <c r="C451" s="124">
        <v>240</v>
      </c>
      <c r="D451" s="124">
        <v>900302</v>
      </c>
      <c r="E451" s="92">
        <v>0</v>
      </c>
      <c r="F451" s="92">
        <v>8161.3</v>
      </c>
      <c r="G451" s="92">
        <v>0</v>
      </c>
      <c r="H451" s="121">
        <v>0</v>
      </c>
      <c r="I451" s="122">
        <f t="shared" si="73"/>
        <v>0</v>
      </c>
    </row>
    <row r="452" spans="1:9" s="81" customFormat="1" ht="24" customHeight="1" x14ac:dyDescent="0.2">
      <c r="A452" s="123" t="s">
        <v>75</v>
      </c>
      <c r="B452" s="153" t="s">
        <v>769</v>
      </c>
      <c r="C452" s="124">
        <v>240</v>
      </c>
      <c r="D452" s="124">
        <v>900100</v>
      </c>
      <c r="E452" s="92">
        <v>0</v>
      </c>
      <c r="F452" s="92">
        <v>1906.1</v>
      </c>
      <c r="G452" s="92">
        <v>0</v>
      </c>
      <c r="H452" s="121">
        <v>0</v>
      </c>
      <c r="I452" s="122">
        <f t="shared" si="73"/>
        <v>0</v>
      </c>
    </row>
    <row r="453" spans="1:9" s="81" customFormat="1" ht="19.350000000000001" customHeight="1" x14ac:dyDescent="0.2">
      <c r="A453" s="151" t="s">
        <v>423</v>
      </c>
      <c r="B453" s="119" t="s">
        <v>104</v>
      </c>
      <c r="C453" s="76"/>
      <c r="D453" s="76"/>
      <c r="E453" s="93">
        <f>E466+E510+E454+E506</f>
        <v>2176304.5</v>
      </c>
      <c r="F453" s="93">
        <f>F466+F510+F454+F506</f>
        <v>2169014.9000000004</v>
      </c>
      <c r="G453" s="93">
        <f>G466+G510+G454+G506</f>
        <v>624245.69999999995</v>
      </c>
      <c r="H453" s="115">
        <f t="shared" si="72"/>
        <v>28.683748069261444</v>
      </c>
      <c r="I453" s="116">
        <f t="shared" si="73"/>
        <v>28.780148075515751</v>
      </c>
    </row>
    <row r="454" spans="1:9" s="81" customFormat="1" ht="30" customHeight="1" x14ac:dyDescent="0.2">
      <c r="A454" s="151" t="s">
        <v>574</v>
      </c>
      <c r="B454" s="119" t="s">
        <v>573</v>
      </c>
      <c r="C454" s="76"/>
      <c r="D454" s="76"/>
      <c r="E454" s="93">
        <f>E455+E459+E462</f>
        <v>380441.59999999998</v>
      </c>
      <c r="F454" s="93">
        <f>F455+F459+F462</f>
        <v>380441.5</v>
      </c>
      <c r="G454" s="93">
        <f t="shared" ref="G454" si="84">G455+G459+G462</f>
        <v>136619.70000000001</v>
      </c>
      <c r="H454" s="115">
        <f t="shared" si="72"/>
        <v>35.910820478097037</v>
      </c>
      <c r="I454" s="116">
        <f t="shared" si="73"/>
        <v>35.910829917346035</v>
      </c>
    </row>
    <row r="455" spans="1:9" s="81" customFormat="1" ht="19.350000000000001" customHeight="1" x14ac:dyDescent="0.2">
      <c r="A455" s="152" t="s">
        <v>579</v>
      </c>
      <c r="B455" s="94" t="s">
        <v>632</v>
      </c>
      <c r="C455" s="71"/>
      <c r="D455" s="71"/>
      <c r="E455" s="92">
        <f>E456</f>
        <v>366904.5</v>
      </c>
      <c r="F455" s="92">
        <f>F456</f>
        <v>75151.600000000006</v>
      </c>
      <c r="G455" s="92">
        <f>G456</f>
        <v>9459.7999999999993</v>
      </c>
      <c r="H455" s="121">
        <f t="shared" si="72"/>
        <v>2.5782730928620388</v>
      </c>
      <c r="I455" s="122">
        <f t="shared" si="73"/>
        <v>12.587622884941901</v>
      </c>
    </row>
    <row r="456" spans="1:9" s="81" customFormat="1" ht="21" customHeight="1" x14ac:dyDescent="0.2">
      <c r="A456" s="123" t="s">
        <v>59</v>
      </c>
      <c r="B456" s="94" t="s">
        <v>632</v>
      </c>
      <c r="C456" s="124" t="s">
        <v>60</v>
      </c>
      <c r="D456" s="124"/>
      <c r="E456" s="92">
        <f>E457+E458</f>
        <v>366904.5</v>
      </c>
      <c r="F456" s="92">
        <f>F457+F458</f>
        <v>75151.600000000006</v>
      </c>
      <c r="G456" s="92">
        <f>G457+G458</f>
        <v>9459.7999999999993</v>
      </c>
      <c r="H456" s="121">
        <f t="shared" si="72"/>
        <v>2.5782730928620388</v>
      </c>
      <c r="I456" s="122">
        <f t="shared" si="73"/>
        <v>12.587622884941901</v>
      </c>
    </row>
    <row r="457" spans="1:9" s="81" customFormat="1" ht="21" customHeight="1" x14ac:dyDescent="0.2">
      <c r="A457" s="123" t="s">
        <v>61</v>
      </c>
      <c r="B457" s="94" t="s">
        <v>632</v>
      </c>
      <c r="C457" s="124" t="s">
        <v>62</v>
      </c>
      <c r="D457" s="124">
        <v>900302</v>
      </c>
      <c r="E457" s="92">
        <v>297559.59999999998</v>
      </c>
      <c r="F457" s="92">
        <v>60948</v>
      </c>
      <c r="G457" s="92">
        <v>7671.9</v>
      </c>
      <c r="H457" s="121">
        <f t="shared" si="72"/>
        <v>2.5782733946409393</v>
      </c>
      <c r="I457" s="122">
        <f t="shared" si="73"/>
        <v>12.587615672376451</v>
      </c>
    </row>
    <row r="458" spans="1:9" s="81" customFormat="1" ht="21" customHeight="1" x14ac:dyDescent="0.2">
      <c r="A458" s="123" t="s">
        <v>61</v>
      </c>
      <c r="B458" s="94" t="s">
        <v>632</v>
      </c>
      <c r="C458" s="124" t="s">
        <v>62</v>
      </c>
      <c r="D458" s="124">
        <v>900100</v>
      </c>
      <c r="E458" s="92">
        <v>69344.899999999994</v>
      </c>
      <c r="F458" s="92">
        <v>14203.6</v>
      </c>
      <c r="G458" s="92">
        <v>1787.9</v>
      </c>
      <c r="H458" s="121">
        <f t="shared" ref="H458:H518" si="85">G458/E458*100</f>
        <v>2.5782717979260195</v>
      </c>
      <c r="I458" s="122">
        <f t="shared" ref="I458:I518" si="86">G458/F458*100</f>
        <v>12.587653834239207</v>
      </c>
    </row>
    <row r="459" spans="1:9" s="81" customFormat="1" ht="30.75" customHeight="1" x14ac:dyDescent="0.2">
      <c r="A459" s="123" t="s">
        <v>732</v>
      </c>
      <c r="B459" s="94" t="s">
        <v>733</v>
      </c>
      <c r="C459" s="124"/>
      <c r="D459" s="124"/>
      <c r="E459" s="92">
        <f t="shared" ref="E459:G460" si="87">E460</f>
        <v>13537.1</v>
      </c>
      <c r="F459" s="92">
        <f t="shared" si="87"/>
        <v>13537.1</v>
      </c>
      <c r="G459" s="92">
        <f t="shared" si="87"/>
        <v>7954.8</v>
      </c>
      <c r="H459" s="121">
        <f t="shared" si="85"/>
        <v>58.762955138101958</v>
      </c>
      <c r="I459" s="122">
        <f t="shared" si="86"/>
        <v>58.762955138101958</v>
      </c>
    </row>
    <row r="460" spans="1:9" s="81" customFormat="1" ht="21" customHeight="1" x14ac:dyDescent="0.2">
      <c r="A460" s="123" t="s">
        <v>59</v>
      </c>
      <c r="B460" s="94" t="s">
        <v>733</v>
      </c>
      <c r="C460" s="124" t="s">
        <v>60</v>
      </c>
      <c r="D460" s="124"/>
      <c r="E460" s="92">
        <f t="shared" si="87"/>
        <v>13537.1</v>
      </c>
      <c r="F460" s="92">
        <f t="shared" si="87"/>
        <v>13537.1</v>
      </c>
      <c r="G460" s="92">
        <f t="shared" si="87"/>
        <v>7954.8</v>
      </c>
      <c r="H460" s="121">
        <f t="shared" si="85"/>
        <v>58.762955138101958</v>
      </c>
      <c r="I460" s="122">
        <f t="shared" si="86"/>
        <v>58.762955138101958</v>
      </c>
    </row>
    <row r="461" spans="1:9" s="81" customFormat="1" ht="21" customHeight="1" x14ac:dyDescent="0.2">
      <c r="A461" s="123" t="s">
        <v>61</v>
      </c>
      <c r="B461" s="94" t="s">
        <v>733</v>
      </c>
      <c r="C461" s="124" t="s">
        <v>62</v>
      </c>
      <c r="D461" s="124">
        <v>900100</v>
      </c>
      <c r="E461" s="92">
        <v>13537.1</v>
      </c>
      <c r="F461" s="92">
        <v>13537.1</v>
      </c>
      <c r="G461" s="131">
        <v>7954.8</v>
      </c>
      <c r="H461" s="121">
        <f t="shared" si="85"/>
        <v>58.762955138101958</v>
      </c>
      <c r="I461" s="122">
        <f t="shared" si="86"/>
        <v>58.762955138101958</v>
      </c>
    </row>
    <row r="462" spans="1:9" s="81" customFormat="1" ht="28.5" customHeight="1" x14ac:dyDescent="0.2">
      <c r="A462" s="123" t="s">
        <v>770</v>
      </c>
      <c r="B462" s="94" t="s">
        <v>773</v>
      </c>
      <c r="C462" s="124"/>
      <c r="D462" s="124"/>
      <c r="E462" s="92">
        <f>E463</f>
        <v>0</v>
      </c>
      <c r="F462" s="92">
        <f t="shared" ref="F462:G462" si="88">F463</f>
        <v>291752.8</v>
      </c>
      <c r="G462" s="92">
        <f t="shared" si="88"/>
        <v>119205.1</v>
      </c>
      <c r="H462" s="121">
        <v>0</v>
      </c>
      <c r="I462" s="122">
        <f t="shared" si="86"/>
        <v>40.85825397391217</v>
      </c>
    </row>
    <row r="463" spans="1:9" s="81" customFormat="1" x14ac:dyDescent="0.2">
      <c r="A463" s="123" t="s">
        <v>59</v>
      </c>
      <c r="B463" s="94" t="s">
        <v>773</v>
      </c>
      <c r="C463" s="124">
        <v>400</v>
      </c>
      <c r="D463" s="124"/>
      <c r="E463" s="92">
        <f>E464+E465</f>
        <v>0</v>
      </c>
      <c r="F463" s="92">
        <f>F464+F465</f>
        <v>291752.8</v>
      </c>
      <c r="G463" s="92">
        <f t="shared" ref="G463" si="89">G464+G465</f>
        <v>119205.1</v>
      </c>
      <c r="H463" s="121">
        <v>0</v>
      </c>
      <c r="I463" s="122">
        <f t="shared" si="86"/>
        <v>40.85825397391217</v>
      </c>
    </row>
    <row r="464" spans="1:9" s="81" customFormat="1" ht="21" customHeight="1" x14ac:dyDescent="0.2">
      <c r="A464" s="123" t="s">
        <v>61</v>
      </c>
      <c r="B464" s="94" t="s">
        <v>773</v>
      </c>
      <c r="C464" s="124">
        <v>410</v>
      </c>
      <c r="D464" s="124">
        <v>900100</v>
      </c>
      <c r="E464" s="92">
        <v>0</v>
      </c>
      <c r="F464" s="92">
        <v>55141.3</v>
      </c>
      <c r="G464" s="131">
        <v>22529.8</v>
      </c>
      <c r="H464" s="121">
        <v>0</v>
      </c>
      <c r="I464" s="122">
        <f t="shared" si="86"/>
        <v>40.858304029828815</v>
      </c>
    </row>
    <row r="465" spans="1:9" s="81" customFormat="1" ht="21" customHeight="1" x14ac:dyDescent="0.2">
      <c r="A465" s="123" t="s">
        <v>61</v>
      </c>
      <c r="B465" s="94" t="s">
        <v>773</v>
      </c>
      <c r="C465" s="124">
        <v>410</v>
      </c>
      <c r="D465" s="124">
        <v>900302</v>
      </c>
      <c r="E465" s="92">
        <v>0</v>
      </c>
      <c r="F465" s="92">
        <v>236611.5</v>
      </c>
      <c r="G465" s="131">
        <v>96675.3</v>
      </c>
      <c r="H465" s="121">
        <v>0</v>
      </c>
      <c r="I465" s="122">
        <f t="shared" si="86"/>
        <v>40.85824230859447</v>
      </c>
    </row>
    <row r="466" spans="1:9" s="81" customFormat="1" ht="32.1" customHeight="1" x14ac:dyDescent="0.2">
      <c r="A466" s="155" t="s">
        <v>424</v>
      </c>
      <c r="B466" s="119" t="s">
        <v>105</v>
      </c>
      <c r="C466" s="112"/>
      <c r="D466" s="112"/>
      <c r="E466" s="93">
        <f>E467+E471+E475+E479+E483+E487+E491+E495+E498+E502</f>
        <v>1755998.4000000001</v>
      </c>
      <c r="F466" s="93">
        <f>F471+F475+F479+F483+F487+F491+F495+F498+F502</f>
        <v>1748708.9000000001</v>
      </c>
      <c r="G466" s="93">
        <f>G471+G475+G479+G483+G487+G491+G495+G498+G502</f>
        <v>487626</v>
      </c>
      <c r="H466" s="115">
        <f t="shared" si="85"/>
        <v>27.769159698550975</v>
      </c>
      <c r="I466" s="116">
        <f t="shared" si="86"/>
        <v>27.8849155511246</v>
      </c>
    </row>
    <row r="467" spans="1:9" s="81" customFormat="1" x14ac:dyDescent="0.2">
      <c r="A467" s="156" t="s">
        <v>322</v>
      </c>
      <c r="B467" s="94" t="s">
        <v>781</v>
      </c>
      <c r="C467" s="95"/>
      <c r="D467" s="95"/>
      <c r="E467" s="92">
        <f>E468</f>
        <v>67419.100000000006</v>
      </c>
      <c r="F467" s="93">
        <f>F468+F471</f>
        <v>67419.100000000006</v>
      </c>
      <c r="G467" s="93">
        <f>G468+G471</f>
        <v>0</v>
      </c>
      <c r="H467" s="121">
        <f t="shared" si="85"/>
        <v>0</v>
      </c>
      <c r="I467" s="122">
        <f t="shared" si="86"/>
        <v>0</v>
      </c>
    </row>
    <row r="468" spans="1:9" s="81" customFormat="1" x14ac:dyDescent="0.2">
      <c r="A468" s="123" t="s">
        <v>73</v>
      </c>
      <c r="B468" s="94" t="s">
        <v>781</v>
      </c>
      <c r="C468" s="124">
        <v>200</v>
      </c>
      <c r="D468" s="124"/>
      <c r="E468" s="92">
        <f>E469+E470</f>
        <v>67419.100000000006</v>
      </c>
      <c r="F468" s="93">
        <f>F469+F470</f>
        <v>0</v>
      </c>
      <c r="G468" s="93">
        <f>G469+G470</f>
        <v>0</v>
      </c>
      <c r="H468" s="121">
        <f t="shared" si="85"/>
        <v>0</v>
      </c>
      <c r="I468" s="122">
        <v>0</v>
      </c>
    </row>
    <row r="469" spans="1:9" s="81" customFormat="1" ht="25.5" x14ac:dyDescent="0.2">
      <c r="A469" s="123" t="s">
        <v>75</v>
      </c>
      <c r="B469" s="94" t="s">
        <v>781</v>
      </c>
      <c r="C469" s="124">
        <v>240</v>
      </c>
      <c r="D469" s="124">
        <v>900302</v>
      </c>
      <c r="E469" s="92">
        <v>50958.8</v>
      </c>
      <c r="F469" s="93">
        <v>0</v>
      </c>
      <c r="G469" s="93">
        <v>0</v>
      </c>
      <c r="H469" s="121">
        <f t="shared" si="85"/>
        <v>0</v>
      </c>
      <c r="I469" s="122">
        <v>0</v>
      </c>
    </row>
    <row r="470" spans="1:9" s="81" customFormat="1" ht="25.5" x14ac:dyDescent="0.2">
      <c r="A470" s="123" t="s">
        <v>75</v>
      </c>
      <c r="B470" s="94" t="s">
        <v>781</v>
      </c>
      <c r="C470" s="124">
        <v>240</v>
      </c>
      <c r="D470" s="124">
        <v>900100</v>
      </c>
      <c r="E470" s="92">
        <v>16460.3</v>
      </c>
      <c r="F470" s="93">
        <v>0</v>
      </c>
      <c r="G470" s="93">
        <v>0</v>
      </c>
      <c r="H470" s="121">
        <f t="shared" si="85"/>
        <v>0</v>
      </c>
      <c r="I470" s="122">
        <v>0</v>
      </c>
    </row>
    <row r="471" spans="1:9" s="81" customFormat="1" ht="23.1" customHeight="1" x14ac:dyDescent="0.2">
      <c r="A471" s="156" t="s">
        <v>322</v>
      </c>
      <c r="B471" s="94" t="s">
        <v>774</v>
      </c>
      <c r="C471" s="74"/>
      <c r="D471" s="74"/>
      <c r="E471" s="92">
        <f>E472</f>
        <v>0</v>
      </c>
      <c r="F471" s="92">
        <f>F472</f>
        <v>67419.100000000006</v>
      </c>
      <c r="G471" s="92">
        <f>G472</f>
        <v>0</v>
      </c>
      <c r="H471" s="121">
        <v>0</v>
      </c>
      <c r="I471" s="122">
        <f t="shared" si="86"/>
        <v>0</v>
      </c>
    </row>
    <row r="472" spans="1:9" s="81" customFormat="1" ht="13.35" customHeight="1" x14ac:dyDescent="0.2">
      <c r="A472" s="123" t="s">
        <v>73</v>
      </c>
      <c r="B472" s="94" t="s">
        <v>774</v>
      </c>
      <c r="C472" s="124">
        <v>200</v>
      </c>
      <c r="D472" s="124"/>
      <c r="E472" s="92">
        <f>E473+E474</f>
        <v>0</v>
      </c>
      <c r="F472" s="92">
        <f>F473+F474</f>
        <v>67419.100000000006</v>
      </c>
      <c r="G472" s="92">
        <f>G473+G474</f>
        <v>0</v>
      </c>
      <c r="H472" s="121">
        <v>0</v>
      </c>
      <c r="I472" s="122">
        <f t="shared" si="86"/>
        <v>0</v>
      </c>
    </row>
    <row r="473" spans="1:9" s="81" customFormat="1" ht="19.5" customHeight="1" x14ac:dyDescent="0.2">
      <c r="A473" s="123" t="s">
        <v>75</v>
      </c>
      <c r="B473" s="94" t="s">
        <v>774</v>
      </c>
      <c r="C473" s="124">
        <v>240</v>
      </c>
      <c r="D473" s="124">
        <v>900302</v>
      </c>
      <c r="E473" s="92">
        <v>0</v>
      </c>
      <c r="F473" s="92">
        <v>50958.8</v>
      </c>
      <c r="G473" s="92">
        <v>0</v>
      </c>
      <c r="H473" s="121">
        <v>0</v>
      </c>
      <c r="I473" s="122">
        <f t="shared" si="86"/>
        <v>0</v>
      </c>
    </row>
    <row r="474" spans="1:9" s="81" customFormat="1" ht="18.75" customHeight="1" x14ac:dyDescent="0.2">
      <c r="A474" s="123" t="s">
        <v>75</v>
      </c>
      <c r="B474" s="94" t="s">
        <v>774</v>
      </c>
      <c r="C474" s="124">
        <v>240</v>
      </c>
      <c r="D474" s="124">
        <v>900100</v>
      </c>
      <c r="E474" s="92">
        <v>0</v>
      </c>
      <c r="F474" s="92">
        <v>16460.3</v>
      </c>
      <c r="G474" s="92">
        <v>0</v>
      </c>
      <c r="H474" s="121">
        <v>0</v>
      </c>
      <c r="I474" s="122">
        <f t="shared" si="86"/>
        <v>0</v>
      </c>
    </row>
    <row r="475" spans="1:9" s="96" customFormat="1" ht="18.75" customHeight="1" x14ac:dyDescent="0.2">
      <c r="A475" s="123" t="s">
        <v>591</v>
      </c>
      <c r="B475" s="94" t="s">
        <v>782</v>
      </c>
      <c r="C475" s="124"/>
      <c r="D475" s="124"/>
      <c r="E475" s="92">
        <f>E476</f>
        <v>101958</v>
      </c>
      <c r="F475" s="92">
        <f>F476</f>
        <v>0</v>
      </c>
      <c r="G475" s="92">
        <f>G476</f>
        <v>0</v>
      </c>
      <c r="H475" s="121">
        <f t="shared" si="85"/>
        <v>0</v>
      </c>
      <c r="I475" s="122">
        <v>0</v>
      </c>
    </row>
    <row r="476" spans="1:9" s="96" customFormat="1" ht="18.75" customHeight="1" x14ac:dyDescent="0.2">
      <c r="A476" s="123" t="s">
        <v>73</v>
      </c>
      <c r="B476" s="94" t="s">
        <v>782</v>
      </c>
      <c r="C476" s="124">
        <v>200</v>
      </c>
      <c r="D476" s="124"/>
      <c r="E476" s="92">
        <f>E477+E478</f>
        <v>101958</v>
      </c>
      <c r="F476" s="92">
        <f>F477+F478</f>
        <v>0</v>
      </c>
      <c r="G476" s="92">
        <f>G477+G478</f>
        <v>0</v>
      </c>
      <c r="H476" s="121">
        <f t="shared" si="85"/>
        <v>0</v>
      </c>
      <c r="I476" s="122">
        <v>0</v>
      </c>
    </row>
    <row r="477" spans="1:9" s="96" customFormat="1" ht="18.75" customHeight="1" x14ac:dyDescent="0.2">
      <c r="A477" s="123" t="s">
        <v>75</v>
      </c>
      <c r="B477" s="94" t="s">
        <v>782</v>
      </c>
      <c r="C477" s="124">
        <v>240</v>
      </c>
      <c r="D477" s="124">
        <v>900302</v>
      </c>
      <c r="E477" s="92">
        <v>82220.2</v>
      </c>
      <c r="F477" s="92">
        <v>0</v>
      </c>
      <c r="G477" s="92">
        <v>0</v>
      </c>
      <c r="H477" s="121">
        <f t="shared" si="85"/>
        <v>0</v>
      </c>
      <c r="I477" s="122">
        <v>0</v>
      </c>
    </row>
    <row r="478" spans="1:9" s="96" customFormat="1" ht="18.75" customHeight="1" x14ac:dyDescent="0.2">
      <c r="A478" s="123" t="s">
        <v>75</v>
      </c>
      <c r="B478" s="94" t="s">
        <v>782</v>
      </c>
      <c r="C478" s="124">
        <v>240</v>
      </c>
      <c r="D478" s="124">
        <v>900100</v>
      </c>
      <c r="E478" s="92">
        <v>19737.8</v>
      </c>
      <c r="F478" s="92">
        <v>0</v>
      </c>
      <c r="G478" s="92">
        <v>0</v>
      </c>
      <c r="H478" s="121">
        <f t="shared" si="85"/>
        <v>0</v>
      </c>
      <c r="I478" s="122">
        <v>0</v>
      </c>
    </row>
    <row r="479" spans="1:9" s="81" customFormat="1" ht="29.1" customHeight="1" x14ac:dyDescent="0.2">
      <c r="A479" s="123" t="s">
        <v>591</v>
      </c>
      <c r="B479" s="94" t="s">
        <v>775</v>
      </c>
      <c r="C479" s="124"/>
      <c r="D479" s="124"/>
      <c r="E479" s="92">
        <f>E480</f>
        <v>0</v>
      </c>
      <c r="F479" s="92">
        <f>F480</f>
        <v>101958</v>
      </c>
      <c r="G479" s="92">
        <f>G480</f>
        <v>28998.3</v>
      </c>
      <c r="H479" s="121">
        <v>0</v>
      </c>
      <c r="I479" s="122">
        <f t="shared" si="86"/>
        <v>28.441417054081093</v>
      </c>
    </row>
    <row r="480" spans="1:9" s="81" customFormat="1" ht="18.75" customHeight="1" x14ac:dyDescent="0.2">
      <c r="A480" s="123" t="s">
        <v>73</v>
      </c>
      <c r="B480" s="94" t="s">
        <v>775</v>
      </c>
      <c r="C480" s="124">
        <v>200</v>
      </c>
      <c r="D480" s="124"/>
      <c r="E480" s="92">
        <f>E481+E482</f>
        <v>0</v>
      </c>
      <c r="F480" s="92">
        <f>F481+F482</f>
        <v>101958</v>
      </c>
      <c r="G480" s="92">
        <f>G481+G482</f>
        <v>28998.3</v>
      </c>
      <c r="H480" s="121">
        <v>0</v>
      </c>
      <c r="I480" s="122">
        <f t="shared" si="86"/>
        <v>28.441417054081093</v>
      </c>
    </row>
    <row r="481" spans="1:9" s="81" customFormat="1" ht="18.75" customHeight="1" x14ac:dyDescent="0.2">
      <c r="A481" s="123" t="s">
        <v>75</v>
      </c>
      <c r="B481" s="94" t="s">
        <v>775</v>
      </c>
      <c r="C481" s="124">
        <v>240</v>
      </c>
      <c r="D481" s="124">
        <v>900302</v>
      </c>
      <c r="E481" s="92">
        <v>0</v>
      </c>
      <c r="F481" s="92">
        <v>82220.2</v>
      </c>
      <c r="G481" s="92">
        <v>23384.6</v>
      </c>
      <c r="H481" s="121">
        <v>0</v>
      </c>
      <c r="I481" s="122">
        <f t="shared" si="86"/>
        <v>28.44142923515146</v>
      </c>
    </row>
    <row r="482" spans="1:9" s="81" customFormat="1" ht="18.75" customHeight="1" x14ac:dyDescent="0.2">
      <c r="A482" s="123" t="s">
        <v>75</v>
      </c>
      <c r="B482" s="94" t="s">
        <v>775</v>
      </c>
      <c r="C482" s="124">
        <v>240</v>
      </c>
      <c r="D482" s="124">
        <v>900100</v>
      </c>
      <c r="E482" s="92">
        <v>0</v>
      </c>
      <c r="F482" s="92">
        <v>19737.8</v>
      </c>
      <c r="G482" s="92">
        <v>5613.7</v>
      </c>
      <c r="H482" s="121">
        <v>0</v>
      </c>
      <c r="I482" s="122">
        <f t="shared" si="86"/>
        <v>28.441366312354976</v>
      </c>
    </row>
    <row r="483" spans="1:9" s="81" customFormat="1" ht="26.1" customHeight="1" x14ac:dyDescent="0.2">
      <c r="A483" s="123" t="s">
        <v>578</v>
      </c>
      <c r="B483" s="94" t="s">
        <v>631</v>
      </c>
      <c r="C483" s="124"/>
      <c r="D483" s="124"/>
      <c r="E483" s="131">
        <f>E484</f>
        <v>584439.4</v>
      </c>
      <c r="F483" s="131">
        <f>F484</f>
        <v>95580.9</v>
      </c>
      <c r="G483" s="131">
        <f>G484</f>
        <v>24832.6</v>
      </c>
      <c r="H483" s="121">
        <f t="shared" si="85"/>
        <v>4.2489606279111225</v>
      </c>
      <c r="I483" s="122">
        <f t="shared" si="86"/>
        <v>25.980713720000541</v>
      </c>
    </row>
    <row r="484" spans="1:9" s="81" customFormat="1" ht="18.75" customHeight="1" x14ac:dyDescent="0.2">
      <c r="A484" s="123" t="s">
        <v>59</v>
      </c>
      <c r="B484" s="94" t="s">
        <v>631</v>
      </c>
      <c r="C484" s="124" t="s">
        <v>60</v>
      </c>
      <c r="D484" s="124"/>
      <c r="E484" s="131">
        <f>E485+E486</f>
        <v>584439.4</v>
      </c>
      <c r="F484" s="131">
        <f>F485+F486</f>
        <v>95580.9</v>
      </c>
      <c r="G484" s="131">
        <f>G485+G486</f>
        <v>24832.6</v>
      </c>
      <c r="H484" s="121">
        <f t="shared" si="85"/>
        <v>4.2489606279111225</v>
      </c>
      <c r="I484" s="122">
        <f t="shared" si="86"/>
        <v>25.980713720000541</v>
      </c>
    </row>
    <row r="485" spans="1:9" s="81" customFormat="1" ht="18.75" customHeight="1" x14ac:dyDescent="0.2">
      <c r="A485" s="123" t="s">
        <v>61</v>
      </c>
      <c r="B485" s="94" t="s">
        <v>631</v>
      </c>
      <c r="C485" s="124" t="s">
        <v>62</v>
      </c>
      <c r="D485" s="124">
        <v>900302</v>
      </c>
      <c r="E485" s="92">
        <v>472932.2</v>
      </c>
      <c r="F485" s="92">
        <v>77110.7</v>
      </c>
      <c r="G485" s="92">
        <v>20034.5</v>
      </c>
      <c r="H485" s="121">
        <f t="shared" si="85"/>
        <v>4.236230901596465</v>
      </c>
      <c r="I485" s="122">
        <f t="shared" si="86"/>
        <v>25.981478575606236</v>
      </c>
    </row>
    <row r="486" spans="1:9" s="81" customFormat="1" ht="18.75" customHeight="1" x14ac:dyDescent="0.2">
      <c r="A486" s="123" t="s">
        <v>61</v>
      </c>
      <c r="B486" s="94" t="s">
        <v>631</v>
      </c>
      <c r="C486" s="124" t="s">
        <v>62</v>
      </c>
      <c r="D486" s="124">
        <v>900100</v>
      </c>
      <c r="E486" s="92">
        <v>111507.2</v>
      </c>
      <c r="F486" s="92">
        <v>18470.2</v>
      </c>
      <c r="G486" s="92">
        <v>4798.1000000000004</v>
      </c>
      <c r="H486" s="121">
        <f t="shared" si="85"/>
        <v>4.3029508408425645</v>
      </c>
      <c r="I486" s="122">
        <f t="shared" si="86"/>
        <v>25.977520546610215</v>
      </c>
    </row>
    <row r="487" spans="1:9" s="81" customFormat="1" ht="18.75" customHeight="1" x14ac:dyDescent="0.2">
      <c r="A487" s="123" t="s">
        <v>323</v>
      </c>
      <c r="B487" s="94" t="s">
        <v>715</v>
      </c>
      <c r="C487" s="124"/>
      <c r="D487" s="124"/>
      <c r="E487" s="92">
        <f>E488</f>
        <v>14521.8</v>
      </c>
      <c r="F487" s="92">
        <f>F488</f>
        <v>14521.8</v>
      </c>
      <c r="G487" s="92">
        <f>G488</f>
        <v>0</v>
      </c>
      <c r="H487" s="121">
        <f t="shared" si="85"/>
        <v>0</v>
      </c>
      <c r="I487" s="122">
        <f t="shared" si="86"/>
        <v>0</v>
      </c>
    </row>
    <row r="488" spans="1:9" s="81" customFormat="1" ht="18.75" customHeight="1" x14ac:dyDescent="0.2">
      <c r="A488" s="123" t="s">
        <v>59</v>
      </c>
      <c r="B488" s="94" t="s">
        <v>715</v>
      </c>
      <c r="C488" s="124" t="s">
        <v>60</v>
      </c>
      <c r="D488" s="124"/>
      <c r="E488" s="92">
        <f>E489+E490</f>
        <v>14521.8</v>
      </c>
      <c r="F488" s="92">
        <f>F489+F490</f>
        <v>14521.8</v>
      </c>
      <c r="G488" s="92">
        <f>G489+G490</f>
        <v>0</v>
      </c>
      <c r="H488" s="121">
        <f t="shared" si="85"/>
        <v>0</v>
      </c>
      <c r="I488" s="122">
        <f t="shared" si="86"/>
        <v>0</v>
      </c>
    </row>
    <row r="489" spans="1:9" s="81" customFormat="1" ht="18.75" customHeight="1" x14ac:dyDescent="0.2">
      <c r="A489" s="123" t="s">
        <v>61</v>
      </c>
      <c r="B489" s="94" t="s">
        <v>715</v>
      </c>
      <c r="C489" s="124" t="s">
        <v>62</v>
      </c>
      <c r="D489" s="124">
        <v>900302</v>
      </c>
      <c r="E489" s="92">
        <v>11254.4</v>
      </c>
      <c r="F489" s="92">
        <v>11253.4</v>
      </c>
      <c r="G489" s="92">
        <v>0</v>
      </c>
      <c r="H489" s="121">
        <f t="shared" si="85"/>
        <v>0</v>
      </c>
      <c r="I489" s="122">
        <f t="shared" si="86"/>
        <v>0</v>
      </c>
    </row>
    <row r="490" spans="1:9" s="81" customFormat="1" ht="18.75" customHeight="1" x14ac:dyDescent="0.2">
      <c r="A490" s="123" t="s">
        <v>61</v>
      </c>
      <c r="B490" s="94" t="s">
        <v>715</v>
      </c>
      <c r="C490" s="124" t="s">
        <v>62</v>
      </c>
      <c r="D490" s="124">
        <v>900100</v>
      </c>
      <c r="E490" s="92">
        <v>3267.4</v>
      </c>
      <c r="F490" s="92">
        <v>3268.4</v>
      </c>
      <c r="G490" s="92">
        <v>0</v>
      </c>
      <c r="H490" s="121">
        <f t="shared" si="85"/>
        <v>0</v>
      </c>
      <c r="I490" s="122">
        <f t="shared" si="86"/>
        <v>0</v>
      </c>
    </row>
    <row r="491" spans="1:9" s="81" customFormat="1" ht="18.75" customHeight="1" x14ac:dyDescent="0.2">
      <c r="A491" s="123" t="s">
        <v>580</v>
      </c>
      <c r="B491" s="94" t="s">
        <v>592</v>
      </c>
      <c r="C491" s="124"/>
      <c r="D491" s="124"/>
      <c r="E491" s="92">
        <f>E492</f>
        <v>948296.10000000009</v>
      </c>
      <c r="F491" s="92">
        <f>F492</f>
        <v>402980</v>
      </c>
      <c r="G491" s="92">
        <f>G492</f>
        <v>174388.2</v>
      </c>
      <c r="H491" s="121">
        <f t="shared" si="85"/>
        <v>18.389635895370652</v>
      </c>
      <c r="I491" s="122">
        <f t="shared" si="86"/>
        <v>43.274653828974145</v>
      </c>
    </row>
    <row r="492" spans="1:9" s="81" customFormat="1" ht="18.75" customHeight="1" x14ac:dyDescent="0.2">
      <c r="A492" s="123" t="s">
        <v>59</v>
      </c>
      <c r="B492" s="94" t="s">
        <v>592</v>
      </c>
      <c r="C492" s="124" t="s">
        <v>60</v>
      </c>
      <c r="D492" s="124"/>
      <c r="E492" s="92">
        <f>E493+E494</f>
        <v>948296.10000000009</v>
      </c>
      <c r="F492" s="92">
        <f>F493+F494</f>
        <v>402980</v>
      </c>
      <c r="G492" s="92">
        <f>G493+G494</f>
        <v>174388.2</v>
      </c>
      <c r="H492" s="121">
        <f t="shared" si="85"/>
        <v>18.389635895370652</v>
      </c>
      <c r="I492" s="122">
        <f t="shared" si="86"/>
        <v>43.274653828974145</v>
      </c>
    </row>
    <row r="493" spans="1:9" s="81" customFormat="1" ht="18.75" customHeight="1" x14ac:dyDescent="0.2">
      <c r="A493" s="123" t="s">
        <v>61</v>
      </c>
      <c r="B493" s="94" t="s">
        <v>592</v>
      </c>
      <c r="C493" s="124" t="s">
        <v>62</v>
      </c>
      <c r="D493" s="124">
        <v>900302</v>
      </c>
      <c r="E493" s="92">
        <v>735048.3</v>
      </c>
      <c r="F493" s="92">
        <v>292797.3</v>
      </c>
      <c r="G493" s="92">
        <v>126167.8</v>
      </c>
      <c r="H493" s="121">
        <f t="shared" si="85"/>
        <v>17.164559118087887</v>
      </c>
      <c r="I493" s="122">
        <f t="shared" si="86"/>
        <v>43.090492979272696</v>
      </c>
    </row>
    <row r="494" spans="1:9" s="81" customFormat="1" ht="18.75" customHeight="1" x14ac:dyDescent="0.2">
      <c r="A494" s="123" t="s">
        <v>61</v>
      </c>
      <c r="B494" s="94" t="s">
        <v>592</v>
      </c>
      <c r="C494" s="124" t="s">
        <v>62</v>
      </c>
      <c r="D494" s="124">
        <v>900100</v>
      </c>
      <c r="E494" s="92">
        <v>213247.8</v>
      </c>
      <c r="F494" s="92">
        <v>110182.7</v>
      </c>
      <c r="G494" s="92">
        <v>48220.4</v>
      </c>
      <c r="H494" s="121">
        <f t="shared" si="85"/>
        <v>22.612378650565212</v>
      </c>
      <c r="I494" s="122">
        <f t="shared" si="86"/>
        <v>43.764039182194665</v>
      </c>
    </row>
    <row r="495" spans="1:9" s="81" customFormat="1" ht="18.75" customHeight="1" x14ac:dyDescent="0.2">
      <c r="A495" s="123" t="s">
        <v>717</v>
      </c>
      <c r="B495" s="94" t="s">
        <v>716</v>
      </c>
      <c r="C495" s="124"/>
      <c r="D495" s="124"/>
      <c r="E495" s="92">
        <f t="shared" ref="E495:G496" si="90">E496</f>
        <v>39364</v>
      </c>
      <c r="F495" s="92">
        <f t="shared" si="90"/>
        <v>32074.400000000001</v>
      </c>
      <c r="G495" s="92">
        <f t="shared" si="90"/>
        <v>0</v>
      </c>
      <c r="H495" s="121">
        <f t="shared" si="85"/>
        <v>0</v>
      </c>
      <c r="I495" s="122">
        <f t="shared" si="86"/>
        <v>0</v>
      </c>
    </row>
    <row r="496" spans="1:9" s="81" customFormat="1" ht="18.75" customHeight="1" x14ac:dyDescent="0.2">
      <c r="A496" s="123" t="s">
        <v>73</v>
      </c>
      <c r="B496" s="94" t="s">
        <v>716</v>
      </c>
      <c r="C496" s="124">
        <v>200</v>
      </c>
      <c r="D496" s="124"/>
      <c r="E496" s="92">
        <f t="shared" si="90"/>
        <v>39364</v>
      </c>
      <c r="F496" s="92">
        <f t="shared" si="90"/>
        <v>32074.400000000001</v>
      </c>
      <c r="G496" s="92">
        <f t="shared" si="90"/>
        <v>0</v>
      </c>
      <c r="H496" s="121">
        <f t="shared" si="85"/>
        <v>0</v>
      </c>
      <c r="I496" s="122">
        <f t="shared" si="86"/>
        <v>0</v>
      </c>
    </row>
    <row r="497" spans="1:9" s="81" customFormat="1" ht="18.75" customHeight="1" x14ac:dyDescent="0.2">
      <c r="A497" s="123" t="s">
        <v>75</v>
      </c>
      <c r="B497" s="94" t="s">
        <v>716</v>
      </c>
      <c r="C497" s="124">
        <v>240</v>
      </c>
      <c r="D497" s="124">
        <v>900100</v>
      </c>
      <c r="E497" s="92">
        <v>39364</v>
      </c>
      <c r="F497" s="92">
        <v>32074.400000000001</v>
      </c>
      <c r="G497" s="92">
        <v>0</v>
      </c>
      <c r="H497" s="121">
        <f t="shared" si="85"/>
        <v>0</v>
      </c>
      <c r="I497" s="122">
        <f t="shared" si="86"/>
        <v>0</v>
      </c>
    </row>
    <row r="498" spans="1:9" s="81" customFormat="1" ht="27.75" customHeight="1" x14ac:dyDescent="0.2">
      <c r="A498" s="123" t="s">
        <v>578</v>
      </c>
      <c r="B498" s="94" t="s">
        <v>776</v>
      </c>
      <c r="C498" s="124"/>
      <c r="D498" s="124"/>
      <c r="E498" s="92">
        <f>E499</f>
        <v>0</v>
      </c>
      <c r="F498" s="92">
        <f t="shared" ref="F498:G498" si="91">F499</f>
        <v>488858.5</v>
      </c>
      <c r="G498" s="92">
        <f t="shared" si="91"/>
        <v>105765.7</v>
      </c>
      <c r="H498" s="121">
        <v>0</v>
      </c>
      <c r="I498" s="122">
        <f t="shared" si="86"/>
        <v>21.635238008544395</v>
      </c>
    </row>
    <row r="499" spans="1:9" s="81" customFormat="1" ht="22.5" customHeight="1" x14ac:dyDescent="0.2">
      <c r="A499" s="123" t="s">
        <v>59</v>
      </c>
      <c r="B499" s="94" t="s">
        <v>776</v>
      </c>
      <c r="C499" s="124">
        <v>400</v>
      </c>
      <c r="D499" s="124"/>
      <c r="E499" s="92">
        <f>E500+E501</f>
        <v>0</v>
      </c>
      <c r="F499" s="92">
        <f>F500+F501</f>
        <v>488858.5</v>
      </c>
      <c r="G499" s="92">
        <f t="shared" ref="G499" si="92">G500+G501</f>
        <v>105765.7</v>
      </c>
      <c r="H499" s="121">
        <v>0</v>
      </c>
      <c r="I499" s="122">
        <f t="shared" si="86"/>
        <v>21.635238008544395</v>
      </c>
    </row>
    <row r="500" spans="1:9" s="81" customFormat="1" ht="18.75" customHeight="1" x14ac:dyDescent="0.2">
      <c r="A500" s="123" t="s">
        <v>61</v>
      </c>
      <c r="B500" s="94" t="s">
        <v>776</v>
      </c>
      <c r="C500" s="124">
        <v>410</v>
      </c>
      <c r="D500" s="124">
        <v>900100</v>
      </c>
      <c r="E500" s="92">
        <v>0</v>
      </c>
      <c r="F500" s="92">
        <v>93037</v>
      </c>
      <c r="G500" s="92">
        <v>20157</v>
      </c>
      <c r="H500" s="121">
        <v>0</v>
      </c>
      <c r="I500" s="122">
        <f t="shared" si="86"/>
        <v>21.665573911454583</v>
      </c>
    </row>
    <row r="501" spans="1:9" s="81" customFormat="1" ht="18.75" customHeight="1" x14ac:dyDescent="0.2">
      <c r="A501" s="123" t="s">
        <v>61</v>
      </c>
      <c r="B501" s="94" t="s">
        <v>776</v>
      </c>
      <c r="C501" s="124">
        <v>410</v>
      </c>
      <c r="D501" s="124">
        <v>900302</v>
      </c>
      <c r="E501" s="92">
        <v>0</v>
      </c>
      <c r="F501" s="92">
        <v>395821.5</v>
      </c>
      <c r="G501" s="92">
        <v>85608.7</v>
      </c>
      <c r="H501" s="121">
        <v>0</v>
      </c>
      <c r="I501" s="122">
        <f t="shared" si="86"/>
        <v>21.628107619217246</v>
      </c>
    </row>
    <row r="502" spans="1:9" s="81" customFormat="1" ht="25.5" customHeight="1" x14ac:dyDescent="0.2">
      <c r="A502" s="123" t="s">
        <v>580</v>
      </c>
      <c r="B502" s="94" t="s">
        <v>777</v>
      </c>
      <c r="C502" s="124"/>
      <c r="D502" s="124"/>
      <c r="E502" s="92">
        <f>E503</f>
        <v>0</v>
      </c>
      <c r="F502" s="92">
        <f t="shared" ref="F502:G502" si="93">F503</f>
        <v>545316.19999999995</v>
      </c>
      <c r="G502" s="92">
        <f t="shared" si="93"/>
        <v>153641.19999999998</v>
      </c>
      <c r="H502" s="121">
        <v>0</v>
      </c>
      <c r="I502" s="122">
        <f t="shared" si="86"/>
        <v>28.174699376251795</v>
      </c>
    </row>
    <row r="503" spans="1:9" s="81" customFormat="1" ht="18" customHeight="1" x14ac:dyDescent="0.2">
      <c r="A503" s="123" t="s">
        <v>59</v>
      </c>
      <c r="B503" s="94" t="s">
        <v>777</v>
      </c>
      <c r="C503" s="124">
        <v>400</v>
      </c>
      <c r="D503" s="124"/>
      <c r="E503" s="92">
        <v>0</v>
      </c>
      <c r="F503" s="92">
        <f>F504+F505</f>
        <v>545316.19999999995</v>
      </c>
      <c r="G503" s="92">
        <f t="shared" ref="G503" si="94">G504+G505</f>
        <v>153641.19999999998</v>
      </c>
      <c r="H503" s="121">
        <v>0</v>
      </c>
      <c r="I503" s="122">
        <f t="shared" si="86"/>
        <v>28.174699376251795</v>
      </c>
    </row>
    <row r="504" spans="1:9" s="81" customFormat="1" ht="18.75" customHeight="1" x14ac:dyDescent="0.2">
      <c r="A504" s="123" t="s">
        <v>61</v>
      </c>
      <c r="B504" s="94" t="s">
        <v>777</v>
      </c>
      <c r="C504" s="124">
        <v>410</v>
      </c>
      <c r="D504" s="124">
        <v>900100</v>
      </c>
      <c r="E504" s="92">
        <v>0</v>
      </c>
      <c r="F504" s="92">
        <v>103065.1</v>
      </c>
      <c r="G504" s="92">
        <v>29038.3</v>
      </c>
      <c r="H504" s="121">
        <v>0</v>
      </c>
      <c r="I504" s="122">
        <f t="shared" si="86"/>
        <v>28.174716756690671</v>
      </c>
    </row>
    <row r="505" spans="1:9" s="81" customFormat="1" ht="18.75" customHeight="1" x14ac:dyDescent="0.2">
      <c r="A505" s="123" t="s">
        <v>61</v>
      </c>
      <c r="B505" s="94" t="s">
        <v>777</v>
      </c>
      <c r="C505" s="124">
        <v>410</v>
      </c>
      <c r="D505" s="124">
        <v>900302</v>
      </c>
      <c r="E505" s="92">
        <v>0</v>
      </c>
      <c r="F505" s="92">
        <v>442251.1</v>
      </c>
      <c r="G505" s="92">
        <v>124602.9</v>
      </c>
      <c r="H505" s="121">
        <v>0</v>
      </c>
      <c r="I505" s="122">
        <f t="shared" si="86"/>
        <v>28.174695325800208</v>
      </c>
    </row>
    <row r="506" spans="1:9" s="81" customFormat="1" ht="42" customHeight="1" x14ac:dyDescent="0.2">
      <c r="A506" s="123" t="s">
        <v>761</v>
      </c>
      <c r="B506" s="119" t="s">
        <v>762</v>
      </c>
      <c r="C506" s="124"/>
      <c r="D506" s="124"/>
      <c r="E506" s="93">
        <f t="shared" ref="E506:G508" si="95">E507</f>
        <v>35014.5</v>
      </c>
      <c r="F506" s="93">
        <f t="shared" si="95"/>
        <v>35014.5</v>
      </c>
      <c r="G506" s="93">
        <f t="shared" si="95"/>
        <v>0</v>
      </c>
      <c r="H506" s="115">
        <f t="shared" si="85"/>
        <v>0</v>
      </c>
      <c r="I506" s="116">
        <f t="shared" si="86"/>
        <v>0</v>
      </c>
    </row>
    <row r="507" spans="1:9" s="81" customFormat="1" ht="50.65" customHeight="1" x14ac:dyDescent="0.2">
      <c r="A507" s="123" t="s">
        <v>759</v>
      </c>
      <c r="B507" s="94" t="s">
        <v>760</v>
      </c>
      <c r="C507" s="124"/>
      <c r="D507" s="124"/>
      <c r="E507" s="92">
        <f t="shared" si="95"/>
        <v>35014.5</v>
      </c>
      <c r="F507" s="92">
        <f t="shared" si="95"/>
        <v>35014.5</v>
      </c>
      <c r="G507" s="92">
        <f t="shared" si="95"/>
        <v>0</v>
      </c>
      <c r="H507" s="121">
        <f t="shared" si="85"/>
        <v>0</v>
      </c>
      <c r="I507" s="122">
        <f t="shared" si="86"/>
        <v>0</v>
      </c>
    </row>
    <row r="508" spans="1:9" s="81" customFormat="1" ht="18.75" customHeight="1" x14ac:dyDescent="0.2">
      <c r="A508" s="123" t="s">
        <v>85</v>
      </c>
      <c r="B508" s="94" t="s">
        <v>760</v>
      </c>
      <c r="C508" s="124">
        <v>800</v>
      </c>
      <c r="D508" s="124"/>
      <c r="E508" s="92">
        <f t="shared" si="95"/>
        <v>35014.5</v>
      </c>
      <c r="F508" s="92">
        <f t="shared" si="95"/>
        <v>35014.5</v>
      </c>
      <c r="G508" s="92">
        <f t="shared" si="95"/>
        <v>0</v>
      </c>
      <c r="H508" s="121">
        <f t="shared" si="85"/>
        <v>0</v>
      </c>
      <c r="I508" s="122">
        <f t="shared" si="86"/>
        <v>0</v>
      </c>
    </row>
    <row r="509" spans="1:9" s="81" customFormat="1" ht="31.15" customHeight="1" x14ac:dyDescent="0.2">
      <c r="A509" s="123" t="s">
        <v>91</v>
      </c>
      <c r="B509" s="94" t="s">
        <v>760</v>
      </c>
      <c r="C509" s="124">
        <v>810</v>
      </c>
      <c r="D509" s="124">
        <v>900100</v>
      </c>
      <c r="E509" s="92">
        <v>35014.5</v>
      </c>
      <c r="F509" s="92">
        <v>35014.5</v>
      </c>
      <c r="G509" s="92">
        <v>0</v>
      </c>
      <c r="H509" s="121">
        <f t="shared" si="85"/>
        <v>0</v>
      </c>
      <c r="I509" s="122">
        <f t="shared" si="86"/>
        <v>0</v>
      </c>
    </row>
    <row r="510" spans="1:9" s="81" customFormat="1" ht="39" customHeight="1" x14ac:dyDescent="0.2">
      <c r="A510" s="117" t="s">
        <v>675</v>
      </c>
      <c r="B510" s="119" t="s">
        <v>294</v>
      </c>
      <c r="C510" s="124"/>
      <c r="D510" s="124"/>
      <c r="E510" s="93">
        <f>E514+E511</f>
        <v>4850</v>
      </c>
      <c r="F510" s="93">
        <f>F514+F511</f>
        <v>4850</v>
      </c>
      <c r="G510" s="93">
        <f>G514+G511</f>
        <v>0</v>
      </c>
      <c r="H510" s="115">
        <f t="shared" si="85"/>
        <v>0</v>
      </c>
      <c r="I510" s="116">
        <f t="shared" si="86"/>
        <v>0</v>
      </c>
    </row>
    <row r="511" spans="1:9" s="81" customFormat="1" ht="39" customHeight="1" x14ac:dyDescent="0.2">
      <c r="A511" s="123" t="s">
        <v>676</v>
      </c>
      <c r="B511" s="153" t="s">
        <v>472</v>
      </c>
      <c r="C511" s="124"/>
      <c r="D511" s="124"/>
      <c r="E511" s="92">
        <f t="shared" ref="E511:G512" si="96">E512</f>
        <v>2350</v>
      </c>
      <c r="F511" s="92">
        <f t="shared" si="96"/>
        <v>2350</v>
      </c>
      <c r="G511" s="92">
        <f t="shared" si="96"/>
        <v>0</v>
      </c>
      <c r="H511" s="121">
        <f t="shared" si="85"/>
        <v>0</v>
      </c>
      <c r="I511" s="122">
        <f t="shared" si="86"/>
        <v>0</v>
      </c>
    </row>
    <row r="512" spans="1:9" s="81" customFormat="1" ht="13.35" customHeight="1" x14ac:dyDescent="0.2">
      <c r="A512" s="123" t="s">
        <v>73</v>
      </c>
      <c r="B512" s="153" t="s">
        <v>472</v>
      </c>
      <c r="C512" s="124" t="s">
        <v>74</v>
      </c>
      <c r="D512" s="124"/>
      <c r="E512" s="92">
        <f t="shared" si="96"/>
        <v>2350</v>
      </c>
      <c r="F512" s="92">
        <f t="shared" si="96"/>
        <v>2350</v>
      </c>
      <c r="G512" s="92">
        <f t="shared" si="96"/>
        <v>0</v>
      </c>
      <c r="H512" s="121">
        <f t="shared" si="85"/>
        <v>0</v>
      </c>
      <c r="I512" s="122">
        <f t="shared" si="86"/>
        <v>0</v>
      </c>
    </row>
    <row r="513" spans="1:9" s="81" customFormat="1" ht="18.75" customHeight="1" x14ac:dyDescent="0.2">
      <c r="A513" s="123" t="s">
        <v>75</v>
      </c>
      <c r="B513" s="153" t="s">
        <v>472</v>
      </c>
      <c r="C513" s="124" t="s">
        <v>76</v>
      </c>
      <c r="D513" s="124">
        <v>900100</v>
      </c>
      <c r="E513" s="92">
        <v>2350</v>
      </c>
      <c r="F513" s="92">
        <v>2350</v>
      </c>
      <c r="G513" s="92">
        <v>0</v>
      </c>
      <c r="H513" s="121">
        <f t="shared" si="85"/>
        <v>0</v>
      </c>
      <c r="I513" s="122">
        <f t="shared" si="86"/>
        <v>0</v>
      </c>
    </row>
    <row r="514" spans="1:9" s="81" customFormat="1" ht="52.5" customHeight="1" x14ac:dyDescent="0.2">
      <c r="A514" s="156" t="s">
        <v>677</v>
      </c>
      <c r="B514" s="153" t="s">
        <v>473</v>
      </c>
      <c r="C514" s="124"/>
      <c r="D514" s="124"/>
      <c r="E514" s="92">
        <f t="shared" ref="E514:G515" si="97">E515</f>
        <v>2500</v>
      </c>
      <c r="F514" s="92">
        <f t="shared" si="97"/>
        <v>2500</v>
      </c>
      <c r="G514" s="92">
        <f t="shared" si="97"/>
        <v>0</v>
      </c>
      <c r="H514" s="121">
        <f t="shared" si="85"/>
        <v>0</v>
      </c>
      <c r="I514" s="122">
        <f t="shared" si="86"/>
        <v>0</v>
      </c>
    </row>
    <row r="515" spans="1:9" s="81" customFormat="1" ht="13.35" customHeight="1" x14ac:dyDescent="0.2">
      <c r="A515" s="123" t="s">
        <v>73</v>
      </c>
      <c r="B515" s="153" t="s">
        <v>473</v>
      </c>
      <c r="C515" s="124" t="s">
        <v>74</v>
      </c>
      <c r="D515" s="124"/>
      <c r="E515" s="92">
        <f t="shared" si="97"/>
        <v>2500</v>
      </c>
      <c r="F515" s="92">
        <f t="shared" si="97"/>
        <v>2500</v>
      </c>
      <c r="G515" s="92">
        <f t="shared" si="97"/>
        <v>0</v>
      </c>
      <c r="H515" s="121">
        <f t="shared" si="85"/>
        <v>0</v>
      </c>
      <c r="I515" s="122">
        <f t="shared" si="86"/>
        <v>0</v>
      </c>
    </row>
    <row r="516" spans="1:9" s="81" customFormat="1" ht="18.75" customHeight="1" x14ac:dyDescent="0.2">
      <c r="A516" s="123" t="s">
        <v>75</v>
      </c>
      <c r="B516" s="153" t="s">
        <v>473</v>
      </c>
      <c r="C516" s="124" t="s">
        <v>76</v>
      </c>
      <c r="D516" s="124">
        <v>900100</v>
      </c>
      <c r="E516" s="92">
        <v>2500</v>
      </c>
      <c r="F516" s="92">
        <v>2500</v>
      </c>
      <c r="G516" s="92">
        <v>0</v>
      </c>
      <c r="H516" s="121">
        <f t="shared" si="85"/>
        <v>0</v>
      </c>
      <c r="I516" s="122">
        <f t="shared" si="86"/>
        <v>0</v>
      </c>
    </row>
    <row r="517" spans="1:9" s="81" customFormat="1" ht="19.5" customHeight="1" x14ac:dyDescent="0.2">
      <c r="A517" s="151" t="s">
        <v>425</v>
      </c>
      <c r="B517" s="119" t="s">
        <v>426</v>
      </c>
      <c r="C517" s="76"/>
      <c r="D517" s="76"/>
      <c r="E517" s="93">
        <f t="shared" ref="E517:G518" si="98">E518</f>
        <v>1244</v>
      </c>
      <c r="F517" s="93">
        <f t="shared" si="98"/>
        <v>1244</v>
      </c>
      <c r="G517" s="93">
        <f t="shared" si="98"/>
        <v>1065.5</v>
      </c>
      <c r="H517" s="115">
        <f t="shared" si="85"/>
        <v>85.651125401929264</v>
      </c>
      <c r="I517" s="116">
        <f t="shared" si="86"/>
        <v>85.651125401929264</v>
      </c>
    </row>
    <row r="518" spans="1:9" s="81" customFormat="1" ht="25.5" x14ac:dyDescent="0.2">
      <c r="A518" s="144" t="s">
        <v>427</v>
      </c>
      <c r="B518" s="119" t="s">
        <v>428</v>
      </c>
      <c r="C518" s="112"/>
      <c r="D518" s="112"/>
      <c r="E518" s="93">
        <f t="shared" si="98"/>
        <v>1244</v>
      </c>
      <c r="F518" s="93">
        <f t="shared" si="98"/>
        <v>1244</v>
      </c>
      <c r="G518" s="93">
        <f t="shared" si="98"/>
        <v>1065.5</v>
      </c>
      <c r="H518" s="115">
        <f t="shared" si="85"/>
        <v>85.651125401929264</v>
      </c>
      <c r="I518" s="116">
        <f t="shared" si="86"/>
        <v>85.651125401929264</v>
      </c>
    </row>
    <row r="519" spans="1:9" s="81" customFormat="1" ht="25.5" x14ac:dyDescent="0.2">
      <c r="A519" s="156" t="s">
        <v>711</v>
      </c>
      <c r="B519" s="153" t="s">
        <v>429</v>
      </c>
      <c r="C519" s="124"/>
      <c r="D519" s="124"/>
      <c r="E519" s="92">
        <f>E520+E522</f>
        <v>1244</v>
      </c>
      <c r="F519" s="92">
        <f>F520+F522</f>
        <v>1244</v>
      </c>
      <c r="G519" s="92">
        <f>G520+G522</f>
        <v>1065.5</v>
      </c>
      <c r="H519" s="121">
        <f t="shared" ref="H519:H582" si="99">G519/E519*100</f>
        <v>85.651125401929264</v>
      </c>
      <c r="I519" s="122">
        <f t="shared" ref="I519:I582" si="100">G519/F519*100</f>
        <v>85.651125401929264</v>
      </c>
    </row>
    <row r="520" spans="1:9" s="81" customFormat="1" ht="13.35" customHeight="1" x14ac:dyDescent="0.2">
      <c r="A520" s="123" t="s">
        <v>73</v>
      </c>
      <c r="B520" s="153" t="s">
        <v>429</v>
      </c>
      <c r="C520" s="124" t="s">
        <v>74</v>
      </c>
      <c r="D520" s="124"/>
      <c r="E520" s="92">
        <f>E521</f>
        <v>78.099999999999994</v>
      </c>
      <c r="F520" s="92">
        <f>F521</f>
        <v>35</v>
      </c>
      <c r="G520" s="92">
        <f>G521</f>
        <v>35</v>
      </c>
      <c r="H520" s="121">
        <f t="shared" si="99"/>
        <v>44.814340588988479</v>
      </c>
      <c r="I520" s="122">
        <f t="shared" si="100"/>
        <v>100</v>
      </c>
    </row>
    <row r="521" spans="1:9" s="81" customFormat="1" ht="25.5" x14ac:dyDescent="0.2">
      <c r="A521" s="123" t="s">
        <v>75</v>
      </c>
      <c r="B521" s="153" t="s">
        <v>429</v>
      </c>
      <c r="C521" s="124" t="s">
        <v>76</v>
      </c>
      <c r="D521" s="124">
        <v>900100</v>
      </c>
      <c r="E521" s="92">
        <v>78.099999999999994</v>
      </c>
      <c r="F521" s="92">
        <v>35</v>
      </c>
      <c r="G521" s="92">
        <v>35</v>
      </c>
      <c r="H521" s="121">
        <f t="shared" si="99"/>
        <v>44.814340588988479</v>
      </c>
      <c r="I521" s="122">
        <f t="shared" si="100"/>
        <v>100</v>
      </c>
    </row>
    <row r="522" spans="1:9" s="81" customFormat="1" ht="25.5" x14ac:dyDescent="0.2">
      <c r="A522" s="123" t="s">
        <v>67</v>
      </c>
      <c r="B522" s="153" t="s">
        <v>429</v>
      </c>
      <c r="C522" s="124" t="s">
        <v>68</v>
      </c>
      <c r="D522" s="124"/>
      <c r="E522" s="92">
        <f>E523+E524</f>
        <v>1165.9000000000001</v>
      </c>
      <c r="F522" s="92">
        <f>F523+F524</f>
        <v>1209</v>
      </c>
      <c r="G522" s="92">
        <f>G523+G524</f>
        <v>1030.5</v>
      </c>
      <c r="H522" s="121">
        <f t="shared" si="99"/>
        <v>88.386654086971433</v>
      </c>
      <c r="I522" s="122">
        <f t="shared" si="100"/>
        <v>85.235732009925556</v>
      </c>
    </row>
    <row r="523" spans="1:9" s="81" customFormat="1" x14ac:dyDescent="0.2">
      <c r="A523" s="123" t="s">
        <v>69</v>
      </c>
      <c r="B523" s="153" t="s">
        <v>429</v>
      </c>
      <c r="C523" s="124">
        <v>610</v>
      </c>
      <c r="D523" s="124">
        <v>900100</v>
      </c>
      <c r="E523" s="92">
        <v>1062.4000000000001</v>
      </c>
      <c r="F523" s="92">
        <v>1105.5</v>
      </c>
      <c r="G523" s="92">
        <f>512.4+414.6</f>
        <v>927</v>
      </c>
      <c r="H523" s="121">
        <f t="shared" si="99"/>
        <v>87.255271084337338</v>
      </c>
      <c r="I523" s="122">
        <f t="shared" si="100"/>
        <v>83.85345997286295</v>
      </c>
    </row>
    <row r="524" spans="1:9" s="81" customFormat="1" x14ac:dyDescent="0.2">
      <c r="A524" s="123" t="s">
        <v>71</v>
      </c>
      <c r="B524" s="153" t="s">
        <v>429</v>
      </c>
      <c r="C524" s="124">
        <v>620</v>
      </c>
      <c r="D524" s="124">
        <v>900100</v>
      </c>
      <c r="E524" s="150">
        <v>103.5</v>
      </c>
      <c r="F524" s="150">
        <v>103.5</v>
      </c>
      <c r="G524" s="150">
        <v>103.5</v>
      </c>
      <c r="H524" s="121">
        <f t="shared" si="99"/>
        <v>100</v>
      </c>
      <c r="I524" s="122">
        <f t="shared" si="100"/>
        <v>100</v>
      </c>
    </row>
    <row r="525" spans="1:9" s="81" customFormat="1" ht="25.5" x14ac:dyDescent="0.2">
      <c r="A525" s="151" t="s">
        <v>707</v>
      </c>
      <c r="B525" s="119" t="s">
        <v>708</v>
      </c>
      <c r="C525" s="76"/>
      <c r="D525" s="76"/>
      <c r="E525" s="93">
        <f t="shared" ref="E525:G528" si="101">E526</f>
        <v>6814.8</v>
      </c>
      <c r="F525" s="93">
        <f t="shared" si="101"/>
        <v>6814.8</v>
      </c>
      <c r="G525" s="93">
        <f t="shared" si="101"/>
        <v>300.10000000000002</v>
      </c>
      <c r="H525" s="115">
        <f t="shared" si="99"/>
        <v>4.4036508775019083</v>
      </c>
      <c r="I525" s="116">
        <f t="shared" si="100"/>
        <v>4.4036508775019083</v>
      </c>
    </row>
    <row r="526" spans="1:9" s="81" customFormat="1" ht="25.5" x14ac:dyDescent="0.2">
      <c r="A526" s="157" t="s">
        <v>709</v>
      </c>
      <c r="B526" s="119" t="s">
        <v>710</v>
      </c>
      <c r="C526" s="112"/>
      <c r="D526" s="112"/>
      <c r="E526" s="93">
        <f>E527</f>
        <v>6814.8</v>
      </c>
      <c r="F526" s="93">
        <f>F527</f>
        <v>6814.8</v>
      </c>
      <c r="G526" s="93">
        <f t="shared" si="101"/>
        <v>300.10000000000002</v>
      </c>
      <c r="H526" s="115">
        <f t="shared" si="99"/>
        <v>4.4036508775019083</v>
      </c>
      <c r="I526" s="116">
        <f t="shared" si="100"/>
        <v>4.4036508775019083</v>
      </c>
    </row>
    <row r="527" spans="1:9" s="81" customFormat="1" ht="25.5" x14ac:dyDescent="0.2">
      <c r="A527" s="156" t="s">
        <v>711</v>
      </c>
      <c r="B527" s="153" t="s">
        <v>712</v>
      </c>
      <c r="C527" s="124"/>
      <c r="D527" s="124"/>
      <c r="E527" s="92">
        <f>E528</f>
        <v>6814.8</v>
      </c>
      <c r="F527" s="92">
        <f>F528</f>
        <v>6814.8</v>
      </c>
      <c r="G527" s="92">
        <f t="shared" si="101"/>
        <v>300.10000000000002</v>
      </c>
      <c r="H527" s="121">
        <f t="shared" si="99"/>
        <v>4.4036508775019083</v>
      </c>
      <c r="I527" s="122">
        <f t="shared" si="100"/>
        <v>4.4036508775019083</v>
      </c>
    </row>
    <row r="528" spans="1:9" s="81" customFormat="1" x14ac:dyDescent="0.2">
      <c r="A528" s="123" t="s">
        <v>73</v>
      </c>
      <c r="B528" s="153" t="s">
        <v>712</v>
      </c>
      <c r="C528" s="124" t="s">
        <v>74</v>
      </c>
      <c r="D528" s="124"/>
      <c r="E528" s="92">
        <f t="shared" si="101"/>
        <v>6814.8</v>
      </c>
      <c r="F528" s="92">
        <f t="shared" si="101"/>
        <v>6814.8</v>
      </c>
      <c r="G528" s="92">
        <f t="shared" si="101"/>
        <v>300.10000000000002</v>
      </c>
      <c r="H528" s="121">
        <f t="shared" si="99"/>
        <v>4.4036508775019083</v>
      </c>
      <c r="I528" s="122">
        <f t="shared" si="100"/>
        <v>4.4036508775019083</v>
      </c>
    </row>
    <row r="529" spans="1:9" s="81" customFormat="1" ht="25.5" x14ac:dyDescent="0.2">
      <c r="A529" s="123" t="s">
        <v>75</v>
      </c>
      <c r="B529" s="153" t="s">
        <v>712</v>
      </c>
      <c r="C529" s="124" t="s">
        <v>76</v>
      </c>
      <c r="D529" s="124">
        <v>900100</v>
      </c>
      <c r="E529" s="92">
        <v>6814.8</v>
      </c>
      <c r="F529" s="92">
        <v>6814.8</v>
      </c>
      <c r="G529" s="92">
        <v>300.10000000000002</v>
      </c>
      <c r="H529" s="121">
        <f t="shared" si="99"/>
        <v>4.4036508775019083</v>
      </c>
      <c r="I529" s="122">
        <f t="shared" si="100"/>
        <v>4.4036508775019083</v>
      </c>
    </row>
    <row r="530" spans="1:9" s="82" customFormat="1" ht="21" customHeight="1" x14ac:dyDescent="0.2">
      <c r="A530" s="117" t="s">
        <v>605</v>
      </c>
      <c r="B530" s="158" t="s">
        <v>607</v>
      </c>
      <c r="C530" s="112"/>
      <c r="D530" s="112"/>
      <c r="E530" s="93">
        <f>E531</f>
        <v>44934</v>
      </c>
      <c r="F530" s="93">
        <f>F531</f>
        <v>1980</v>
      </c>
      <c r="G530" s="93">
        <f>G531</f>
        <v>0</v>
      </c>
      <c r="H530" s="115">
        <f t="shared" si="99"/>
        <v>0</v>
      </c>
      <c r="I530" s="116">
        <f t="shared" si="100"/>
        <v>0</v>
      </c>
    </row>
    <row r="531" spans="1:9" s="82" customFormat="1" ht="45.6" customHeight="1" x14ac:dyDescent="0.2">
      <c r="A531" s="117" t="s">
        <v>606</v>
      </c>
      <c r="B531" s="158" t="s">
        <v>608</v>
      </c>
      <c r="C531" s="112"/>
      <c r="D531" s="112"/>
      <c r="E531" s="93">
        <f>E532+E535</f>
        <v>44934</v>
      </c>
      <c r="F531" s="93">
        <f>F532+F535</f>
        <v>1980</v>
      </c>
      <c r="G531" s="93">
        <f>G532+G535</f>
        <v>0</v>
      </c>
      <c r="H531" s="115">
        <f t="shared" si="99"/>
        <v>0</v>
      </c>
      <c r="I531" s="116">
        <f t="shared" si="100"/>
        <v>0</v>
      </c>
    </row>
    <row r="532" spans="1:9" s="81" customFormat="1" ht="21" customHeight="1" x14ac:dyDescent="0.2">
      <c r="A532" s="123" t="s">
        <v>609</v>
      </c>
      <c r="B532" s="153" t="s">
        <v>629</v>
      </c>
      <c r="C532" s="124"/>
      <c r="D532" s="124"/>
      <c r="E532" s="92">
        <f t="shared" ref="E532:G533" si="102">E533</f>
        <v>1980</v>
      </c>
      <c r="F532" s="92">
        <f t="shared" si="102"/>
        <v>1980</v>
      </c>
      <c r="G532" s="92">
        <f t="shared" si="102"/>
        <v>0</v>
      </c>
      <c r="H532" s="121">
        <f t="shared" si="99"/>
        <v>0</v>
      </c>
      <c r="I532" s="122">
        <f t="shared" si="100"/>
        <v>0</v>
      </c>
    </row>
    <row r="533" spans="1:9" s="81" customFormat="1" ht="21" customHeight="1" x14ac:dyDescent="0.2">
      <c r="A533" s="123" t="s">
        <v>73</v>
      </c>
      <c r="B533" s="153" t="s">
        <v>629</v>
      </c>
      <c r="C533" s="124" t="s">
        <v>74</v>
      </c>
      <c r="D533" s="124"/>
      <c r="E533" s="92">
        <f t="shared" si="102"/>
        <v>1980</v>
      </c>
      <c r="F533" s="92">
        <f t="shared" si="102"/>
        <v>1980</v>
      </c>
      <c r="G533" s="92">
        <f t="shared" si="102"/>
        <v>0</v>
      </c>
      <c r="H533" s="121">
        <f t="shared" si="99"/>
        <v>0</v>
      </c>
      <c r="I533" s="122">
        <f t="shared" si="100"/>
        <v>0</v>
      </c>
    </row>
    <row r="534" spans="1:9" s="81" customFormat="1" ht="21" customHeight="1" x14ac:dyDescent="0.2">
      <c r="A534" s="123" t="s">
        <v>75</v>
      </c>
      <c r="B534" s="153" t="s">
        <v>629</v>
      </c>
      <c r="C534" s="124" t="s">
        <v>76</v>
      </c>
      <c r="D534" s="124">
        <v>900304</v>
      </c>
      <c r="E534" s="92">
        <v>1980</v>
      </c>
      <c r="F534" s="92">
        <v>1980</v>
      </c>
      <c r="G534" s="92">
        <v>0</v>
      </c>
      <c r="H534" s="121">
        <f t="shared" si="99"/>
        <v>0</v>
      </c>
      <c r="I534" s="122">
        <f t="shared" si="100"/>
        <v>0</v>
      </c>
    </row>
    <row r="535" spans="1:9" s="81" customFormat="1" ht="21" customHeight="1" x14ac:dyDescent="0.2">
      <c r="A535" s="123" t="s">
        <v>610</v>
      </c>
      <c r="B535" s="153" t="s">
        <v>630</v>
      </c>
      <c r="C535" s="124"/>
      <c r="D535" s="124"/>
      <c r="E535" s="92">
        <f t="shared" ref="E535:G536" si="103">E536</f>
        <v>42954</v>
      </c>
      <c r="F535" s="92">
        <f t="shared" si="103"/>
        <v>0</v>
      </c>
      <c r="G535" s="92">
        <f t="shared" si="103"/>
        <v>0</v>
      </c>
      <c r="H535" s="121">
        <f t="shared" si="99"/>
        <v>0</v>
      </c>
      <c r="I535" s="122">
        <v>0</v>
      </c>
    </row>
    <row r="536" spans="1:9" s="81" customFormat="1" ht="21" customHeight="1" x14ac:dyDescent="0.2">
      <c r="A536" s="123" t="s">
        <v>73</v>
      </c>
      <c r="B536" s="153" t="s">
        <v>630</v>
      </c>
      <c r="C536" s="124" t="s">
        <v>74</v>
      </c>
      <c r="D536" s="124"/>
      <c r="E536" s="92">
        <f t="shared" si="103"/>
        <v>42954</v>
      </c>
      <c r="F536" s="92">
        <f t="shared" si="103"/>
        <v>0</v>
      </c>
      <c r="G536" s="92">
        <f t="shared" si="103"/>
        <v>0</v>
      </c>
      <c r="H536" s="121">
        <f t="shared" si="99"/>
        <v>0</v>
      </c>
      <c r="I536" s="122">
        <v>0</v>
      </c>
    </row>
    <row r="537" spans="1:9" s="81" customFormat="1" ht="21" customHeight="1" x14ac:dyDescent="0.2">
      <c r="A537" s="123" t="s">
        <v>75</v>
      </c>
      <c r="B537" s="153" t="s">
        <v>630</v>
      </c>
      <c r="C537" s="124" t="s">
        <v>76</v>
      </c>
      <c r="D537" s="124">
        <v>900304</v>
      </c>
      <c r="E537" s="92">
        <v>42954</v>
      </c>
      <c r="F537" s="92">
        <v>0</v>
      </c>
      <c r="G537" s="92">
        <v>0</v>
      </c>
      <c r="H537" s="121">
        <f t="shared" si="99"/>
        <v>0</v>
      </c>
      <c r="I537" s="122">
        <v>0</v>
      </c>
    </row>
    <row r="538" spans="1:9" ht="18.75" customHeight="1" x14ac:dyDescent="0.2">
      <c r="A538" s="128" t="s">
        <v>430</v>
      </c>
      <c r="B538" s="119" t="s">
        <v>187</v>
      </c>
      <c r="C538" s="74"/>
      <c r="D538" s="74"/>
      <c r="E538" s="93">
        <f>E539</f>
        <v>3000</v>
      </c>
      <c r="F538" s="93">
        <f>F539</f>
        <v>3000</v>
      </c>
      <c r="G538" s="93">
        <f>G539</f>
        <v>0</v>
      </c>
      <c r="H538" s="115">
        <f t="shared" si="99"/>
        <v>0</v>
      </c>
      <c r="I538" s="116">
        <f t="shared" si="100"/>
        <v>0</v>
      </c>
    </row>
    <row r="539" spans="1:9" ht="16.5" customHeight="1" x14ac:dyDescent="0.2">
      <c r="A539" s="128" t="s">
        <v>431</v>
      </c>
      <c r="B539" s="119" t="s">
        <v>188</v>
      </c>
      <c r="C539" s="71"/>
      <c r="D539" s="71"/>
      <c r="E539" s="93">
        <f t="shared" ref="E539:G542" si="104">E540</f>
        <v>3000</v>
      </c>
      <c r="F539" s="93">
        <f t="shared" si="104"/>
        <v>3000</v>
      </c>
      <c r="G539" s="93">
        <f t="shared" si="104"/>
        <v>0</v>
      </c>
      <c r="H539" s="115">
        <f t="shared" si="99"/>
        <v>0</v>
      </c>
      <c r="I539" s="116">
        <f t="shared" si="100"/>
        <v>0</v>
      </c>
    </row>
    <row r="540" spans="1:9" ht="25.5" x14ac:dyDescent="0.2">
      <c r="A540" s="141" t="s">
        <v>272</v>
      </c>
      <c r="B540" s="119" t="s">
        <v>189</v>
      </c>
      <c r="C540" s="112"/>
      <c r="D540" s="112"/>
      <c r="E540" s="93">
        <f t="shared" si="104"/>
        <v>3000</v>
      </c>
      <c r="F540" s="93">
        <f t="shared" si="104"/>
        <v>3000</v>
      </c>
      <c r="G540" s="93">
        <f t="shared" si="104"/>
        <v>0</v>
      </c>
      <c r="H540" s="115">
        <f t="shared" si="99"/>
        <v>0</v>
      </c>
      <c r="I540" s="116">
        <f t="shared" si="100"/>
        <v>0</v>
      </c>
    </row>
    <row r="541" spans="1:9" x14ac:dyDescent="0.2">
      <c r="A541" s="142" t="s">
        <v>190</v>
      </c>
      <c r="B541" s="94" t="s">
        <v>191</v>
      </c>
      <c r="C541" s="124"/>
      <c r="D541" s="124"/>
      <c r="E541" s="92">
        <f t="shared" si="104"/>
        <v>3000</v>
      </c>
      <c r="F541" s="92">
        <f t="shared" si="104"/>
        <v>3000</v>
      </c>
      <c r="G541" s="92">
        <f t="shared" si="104"/>
        <v>0</v>
      </c>
      <c r="H541" s="121">
        <f t="shared" si="99"/>
        <v>0</v>
      </c>
      <c r="I541" s="122">
        <f t="shared" si="100"/>
        <v>0</v>
      </c>
    </row>
    <row r="542" spans="1:9" x14ac:dyDescent="0.2">
      <c r="A542" s="123" t="s">
        <v>85</v>
      </c>
      <c r="B542" s="94" t="s">
        <v>191</v>
      </c>
      <c r="C542" s="124">
        <v>800</v>
      </c>
      <c r="D542" s="74"/>
      <c r="E542" s="92">
        <f t="shared" si="104"/>
        <v>3000</v>
      </c>
      <c r="F542" s="92">
        <f t="shared" si="104"/>
        <v>3000</v>
      </c>
      <c r="G542" s="92">
        <f t="shared" si="104"/>
        <v>0</v>
      </c>
      <c r="H542" s="121">
        <f t="shared" si="99"/>
        <v>0</v>
      </c>
      <c r="I542" s="122">
        <f t="shared" si="100"/>
        <v>0</v>
      </c>
    </row>
    <row r="543" spans="1:9" ht="25.5" x14ac:dyDescent="0.2">
      <c r="A543" s="123" t="s">
        <v>91</v>
      </c>
      <c r="B543" s="94" t="s">
        <v>191</v>
      </c>
      <c r="C543" s="124">
        <v>810</v>
      </c>
      <c r="D543" s="124">
        <v>900100</v>
      </c>
      <c r="E543" s="92">
        <v>3000</v>
      </c>
      <c r="F543" s="92">
        <v>3000</v>
      </c>
      <c r="G543" s="92">
        <v>0</v>
      </c>
      <c r="H543" s="121">
        <f t="shared" si="99"/>
        <v>0</v>
      </c>
      <c r="I543" s="122">
        <f t="shared" si="100"/>
        <v>0</v>
      </c>
    </row>
    <row r="544" spans="1:9" ht="21" customHeight="1" x14ac:dyDescent="0.2">
      <c r="A544" s="134" t="s">
        <v>432</v>
      </c>
      <c r="B544" s="119" t="s">
        <v>114</v>
      </c>
      <c r="C544" s="72"/>
      <c r="D544" s="72"/>
      <c r="E544" s="93">
        <f>E545+E575+E570</f>
        <v>732647.99999999988</v>
      </c>
      <c r="F544" s="93">
        <f>F545+F575+F570</f>
        <v>730779.49999999988</v>
      </c>
      <c r="G544" s="93">
        <f>G545+G575+G570</f>
        <v>297549.89999999997</v>
      </c>
      <c r="H544" s="115">
        <f t="shared" si="99"/>
        <v>40.612941003046487</v>
      </c>
      <c r="I544" s="116">
        <f t="shared" si="100"/>
        <v>40.716782558897727</v>
      </c>
    </row>
    <row r="545" spans="1:9" ht="25.5" customHeight="1" x14ac:dyDescent="0.2">
      <c r="A545" s="134" t="s">
        <v>434</v>
      </c>
      <c r="B545" s="119" t="s">
        <v>115</v>
      </c>
      <c r="C545" s="73"/>
      <c r="D545" s="73"/>
      <c r="E545" s="93">
        <f>E546+E556+E562</f>
        <v>100973.7</v>
      </c>
      <c r="F545" s="93">
        <f>F546+F556+F562</f>
        <v>98957.7</v>
      </c>
      <c r="G545" s="93">
        <f>G546+G556+G562</f>
        <v>34851.599999999999</v>
      </c>
      <c r="H545" s="115">
        <f t="shared" si="99"/>
        <v>34.515522358792438</v>
      </c>
      <c r="I545" s="116">
        <f t="shared" si="100"/>
        <v>35.218684346948244</v>
      </c>
    </row>
    <row r="546" spans="1:9" ht="25.5" x14ac:dyDescent="0.2">
      <c r="A546" s="137" t="s">
        <v>433</v>
      </c>
      <c r="B546" s="119" t="s">
        <v>160</v>
      </c>
      <c r="C546" s="74"/>
      <c r="D546" s="74"/>
      <c r="E546" s="93">
        <f>E547+E550+E553</f>
        <v>66015</v>
      </c>
      <c r="F546" s="93">
        <f>F547+F550+F553</f>
        <v>63999</v>
      </c>
      <c r="G546" s="93">
        <f>G547+G550</f>
        <v>18558.8</v>
      </c>
      <c r="H546" s="115">
        <f t="shared" si="99"/>
        <v>28.113004620162087</v>
      </c>
      <c r="I546" s="116">
        <f t="shared" si="100"/>
        <v>28.998578102782858</v>
      </c>
    </row>
    <row r="547" spans="1:9" ht="32.25" customHeight="1" x14ac:dyDescent="0.2">
      <c r="A547" s="136" t="s">
        <v>678</v>
      </c>
      <c r="B547" s="94" t="s">
        <v>525</v>
      </c>
      <c r="C547" s="71"/>
      <c r="D547" s="71"/>
      <c r="E547" s="92">
        <f t="shared" ref="E547:G548" si="105">E548</f>
        <v>22820</v>
      </c>
      <c r="F547" s="92">
        <f t="shared" si="105"/>
        <v>22820</v>
      </c>
      <c r="G547" s="92">
        <f t="shared" si="105"/>
        <v>3500</v>
      </c>
      <c r="H547" s="121">
        <f t="shared" si="99"/>
        <v>15.337423312883436</v>
      </c>
      <c r="I547" s="122">
        <f t="shared" si="100"/>
        <v>15.337423312883436</v>
      </c>
    </row>
    <row r="548" spans="1:9" ht="13.35" customHeight="1" x14ac:dyDescent="0.2">
      <c r="A548" s="123" t="s">
        <v>73</v>
      </c>
      <c r="B548" s="94" t="s">
        <v>525</v>
      </c>
      <c r="C548" s="124" t="s">
        <v>74</v>
      </c>
      <c r="D548" s="124"/>
      <c r="E548" s="92">
        <f t="shared" si="105"/>
        <v>22820</v>
      </c>
      <c r="F548" s="92">
        <f t="shared" si="105"/>
        <v>22820</v>
      </c>
      <c r="G548" s="92">
        <f t="shared" si="105"/>
        <v>3500</v>
      </c>
      <c r="H548" s="121">
        <f t="shared" si="99"/>
        <v>15.337423312883436</v>
      </c>
      <c r="I548" s="122">
        <f t="shared" si="100"/>
        <v>15.337423312883436</v>
      </c>
    </row>
    <row r="549" spans="1:9" ht="12.75" customHeight="1" x14ac:dyDescent="0.2">
      <c r="A549" s="123" t="s">
        <v>75</v>
      </c>
      <c r="B549" s="94" t="s">
        <v>525</v>
      </c>
      <c r="C549" s="124" t="s">
        <v>76</v>
      </c>
      <c r="D549" s="124">
        <v>900100</v>
      </c>
      <c r="E549" s="92">
        <v>22820</v>
      </c>
      <c r="F549" s="92">
        <v>22820</v>
      </c>
      <c r="G549" s="92">
        <v>3500</v>
      </c>
      <c r="H549" s="121">
        <f t="shared" si="99"/>
        <v>15.337423312883436</v>
      </c>
      <c r="I549" s="122">
        <f t="shared" si="100"/>
        <v>15.337423312883436</v>
      </c>
    </row>
    <row r="550" spans="1:9" ht="12.75" customHeight="1" x14ac:dyDescent="0.2">
      <c r="A550" s="123" t="s">
        <v>261</v>
      </c>
      <c r="B550" s="94" t="s">
        <v>262</v>
      </c>
      <c r="C550" s="124"/>
      <c r="D550" s="124"/>
      <c r="E550" s="92">
        <f t="shared" ref="E550:G551" si="106">E551</f>
        <v>34195</v>
      </c>
      <c r="F550" s="92">
        <f t="shared" si="106"/>
        <v>34195</v>
      </c>
      <c r="G550" s="92">
        <f t="shared" si="106"/>
        <v>15058.8</v>
      </c>
      <c r="H550" s="121">
        <f t="shared" si="99"/>
        <v>44.038017253984499</v>
      </c>
      <c r="I550" s="122">
        <f t="shared" si="100"/>
        <v>44.038017253984499</v>
      </c>
    </row>
    <row r="551" spans="1:9" ht="13.35" customHeight="1" x14ac:dyDescent="0.2">
      <c r="A551" s="123" t="s">
        <v>73</v>
      </c>
      <c r="B551" s="94" t="s">
        <v>262</v>
      </c>
      <c r="C551" s="124" t="s">
        <v>74</v>
      </c>
      <c r="D551" s="124"/>
      <c r="E551" s="92">
        <f t="shared" si="106"/>
        <v>34195</v>
      </c>
      <c r="F551" s="92">
        <f t="shared" si="106"/>
        <v>34195</v>
      </c>
      <c r="G551" s="92">
        <f t="shared" si="106"/>
        <v>15058.8</v>
      </c>
      <c r="H551" s="121">
        <f t="shared" si="99"/>
        <v>44.038017253984499</v>
      </c>
      <c r="I551" s="122">
        <f t="shared" si="100"/>
        <v>44.038017253984499</v>
      </c>
    </row>
    <row r="552" spans="1:9" ht="12.75" customHeight="1" x14ac:dyDescent="0.2">
      <c r="A552" s="123" t="s">
        <v>75</v>
      </c>
      <c r="B552" s="94" t="s">
        <v>262</v>
      </c>
      <c r="C552" s="124" t="s">
        <v>76</v>
      </c>
      <c r="D552" s="124">
        <v>900100</v>
      </c>
      <c r="E552" s="92">
        <v>34195</v>
      </c>
      <c r="F552" s="92">
        <v>34195</v>
      </c>
      <c r="G552" s="92">
        <v>15058.8</v>
      </c>
      <c r="H552" s="121">
        <f t="shared" si="99"/>
        <v>44.038017253984499</v>
      </c>
      <c r="I552" s="122">
        <f t="shared" si="100"/>
        <v>44.038017253984499</v>
      </c>
    </row>
    <row r="553" spans="1:9" ht="17.100000000000001" customHeight="1" x14ac:dyDescent="0.2">
      <c r="A553" s="123" t="s">
        <v>645</v>
      </c>
      <c r="B553" s="94" t="s">
        <v>646</v>
      </c>
      <c r="C553" s="124"/>
      <c r="D553" s="124"/>
      <c r="E553" s="92">
        <f t="shared" ref="E553:G554" si="107">E554</f>
        <v>9000</v>
      </c>
      <c r="F553" s="92">
        <f t="shared" si="107"/>
        <v>6984</v>
      </c>
      <c r="G553" s="92">
        <f t="shared" si="107"/>
        <v>0</v>
      </c>
      <c r="H553" s="121">
        <f t="shared" si="99"/>
        <v>0</v>
      </c>
      <c r="I553" s="122">
        <f t="shared" si="100"/>
        <v>0</v>
      </c>
    </row>
    <row r="554" spans="1:9" ht="23.85" customHeight="1" x14ac:dyDescent="0.2">
      <c r="A554" s="123" t="s">
        <v>73</v>
      </c>
      <c r="B554" s="94" t="s">
        <v>646</v>
      </c>
      <c r="C554" s="124" t="s">
        <v>74</v>
      </c>
      <c r="D554" s="124"/>
      <c r="E554" s="92">
        <f t="shared" si="107"/>
        <v>9000</v>
      </c>
      <c r="F554" s="92">
        <f t="shared" si="107"/>
        <v>6984</v>
      </c>
      <c r="G554" s="92">
        <f t="shared" si="107"/>
        <v>0</v>
      </c>
      <c r="H554" s="121">
        <f t="shared" si="99"/>
        <v>0</v>
      </c>
      <c r="I554" s="122">
        <f t="shared" si="100"/>
        <v>0</v>
      </c>
    </row>
    <row r="555" spans="1:9" ht="12.75" customHeight="1" x14ac:dyDescent="0.2">
      <c r="A555" s="123" t="s">
        <v>75</v>
      </c>
      <c r="B555" s="94" t="s">
        <v>646</v>
      </c>
      <c r="C555" s="124" t="s">
        <v>76</v>
      </c>
      <c r="D555" s="124">
        <v>900100</v>
      </c>
      <c r="E555" s="92">
        <v>9000</v>
      </c>
      <c r="F555" s="92">
        <v>6984</v>
      </c>
      <c r="G555" s="92">
        <v>0</v>
      </c>
      <c r="H555" s="121">
        <f t="shared" si="99"/>
        <v>0</v>
      </c>
      <c r="I555" s="122">
        <f t="shared" si="100"/>
        <v>0</v>
      </c>
    </row>
    <row r="556" spans="1:9" ht="57.75" customHeight="1" x14ac:dyDescent="0.2">
      <c r="A556" s="137" t="s">
        <v>557</v>
      </c>
      <c r="B556" s="119" t="s">
        <v>161</v>
      </c>
      <c r="C556" s="112"/>
      <c r="D556" s="112"/>
      <c r="E556" s="93">
        <f>E557</f>
        <v>9647</v>
      </c>
      <c r="F556" s="93">
        <f>F557</f>
        <v>9647</v>
      </c>
      <c r="G556" s="93">
        <f>G557</f>
        <v>3780.4</v>
      </c>
      <c r="H556" s="115">
        <f t="shared" si="99"/>
        <v>39.187312117756818</v>
      </c>
      <c r="I556" s="116">
        <f t="shared" si="100"/>
        <v>39.187312117756818</v>
      </c>
    </row>
    <row r="557" spans="1:9" ht="56.25" customHeight="1" x14ac:dyDescent="0.2">
      <c r="A557" s="136" t="s">
        <v>559</v>
      </c>
      <c r="B557" s="94" t="s">
        <v>558</v>
      </c>
      <c r="C557" s="124"/>
      <c r="D557" s="124"/>
      <c r="E557" s="92">
        <f>E558+E560</f>
        <v>9647</v>
      </c>
      <c r="F557" s="92">
        <f>F558+F560</f>
        <v>9647</v>
      </c>
      <c r="G557" s="92">
        <f>G558+G560</f>
        <v>3780.4</v>
      </c>
      <c r="H557" s="121">
        <f t="shared" si="99"/>
        <v>39.187312117756818</v>
      </c>
      <c r="I557" s="122">
        <f t="shared" si="100"/>
        <v>39.187312117756818</v>
      </c>
    </row>
    <row r="558" spans="1:9" ht="39" customHeight="1" x14ac:dyDescent="0.2">
      <c r="A558" s="123" t="s">
        <v>78</v>
      </c>
      <c r="B558" s="94" t="s">
        <v>558</v>
      </c>
      <c r="C558" s="124" t="s">
        <v>79</v>
      </c>
      <c r="D558" s="124"/>
      <c r="E558" s="92">
        <f>E559</f>
        <v>8821.7000000000007</v>
      </c>
      <c r="F558" s="92">
        <f>F559</f>
        <v>8821.7000000000007</v>
      </c>
      <c r="G558" s="92">
        <f>G559</f>
        <v>3780.4</v>
      </c>
      <c r="H558" s="121">
        <f t="shared" si="99"/>
        <v>42.853418275389096</v>
      </c>
      <c r="I558" s="122">
        <f t="shared" si="100"/>
        <v>42.853418275389096</v>
      </c>
    </row>
    <row r="559" spans="1:9" ht="15" customHeight="1" x14ac:dyDescent="0.2">
      <c r="A559" s="123" t="s">
        <v>80</v>
      </c>
      <c r="B559" s="94" t="s">
        <v>558</v>
      </c>
      <c r="C559" s="124" t="s">
        <v>81</v>
      </c>
      <c r="D559" s="124">
        <v>900303</v>
      </c>
      <c r="E559" s="92">
        <v>8821.7000000000007</v>
      </c>
      <c r="F559" s="92">
        <v>8821.7000000000007</v>
      </c>
      <c r="G559" s="92">
        <f>966.6+2813.8</f>
        <v>3780.4</v>
      </c>
      <c r="H559" s="121">
        <f t="shared" si="99"/>
        <v>42.853418275389096</v>
      </c>
      <c r="I559" s="122">
        <f t="shared" si="100"/>
        <v>42.853418275389096</v>
      </c>
    </row>
    <row r="560" spans="1:9" ht="13.35" customHeight="1" x14ac:dyDescent="0.2">
      <c r="A560" s="123" t="s">
        <v>73</v>
      </c>
      <c r="B560" s="94" t="s">
        <v>558</v>
      </c>
      <c r="C560" s="124" t="s">
        <v>74</v>
      </c>
      <c r="D560" s="124"/>
      <c r="E560" s="92">
        <f>E561</f>
        <v>825.3</v>
      </c>
      <c r="F560" s="92">
        <f>F561</f>
        <v>825.3</v>
      </c>
      <c r="G560" s="92">
        <f>G561</f>
        <v>0</v>
      </c>
      <c r="H560" s="121">
        <f t="shared" si="99"/>
        <v>0</v>
      </c>
      <c r="I560" s="122">
        <f t="shared" si="100"/>
        <v>0</v>
      </c>
    </row>
    <row r="561" spans="1:9" ht="18.75" customHeight="1" x14ac:dyDescent="0.2">
      <c r="A561" s="123" t="s">
        <v>75</v>
      </c>
      <c r="B561" s="94" t="s">
        <v>558</v>
      </c>
      <c r="C561" s="124" t="s">
        <v>76</v>
      </c>
      <c r="D561" s="124">
        <v>900303</v>
      </c>
      <c r="E561" s="92">
        <v>825.3</v>
      </c>
      <c r="F561" s="92">
        <v>825.3</v>
      </c>
      <c r="G561" s="92">
        <v>0</v>
      </c>
      <c r="H561" s="121">
        <f t="shared" si="99"/>
        <v>0</v>
      </c>
      <c r="I561" s="122">
        <f t="shared" si="100"/>
        <v>0</v>
      </c>
    </row>
    <row r="562" spans="1:9" ht="30.75" customHeight="1" x14ac:dyDescent="0.2">
      <c r="A562" s="117" t="s">
        <v>263</v>
      </c>
      <c r="B562" s="119" t="s">
        <v>435</v>
      </c>
      <c r="C562" s="112"/>
      <c r="D562" s="112"/>
      <c r="E562" s="93">
        <f>E563</f>
        <v>25311.7</v>
      </c>
      <c r="F562" s="93">
        <f>F563</f>
        <v>25311.7</v>
      </c>
      <c r="G562" s="93">
        <f>G563</f>
        <v>12512.4</v>
      </c>
      <c r="H562" s="115">
        <f t="shared" si="99"/>
        <v>49.433266039025433</v>
      </c>
      <c r="I562" s="116">
        <f t="shared" si="100"/>
        <v>49.433266039025433</v>
      </c>
    </row>
    <row r="563" spans="1:9" ht="15.75" customHeight="1" x14ac:dyDescent="0.2">
      <c r="A563" s="123" t="s">
        <v>90</v>
      </c>
      <c r="B563" s="94" t="s">
        <v>436</v>
      </c>
      <c r="C563" s="124"/>
      <c r="D563" s="124"/>
      <c r="E563" s="92">
        <f>E564+E566+E568</f>
        <v>25311.7</v>
      </c>
      <c r="F563" s="92">
        <f>F564+F566+F568</f>
        <v>25311.7</v>
      </c>
      <c r="G563" s="92">
        <f>G564+G566+G568</f>
        <v>12512.4</v>
      </c>
      <c r="H563" s="121">
        <f t="shared" si="99"/>
        <v>49.433266039025433</v>
      </c>
      <c r="I563" s="122">
        <f t="shared" si="100"/>
        <v>49.433266039025433</v>
      </c>
    </row>
    <row r="564" spans="1:9" ht="15.75" customHeight="1" x14ac:dyDescent="0.2">
      <c r="A564" s="123" t="s">
        <v>78</v>
      </c>
      <c r="B564" s="94" t="s">
        <v>436</v>
      </c>
      <c r="C564" s="124" t="s">
        <v>79</v>
      </c>
      <c r="D564" s="124"/>
      <c r="E564" s="92">
        <f>E565</f>
        <v>23810.2</v>
      </c>
      <c r="F564" s="92">
        <f>F565</f>
        <v>23810.2</v>
      </c>
      <c r="G564" s="92">
        <f>G565</f>
        <v>12344.8</v>
      </c>
      <c r="H564" s="121">
        <f t="shared" si="99"/>
        <v>51.846687554073455</v>
      </c>
      <c r="I564" s="122">
        <f t="shared" si="100"/>
        <v>51.846687554073455</v>
      </c>
    </row>
    <row r="565" spans="1:9" ht="15.75" customHeight="1" x14ac:dyDescent="0.2">
      <c r="A565" s="123" t="s">
        <v>80</v>
      </c>
      <c r="B565" s="94" t="s">
        <v>436</v>
      </c>
      <c r="C565" s="124" t="s">
        <v>81</v>
      </c>
      <c r="D565" s="124">
        <v>900100</v>
      </c>
      <c r="E565" s="92">
        <v>23810.2</v>
      </c>
      <c r="F565" s="92">
        <v>23810.2</v>
      </c>
      <c r="G565" s="92">
        <v>12344.8</v>
      </c>
      <c r="H565" s="121">
        <f t="shared" si="99"/>
        <v>51.846687554073455</v>
      </c>
      <c r="I565" s="122">
        <f t="shared" si="100"/>
        <v>51.846687554073455</v>
      </c>
    </row>
    <row r="566" spans="1:9" ht="13.35" customHeight="1" x14ac:dyDescent="0.2">
      <c r="A566" s="123" t="s">
        <v>73</v>
      </c>
      <c r="B566" s="94" t="s">
        <v>436</v>
      </c>
      <c r="C566" s="124" t="s">
        <v>74</v>
      </c>
      <c r="D566" s="124"/>
      <c r="E566" s="92">
        <f>E567</f>
        <v>1350</v>
      </c>
      <c r="F566" s="92">
        <f>F567</f>
        <v>1350</v>
      </c>
      <c r="G566" s="92">
        <f>G567</f>
        <v>156.4</v>
      </c>
      <c r="H566" s="121">
        <f t="shared" si="99"/>
        <v>11.585185185185185</v>
      </c>
      <c r="I566" s="122">
        <f t="shared" si="100"/>
        <v>11.585185185185185</v>
      </c>
    </row>
    <row r="567" spans="1:9" ht="15.75" customHeight="1" x14ac:dyDescent="0.2">
      <c r="A567" s="123" t="s">
        <v>75</v>
      </c>
      <c r="B567" s="94" t="s">
        <v>436</v>
      </c>
      <c r="C567" s="124" t="s">
        <v>76</v>
      </c>
      <c r="D567" s="124">
        <v>900100</v>
      </c>
      <c r="E567" s="92">
        <v>1350</v>
      </c>
      <c r="F567" s="92">
        <v>1350</v>
      </c>
      <c r="G567" s="92">
        <v>156.4</v>
      </c>
      <c r="H567" s="121">
        <f t="shared" si="99"/>
        <v>11.585185185185185</v>
      </c>
      <c r="I567" s="122">
        <f t="shared" si="100"/>
        <v>11.585185185185185</v>
      </c>
    </row>
    <row r="568" spans="1:9" ht="15.75" customHeight="1" x14ac:dyDescent="0.2">
      <c r="A568" s="123" t="s">
        <v>85</v>
      </c>
      <c r="B568" s="94" t="s">
        <v>436</v>
      </c>
      <c r="C568" s="124" t="s">
        <v>86</v>
      </c>
      <c r="D568" s="124"/>
      <c r="E568" s="92">
        <f>E569</f>
        <v>151.5</v>
      </c>
      <c r="F568" s="92">
        <f>F569</f>
        <v>151.5</v>
      </c>
      <c r="G568" s="92">
        <f>G569</f>
        <v>11.2</v>
      </c>
      <c r="H568" s="121">
        <f t="shared" si="99"/>
        <v>7.3927392739273925</v>
      </c>
      <c r="I568" s="122">
        <f t="shared" si="100"/>
        <v>7.3927392739273925</v>
      </c>
    </row>
    <row r="569" spans="1:9" ht="14.85" customHeight="1" x14ac:dyDescent="0.2">
      <c r="A569" s="123" t="s">
        <v>87</v>
      </c>
      <c r="B569" s="94" t="s">
        <v>436</v>
      </c>
      <c r="C569" s="124" t="s">
        <v>88</v>
      </c>
      <c r="D569" s="124">
        <v>900100</v>
      </c>
      <c r="E569" s="92">
        <v>151.5</v>
      </c>
      <c r="F569" s="92">
        <v>151.5</v>
      </c>
      <c r="G569" s="92">
        <v>11.2</v>
      </c>
      <c r="H569" s="121">
        <f t="shared" si="99"/>
        <v>7.3927392739273925</v>
      </c>
      <c r="I569" s="122">
        <f t="shared" si="100"/>
        <v>7.3927392739273925</v>
      </c>
    </row>
    <row r="570" spans="1:9" ht="18.75" customHeight="1" x14ac:dyDescent="0.2">
      <c r="A570" s="134" t="s">
        <v>437</v>
      </c>
      <c r="B570" s="119" t="s">
        <v>116</v>
      </c>
      <c r="C570" s="124"/>
      <c r="D570" s="124"/>
      <c r="E570" s="93">
        <f t="shared" ref="E570:G573" si="108">E571</f>
        <v>10000</v>
      </c>
      <c r="F570" s="93">
        <f t="shared" si="108"/>
        <v>10000</v>
      </c>
      <c r="G570" s="93">
        <f t="shared" si="108"/>
        <v>0</v>
      </c>
      <c r="H570" s="115">
        <f t="shared" si="99"/>
        <v>0</v>
      </c>
      <c r="I570" s="116">
        <f t="shared" si="100"/>
        <v>0</v>
      </c>
    </row>
    <row r="571" spans="1:9" ht="27.75" customHeight="1" x14ac:dyDescent="0.2">
      <c r="A571" s="137" t="s">
        <v>438</v>
      </c>
      <c r="B571" s="119" t="s">
        <v>117</v>
      </c>
      <c r="C571" s="124"/>
      <c r="D571" s="124"/>
      <c r="E571" s="93">
        <f>E572</f>
        <v>10000</v>
      </c>
      <c r="F571" s="93">
        <f>F572</f>
        <v>10000</v>
      </c>
      <c r="G571" s="93">
        <f t="shared" si="108"/>
        <v>0</v>
      </c>
      <c r="H571" s="115">
        <f t="shared" si="99"/>
        <v>0</v>
      </c>
      <c r="I571" s="116">
        <f t="shared" si="100"/>
        <v>0</v>
      </c>
    </row>
    <row r="572" spans="1:9" ht="27.75" customHeight="1" x14ac:dyDescent="0.2">
      <c r="A572" s="136" t="s">
        <v>93</v>
      </c>
      <c r="B572" s="94" t="s">
        <v>512</v>
      </c>
      <c r="C572" s="124"/>
      <c r="D572" s="124"/>
      <c r="E572" s="92">
        <f>E573</f>
        <v>10000</v>
      </c>
      <c r="F572" s="92">
        <f>F573</f>
        <v>10000</v>
      </c>
      <c r="G572" s="92">
        <f t="shared" si="108"/>
        <v>0</v>
      </c>
      <c r="H572" s="121">
        <f t="shared" si="99"/>
        <v>0</v>
      </c>
      <c r="I572" s="122">
        <f t="shared" si="100"/>
        <v>0</v>
      </c>
    </row>
    <row r="573" spans="1:9" ht="18.75" customHeight="1" x14ac:dyDescent="0.2">
      <c r="A573" s="123" t="s">
        <v>92</v>
      </c>
      <c r="B573" s="94" t="s">
        <v>512</v>
      </c>
      <c r="C573" s="124">
        <v>700</v>
      </c>
      <c r="D573" s="124"/>
      <c r="E573" s="92">
        <f t="shared" si="108"/>
        <v>10000</v>
      </c>
      <c r="F573" s="92">
        <f t="shared" si="108"/>
        <v>10000</v>
      </c>
      <c r="G573" s="92">
        <f t="shared" si="108"/>
        <v>0</v>
      </c>
      <c r="H573" s="121">
        <f t="shared" si="99"/>
        <v>0</v>
      </c>
      <c r="I573" s="122">
        <f t="shared" si="100"/>
        <v>0</v>
      </c>
    </row>
    <row r="574" spans="1:9" ht="18" customHeight="1" x14ac:dyDescent="0.2">
      <c r="A574" s="123" t="s">
        <v>93</v>
      </c>
      <c r="B574" s="94" t="s">
        <v>512</v>
      </c>
      <c r="C574" s="124">
        <v>730</v>
      </c>
      <c r="D574" s="124">
        <v>900100</v>
      </c>
      <c r="E574" s="92">
        <v>10000</v>
      </c>
      <c r="F574" s="92">
        <v>10000</v>
      </c>
      <c r="G574" s="92">
        <v>0</v>
      </c>
      <c r="H574" s="121">
        <f t="shared" si="99"/>
        <v>0</v>
      </c>
      <c r="I574" s="122">
        <f t="shared" si="100"/>
        <v>0</v>
      </c>
    </row>
    <row r="575" spans="1:9" x14ac:dyDescent="0.2">
      <c r="A575" s="134" t="s">
        <v>162</v>
      </c>
      <c r="B575" s="119" t="s">
        <v>140</v>
      </c>
      <c r="C575" s="73"/>
      <c r="D575" s="73"/>
      <c r="E575" s="93">
        <f>E576+E618</f>
        <v>621674.29999999993</v>
      </c>
      <c r="F575" s="93">
        <f>F576+F618</f>
        <v>621821.79999999993</v>
      </c>
      <c r="G575" s="93">
        <f>G576+G618</f>
        <v>262698.3</v>
      </c>
      <c r="H575" s="115">
        <f t="shared" si="99"/>
        <v>42.256580334750851</v>
      </c>
      <c r="I575" s="116">
        <f t="shared" si="100"/>
        <v>42.246556810970603</v>
      </c>
    </row>
    <row r="576" spans="1:9" ht="25.5" x14ac:dyDescent="0.2">
      <c r="A576" s="128" t="s">
        <v>263</v>
      </c>
      <c r="B576" s="119" t="s">
        <v>141</v>
      </c>
      <c r="C576" s="74"/>
      <c r="D576" s="74"/>
      <c r="E576" s="93">
        <f>E577+E580+E587+E606+E611+E592+E595+E598+E603</f>
        <v>620632.29999999993</v>
      </c>
      <c r="F576" s="93">
        <f>F577+F580+F587+F606+F611+F592+F595+F598+F603</f>
        <v>620779.79999999993</v>
      </c>
      <c r="G576" s="93">
        <f>G577+G580+G587+G606+G611+G592+G595+G598+G603</f>
        <v>262245.7</v>
      </c>
      <c r="H576" s="115">
        <f t="shared" si="99"/>
        <v>42.254600670960897</v>
      </c>
      <c r="I576" s="116">
        <f t="shared" si="100"/>
        <v>42.244560792731988</v>
      </c>
    </row>
    <row r="577" spans="1:9" x14ac:dyDescent="0.2">
      <c r="A577" s="135" t="s">
        <v>165</v>
      </c>
      <c r="B577" s="94" t="s">
        <v>166</v>
      </c>
      <c r="C577" s="75"/>
      <c r="D577" s="75"/>
      <c r="E577" s="92">
        <f t="shared" ref="E577:G578" si="109">E578</f>
        <v>7670</v>
      </c>
      <c r="F577" s="92">
        <f t="shared" si="109"/>
        <v>7670</v>
      </c>
      <c r="G577" s="92">
        <f t="shared" si="109"/>
        <v>3805.4</v>
      </c>
      <c r="H577" s="121">
        <f t="shared" si="99"/>
        <v>49.614080834419823</v>
      </c>
      <c r="I577" s="122">
        <f t="shared" si="100"/>
        <v>49.614080834419823</v>
      </c>
    </row>
    <row r="578" spans="1:9" ht="38.25" x14ac:dyDescent="0.2">
      <c r="A578" s="123" t="s">
        <v>78</v>
      </c>
      <c r="B578" s="94" t="s">
        <v>166</v>
      </c>
      <c r="C578" s="124" t="s">
        <v>79</v>
      </c>
      <c r="D578" s="124"/>
      <c r="E578" s="92">
        <f t="shared" si="109"/>
        <v>7670</v>
      </c>
      <c r="F578" s="92">
        <f t="shared" si="109"/>
        <v>7670</v>
      </c>
      <c r="G578" s="92">
        <f t="shared" si="109"/>
        <v>3805.4</v>
      </c>
      <c r="H578" s="121">
        <f t="shared" si="99"/>
        <v>49.614080834419823</v>
      </c>
      <c r="I578" s="122">
        <f t="shared" si="100"/>
        <v>49.614080834419823</v>
      </c>
    </row>
    <row r="579" spans="1:9" x14ac:dyDescent="0.2">
      <c r="A579" s="123" t="s">
        <v>80</v>
      </c>
      <c r="B579" s="94" t="s">
        <v>166</v>
      </c>
      <c r="C579" s="124" t="s">
        <v>81</v>
      </c>
      <c r="D579" s="124">
        <v>900100</v>
      </c>
      <c r="E579" s="92">
        <v>7670</v>
      </c>
      <c r="F579" s="92">
        <v>7670</v>
      </c>
      <c r="G579" s="92">
        <v>3805.4</v>
      </c>
      <c r="H579" s="121">
        <f t="shared" si="99"/>
        <v>49.614080834419823</v>
      </c>
      <c r="I579" s="122">
        <f t="shared" si="100"/>
        <v>49.614080834419823</v>
      </c>
    </row>
    <row r="580" spans="1:9" x14ac:dyDescent="0.2">
      <c r="A580" s="135" t="s">
        <v>174</v>
      </c>
      <c r="B580" s="94" t="s">
        <v>175</v>
      </c>
      <c r="C580" s="71"/>
      <c r="D580" s="71"/>
      <c r="E580" s="92">
        <f>E581+E583+E585</f>
        <v>221929.19999999998</v>
      </c>
      <c r="F580" s="92">
        <f>F581+F583+F585</f>
        <v>221932.19999999998</v>
      </c>
      <c r="G580" s="92">
        <f>G581+G583+G585</f>
        <v>90923.7</v>
      </c>
      <c r="H580" s="121">
        <f t="shared" si="99"/>
        <v>40.969687630109064</v>
      </c>
      <c r="I580" s="122">
        <f t="shared" si="100"/>
        <v>40.969133816543973</v>
      </c>
    </row>
    <row r="581" spans="1:9" ht="38.25" customHeight="1" x14ac:dyDescent="0.2">
      <c r="A581" s="123" t="s">
        <v>78</v>
      </c>
      <c r="B581" s="94" t="s">
        <v>175</v>
      </c>
      <c r="C581" s="124" t="s">
        <v>79</v>
      </c>
      <c r="D581" s="124"/>
      <c r="E581" s="92">
        <f>E582</f>
        <v>147646.29999999999</v>
      </c>
      <c r="F581" s="92">
        <f>F582</f>
        <v>147646.29999999999</v>
      </c>
      <c r="G581" s="92">
        <f>G582</f>
        <v>70739.5</v>
      </c>
      <c r="H581" s="121">
        <f t="shared" si="99"/>
        <v>47.911461377630197</v>
      </c>
      <c r="I581" s="122">
        <f t="shared" si="100"/>
        <v>47.911461377630197</v>
      </c>
    </row>
    <row r="582" spans="1:9" x14ac:dyDescent="0.2">
      <c r="A582" s="123" t="s">
        <v>80</v>
      </c>
      <c r="B582" s="94" t="s">
        <v>175</v>
      </c>
      <c r="C582" s="124" t="s">
        <v>81</v>
      </c>
      <c r="D582" s="124">
        <v>900100</v>
      </c>
      <c r="E582" s="92">
        <v>147646.29999999999</v>
      </c>
      <c r="F582" s="92">
        <v>147646.29999999999</v>
      </c>
      <c r="G582" s="92">
        <v>70739.5</v>
      </c>
      <c r="H582" s="121">
        <f t="shared" si="99"/>
        <v>47.911461377630197</v>
      </c>
      <c r="I582" s="122">
        <f t="shared" si="100"/>
        <v>47.911461377630197</v>
      </c>
    </row>
    <row r="583" spans="1:9" ht="13.35" customHeight="1" x14ac:dyDescent="0.2">
      <c r="A583" s="123" t="s">
        <v>73</v>
      </c>
      <c r="B583" s="94" t="s">
        <v>175</v>
      </c>
      <c r="C583" s="124" t="s">
        <v>74</v>
      </c>
      <c r="D583" s="124"/>
      <c r="E583" s="92">
        <f>E584</f>
        <v>73612.899999999994</v>
      </c>
      <c r="F583" s="92">
        <f>F584</f>
        <v>73615.899999999994</v>
      </c>
      <c r="G583" s="92">
        <f>G584</f>
        <v>19735</v>
      </c>
      <c r="H583" s="121">
        <f t="shared" ref="H583:H646" si="110">G583/E583*100</f>
        <v>26.809159807588074</v>
      </c>
      <c r="I583" s="122">
        <f t="shared" ref="I583:I646" si="111">G583/F583*100</f>
        <v>26.808067278943813</v>
      </c>
    </row>
    <row r="584" spans="1:9" ht="12" customHeight="1" x14ac:dyDescent="0.2">
      <c r="A584" s="123" t="s">
        <v>75</v>
      </c>
      <c r="B584" s="94" t="s">
        <v>175</v>
      </c>
      <c r="C584" s="124" t="s">
        <v>76</v>
      </c>
      <c r="D584" s="124">
        <v>900100</v>
      </c>
      <c r="E584" s="92">
        <v>73612.899999999994</v>
      </c>
      <c r="F584" s="92">
        <v>73615.899999999994</v>
      </c>
      <c r="G584" s="92">
        <f>4007.7+15727.3</f>
        <v>19735</v>
      </c>
      <c r="H584" s="121">
        <f t="shared" si="110"/>
        <v>26.809159807588074</v>
      </c>
      <c r="I584" s="122">
        <f t="shared" si="111"/>
        <v>26.808067278943813</v>
      </c>
    </row>
    <row r="585" spans="1:9" ht="16.5" customHeight="1" x14ac:dyDescent="0.2">
      <c r="A585" s="123" t="s">
        <v>85</v>
      </c>
      <c r="B585" s="94" t="s">
        <v>175</v>
      </c>
      <c r="C585" s="124">
        <v>800</v>
      </c>
      <c r="D585" s="124"/>
      <c r="E585" s="92">
        <f>E586</f>
        <v>670</v>
      </c>
      <c r="F585" s="92">
        <f>F586</f>
        <v>670</v>
      </c>
      <c r="G585" s="92">
        <f>G586</f>
        <v>449.2</v>
      </c>
      <c r="H585" s="121">
        <f t="shared" si="110"/>
        <v>67.044776119402982</v>
      </c>
      <c r="I585" s="122">
        <f t="shared" si="111"/>
        <v>67.044776119402982</v>
      </c>
    </row>
    <row r="586" spans="1:9" ht="14.85" customHeight="1" x14ac:dyDescent="0.2">
      <c r="A586" s="123" t="s">
        <v>87</v>
      </c>
      <c r="B586" s="94" t="s">
        <v>175</v>
      </c>
      <c r="C586" s="124" t="s">
        <v>88</v>
      </c>
      <c r="D586" s="124">
        <v>900100</v>
      </c>
      <c r="E586" s="92">
        <v>670</v>
      </c>
      <c r="F586" s="92">
        <v>670</v>
      </c>
      <c r="G586" s="92">
        <f>430.8+18.4</f>
        <v>449.2</v>
      </c>
      <c r="H586" s="121">
        <f t="shared" si="110"/>
        <v>67.044776119402982</v>
      </c>
      <c r="I586" s="122">
        <f t="shared" si="111"/>
        <v>67.044776119402982</v>
      </c>
    </row>
    <row r="587" spans="1:9" x14ac:dyDescent="0.2">
      <c r="A587" s="136" t="s">
        <v>167</v>
      </c>
      <c r="B587" s="153" t="s">
        <v>168</v>
      </c>
      <c r="C587" s="149"/>
      <c r="D587" s="149"/>
      <c r="E587" s="92">
        <f>E588+E590</f>
        <v>25940</v>
      </c>
      <c r="F587" s="92">
        <f>F588+F590</f>
        <v>25940</v>
      </c>
      <c r="G587" s="92">
        <f>G588+G590</f>
        <v>10527.900000000001</v>
      </c>
      <c r="H587" s="121">
        <f t="shared" si="110"/>
        <v>40.585582112567472</v>
      </c>
      <c r="I587" s="122">
        <f t="shared" si="111"/>
        <v>40.585582112567472</v>
      </c>
    </row>
    <row r="588" spans="1:9" ht="38.25" x14ac:dyDescent="0.2">
      <c r="A588" s="132" t="s">
        <v>78</v>
      </c>
      <c r="B588" s="153" t="s">
        <v>168</v>
      </c>
      <c r="C588" s="149" t="s">
        <v>79</v>
      </c>
      <c r="D588" s="149"/>
      <c r="E588" s="92">
        <f>E589</f>
        <v>25079.4</v>
      </c>
      <c r="F588" s="92">
        <f>F589</f>
        <v>25079.4</v>
      </c>
      <c r="G588" s="92">
        <f>G589</f>
        <v>10384.200000000001</v>
      </c>
      <c r="H588" s="121">
        <f t="shared" si="110"/>
        <v>41.40529677743487</v>
      </c>
      <c r="I588" s="122">
        <f t="shared" si="111"/>
        <v>41.40529677743487</v>
      </c>
    </row>
    <row r="589" spans="1:9" x14ac:dyDescent="0.2">
      <c r="A589" s="132" t="s">
        <v>80</v>
      </c>
      <c r="B589" s="153" t="s">
        <v>168</v>
      </c>
      <c r="C589" s="149" t="s">
        <v>81</v>
      </c>
      <c r="D589" s="124">
        <v>900100</v>
      </c>
      <c r="E589" s="92">
        <v>25079.4</v>
      </c>
      <c r="F589" s="92">
        <v>25079.4</v>
      </c>
      <c r="G589" s="92">
        <v>10384.200000000001</v>
      </c>
      <c r="H589" s="121">
        <f t="shared" si="110"/>
        <v>41.40529677743487</v>
      </c>
      <c r="I589" s="122">
        <f t="shared" si="111"/>
        <v>41.40529677743487</v>
      </c>
    </row>
    <row r="590" spans="1:9" ht="13.35" customHeight="1" x14ac:dyDescent="0.2">
      <c r="A590" s="132" t="s">
        <v>73</v>
      </c>
      <c r="B590" s="153" t="s">
        <v>168</v>
      </c>
      <c r="C590" s="149" t="s">
        <v>74</v>
      </c>
      <c r="D590" s="149"/>
      <c r="E590" s="92">
        <f>E591</f>
        <v>860.6</v>
      </c>
      <c r="F590" s="92">
        <f>F591</f>
        <v>860.6</v>
      </c>
      <c r="G590" s="92">
        <f>G591</f>
        <v>143.69999999999999</v>
      </c>
      <c r="H590" s="121">
        <f t="shared" si="110"/>
        <v>16.697652800371831</v>
      </c>
      <c r="I590" s="122">
        <f t="shared" si="111"/>
        <v>16.697652800371831</v>
      </c>
    </row>
    <row r="591" spans="1:9" ht="25.5" x14ac:dyDescent="0.2">
      <c r="A591" s="132" t="s">
        <v>75</v>
      </c>
      <c r="B591" s="153" t="s">
        <v>168</v>
      </c>
      <c r="C591" s="149" t="s">
        <v>76</v>
      </c>
      <c r="D591" s="124">
        <v>900100</v>
      </c>
      <c r="E591" s="92">
        <v>860.6</v>
      </c>
      <c r="F591" s="92">
        <v>860.6</v>
      </c>
      <c r="G591" s="92">
        <v>143.69999999999999</v>
      </c>
      <c r="H591" s="121">
        <f t="shared" si="110"/>
        <v>16.697652800371831</v>
      </c>
      <c r="I591" s="122">
        <f t="shared" si="111"/>
        <v>16.697652800371831</v>
      </c>
    </row>
    <row r="592" spans="1:9" x14ac:dyDescent="0.2">
      <c r="A592" s="136" t="s">
        <v>439</v>
      </c>
      <c r="B592" s="153" t="s">
        <v>169</v>
      </c>
      <c r="C592" s="71"/>
      <c r="D592" s="71"/>
      <c r="E592" s="92">
        <f t="shared" ref="E592:G593" si="112">E593</f>
        <v>74</v>
      </c>
      <c r="F592" s="92">
        <f t="shared" si="112"/>
        <v>74</v>
      </c>
      <c r="G592" s="92">
        <f t="shared" si="112"/>
        <v>0</v>
      </c>
      <c r="H592" s="121">
        <f t="shared" si="110"/>
        <v>0</v>
      </c>
      <c r="I592" s="122">
        <f t="shared" si="111"/>
        <v>0</v>
      </c>
    </row>
    <row r="593" spans="1:9" ht="13.35" customHeight="1" x14ac:dyDescent="0.2">
      <c r="A593" s="123" t="s">
        <v>73</v>
      </c>
      <c r="B593" s="153" t="s">
        <v>169</v>
      </c>
      <c r="C593" s="124" t="s">
        <v>74</v>
      </c>
      <c r="D593" s="124"/>
      <c r="E593" s="92">
        <f t="shared" si="112"/>
        <v>74</v>
      </c>
      <c r="F593" s="92">
        <f t="shared" si="112"/>
        <v>74</v>
      </c>
      <c r="G593" s="92">
        <f t="shared" si="112"/>
        <v>0</v>
      </c>
      <c r="H593" s="121">
        <f t="shared" si="110"/>
        <v>0</v>
      </c>
      <c r="I593" s="122">
        <f t="shared" si="111"/>
        <v>0</v>
      </c>
    </row>
    <row r="594" spans="1:9" ht="25.5" x14ac:dyDescent="0.2">
      <c r="A594" s="123" t="s">
        <v>75</v>
      </c>
      <c r="B594" s="153" t="s">
        <v>169</v>
      </c>
      <c r="C594" s="124" t="s">
        <v>76</v>
      </c>
      <c r="D594" s="124">
        <v>900100</v>
      </c>
      <c r="E594" s="92">
        <v>74</v>
      </c>
      <c r="F594" s="92">
        <v>74</v>
      </c>
      <c r="G594" s="92">
        <v>0</v>
      </c>
      <c r="H594" s="121">
        <f t="shared" si="110"/>
        <v>0</v>
      </c>
      <c r="I594" s="122">
        <f t="shared" si="111"/>
        <v>0</v>
      </c>
    </row>
    <row r="595" spans="1:9" x14ac:dyDescent="0.2">
      <c r="A595" s="123" t="s">
        <v>290</v>
      </c>
      <c r="B595" s="153" t="s">
        <v>289</v>
      </c>
      <c r="C595" s="124"/>
      <c r="D595" s="124"/>
      <c r="E595" s="92">
        <f t="shared" ref="E595:G596" si="113">E596</f>
        <v>303</v>
      </c>
      <c r="F595" s="92">
        <f t="shared" si="113"/>
        <v>303</v>
      </c>
      <c r="G595" s="92">
        <f t="shared" si="113"/>
        <v>285.7</v>
      </c>
      <c r="H595" s="121">
        <f t="shared" si="110"/>
        <v>94.290429042904293</v>
      </c>
      <c r="I595" s="122">
        <f t="shared" si="111"/>
        <v>94.290429042904293</v>
      </c>
    </row>
    <row r="596" spans="1:9" x14ac:dyDescent="0.2">
      <c r="A596" s="123" t="s">
        <v>85</v>
      </c>
      <c r="B596" s="153" t="s">
        <v>289</v>
      </c>
      <c r="C596" s="124">
        <v>800</v>
      </c>
      <c r="D596" s="124"/>
      <c r="E596" s="92">
        <f t="shared" si="113"/>
        <v>303</v>
      </c>
      <c r="F596" s="92">
        <f t="shared" si="113"/>
        <v>303</v>
      </c>
      <c r="G596" s="92">
        <f t="shared" si="113"/>
        <v>285.7</v>
      </c>
      <c r="H596" s="121">
        <f t="shared" si="110"/>
        <v>94.290429042904293</v>
      </c>
      <c r="I596" s="122">
        <f t="shared" si="111"/>
        <v>94.290429042904293</v>
      </c>
    </row>
    <row r="597" spans="1:9" ht="14.85" customHeight="1" x14ac:dyDescent="0.2">
      <c r="A597" s="123" t="s">
        <v>87</v>
      </c>
      <c r="B597" s="153" t="s">
        <v>289</v>
      </c>
      <c r="C597" s="124">
        <v>850</v>
      </c>
      <c r="D597" s="124">
        <v>900100</v>
      </c>
      <c r="E597" s="92">
        <v>303</v>
      </c>
      <c r="F597" s="92">
        <v>303</v>
      </c>
      <c r="G597" s="92">
        <v>285.7</v>
      </c>
      <c r="H597" s="121">
        <f t="shared" si="110"/>
        <v>94.290429042904293</v>
      </c>
      <c r="I597" s="122">
        <f t="shared" si="111"/>
        <v>94.290429042904293</v>
      </c>
    </row>
    <row r="598" spans="1:9" ht="25.5" x14ac:dyDescent="0.2">
      <c r="A598" s="123" t="s">
        <v>440</v>
      </c>
      <c r="B598" s="153" t="s">
        <v>441</v>
      </c>
      <c r="C598" s="149"/>
      <c r="D598" s="124"/>
      <c r="E598" s="92">
        <f>E599+E601</f>
        <v>30200</v>
      </c>
      <c r="F598" s="92">
        <f>F599+F601</f>
        <v>30200</v>
      </c>
      <c r="G598" s="92">
        <f>G599+G601</f>
        <v>14328.1</v>
      </c>
      <c r="H598" s="121">
        <f t="shared" si="110"/>
        <v>47.444039735099338</v>
      </c>
      <c r="I598" s="122">
        <f t="shared" si="111"/>
        <v>47.444039735099338</v>
      </c>
    </row>
    <row r="599" spans="1:9" ht="38.25" x14ac:dyDescent="0.2">
      <c r="A599" s="123" t="s">
        <v>78</v>
      </c>
      <c r="B599" s="153" t="s">
        <v>441</v>
      </c>
      <c r="C599" s="124" t="s">
        <v>79</v>
      </c>
      <c r="D599" s="124"/>
      <c r="E599" s="92">
        <f>E600</f>
        <v>29298</v>
      </c>
      <c r="F599" s="92">
        <f>F600</f>
        <v>29298</v>
      </c>
      <c r="G599" s="92">
        <f>G600</f>
        <v>14207.5</v>
      </c>
      <c r="H599" s="121">
        <f t="shared" si="110"/>
        <v>48.493071199399282</v>
      </c>
      <c r="I599" s="122">
        <f t="shared" si="111"/>
        <v>48.493071199399282</v>
      </c>
    </row>
    <row r="600" spans="1:9" x14ac:dyDescent="0.2">
      <c r="A600" s="123" t="s">
        <v>83</v>
      </c>
      <c r="B600" s="153" t="s">
        <v>441</v>
      </c>
      <c r="C600" s="124" t="s">
        <v>84</v>
      </c>
      <c r="D600" s="124">
        <v>900100</v>
      </c>
      <c r="E600" s="92">
        <v>29298</v>
      </c>
      <c r="F600" s="92">
        <v>29298</v>
      </c>
      <c r="G600" s="92">
        <v>14207.5</v>
      </c>
      <c r="H600" s="121">
        <f t="shared" si="110"/>
        <v>48.493071199399282</v>
      </c>
      <c r="I600" s="122">
        <f t="shared" si="111"/>
        <v>48.493071199399282</v>
      </c>
    </row>
    <row r="601" spans="1:9" ht="13.35" customHeight="1" x14ac:dyDescent="0.2">
      <c r="A601" s="123" t="s">
        <v>73</v>
      </c>
      <c r="B601" s="153" t="s">
        <v>441</v>
      </c>
      <c r="C601" s="124" t="s">
        <v>74</v>
      </c>
      <c r="D601" s="124"/>
      <c r="E601" s="92">
        <f>E602</f>
        <v>902</v>
      </c>
      <c r="F601" s="92">
        <f>F602</f>
        <v>902</v>
      </c>
      <c r="G601" s="92">
        <f>G602</f>
        <v>120.6</v>
      </c>
      <c r="H601" s="121">
        <f t="shared" si="110"/>
        <v>13.370288248337028</v>
      </c>
      <c r="I601" s="122">
        <f t="shared" si="111"/>
        <v>13.370288248337028</v>
      </c>
    </row>
    <row r="602" spans="1:9" ht="25.5" x14ac:dyDescent="0.2">
      <c r="A602" s="123" t="s">
        <v>75</v>
      </c>
      <c r="B602" s="153" t="s">
        <v>441</v>
      </c>
      <c r="C602" s="124" t="s">
        <v>76</v>
      </c>
      <c r="D602" s="124">
        <v>900100</v>
      </c>
      <c r="E602" s="92">
        <v>902</v>
      </c>
      <c r="F602" s="92">
        <v>902</v>
      </c>
      <c r="G602" s="92">
        <v>120.6</v>
      </c>
      <c r="H602" s="121">
        <f t="shared" si="110"/>
        <v>13.370288248337028</v>
      </c>
      <c r="I602" s="122">
        <f t="shared" si="111"/>
        <v>13.370288248337028</v>
      </c>
    </row>
    <row r="603" spans="1:9" ht="38.25" x14ac:dyDescent="0.2">
      <c r="A603" s="123" t="s">
        <v>623</v>
      </c>
      <c r="B603" s="153" t="s">
        <v>624</v>
      </c>
      <c r="C603" s="124"/>
      <c r="D603" s="124"/>
      <c r="E603" s="92">
        <f t="shared" ref="E603:G604" si="114">E604</f>
        <v>58744</v>
      </c>
      <c r="F603" s="92">
        <f t="shared" si="114"/>
        <v>58744</v>
      </c>
      <c r="G603" s="92">
        <f t="shared" si="114"/>
        <v>4251.6000000000004</v>
      </c>
      <c r="H603" s="121">
        <f t="shared" si="110"/>
        <v>7.2375051069045346</v>
      </c>
      <c r="I603" s="122">
        <f t="shared" si="111"/>
        <v>7.2375051069045346</v>
      </c>
    </row>
    <row r="604" spans="1:9" x14ac:dyDescent="0.2">
      <c r="A604" s="123" t="s">
        <v>73</v>
      </c>
      <c r="B604" s="153" t="s">
        <v>624</v>
      </c>
      <c r="C604" s="124" t="s">
        <v>74</v>
      </c>
      <c r="D604" s="124"/>
      <c r="E604" s="92">
        <f t="shared" si="114"/>
        <v>58744</v>
      </c>
      <c r="F604" s="92">
        <f t="shared" si="114"/>
        <v>58744</v>
      </c>
      <c r="G604" s="92">
        <f t="shared" si="114"/>
        <v>4251.6000000000004</v>
      </c>
      <c r="H604" s="121">
        <f t="shared" si="110"/>
        <v>7.2375051069045346</v>
      </c>
      <c r="I604" s="122">
        <f t="shared" si="111"/>
        <v>7.2375051069045346</v>
      </c>
    </row>
    <row r="605" spans="1:9" ht="25.5" x14ac:dyDescent="0.2">
      <c r="A605" s="123" t="s">
        <v>75</v>
      </c>
      <c r="B605" s="153" t="s">
        <v>624</v>
      </c>
      <c r="C605" s="124" t="s">
        <v>76</v>
      </c>
      <c r="D605" s="124">
        <v>900100</v>
      </c>
      <c r="E605" s="92">
        <v>58744</v>
      </c>
      <c r="F605" s="92">
        <v>58744</v>
      </c>
      <c r="G605" s="92">
        <v>4251.6000000000004</v>
      </c>
      <c r="H605" s="121">
        <f t="shared" si="110"/>
        <v>7.2375051069045346</v>
      </c>
      <c r="I605" s="122">
        <f t="shared" si="111"/>
        <v>7.2375051069045346</v>
      </c>
    </row>
    <row r="606" spans="1:9" ht="25.5" x14ac:dyDescent="0.2">
      <c r="A606" s="136" t="s">
        <v>170</v>
      </c>
      <c r="B606" s="153" t="s">
        <v>171</v>
      </c>
      <c r="C606" s="149"/>
      <c r="D606" s="149"/>
      <c r="E606" s="92">
        <f>E607+E609</f>
        <v>61000</v>
      </c>
      <c r="F606" s="92">
        <f>F607+F609</f>
        <v>61000</v>
      </c>
      <c r="G606" s="92">
        <f>G607+G609</f>
        <v>27933.699999999997</v>
      </c>
      <c r="H606" s="121">
        <f t="shared" si="110"/>
        <v>45.792950819672129</v>
      </c>
      <c r="I606" s="122">
        <f t="shared" si="111"/>
        <v>45.792950819672129</v>
      </c>
    </row>
    <row r="607" spans="1:9" ht="38.25" x14ac:dyDescent="0.2">
      <c r="A607" s="123" t="s">
        <v>78</v>
      </c>
      <c r="B607" s="153" t="s">
        <v>171</v>
      </c>
      <c r="C607" s="124" t="s">
        <v>79</v>
      </c>
      <c r="D607" s="124"/>
      <c r="E607" s="92">
        <f>E608</f>
        <v>57449</v>
      </c>
      <c r="F607" s="92">
        <f>F608</f>
        <v>57449</v>
      </c>
      <c r="G607" s="92">
        <f>G608</f>
        <v>25895.599999999999</v>
      </c>
      <c r="H607" s="121">
        <f t="shared" si="110"/>
        <v>45.075806367386726</v>
      </c>
      <c r="I607" s="122">
        <f t="shared" si="111"/>
        <v>45.075806367386726</v>
      </c>
    </row>
    <row r="608" spans="1:9" x14ac:dyDescent="0.2">
      <c r="A608" s="123" t="s">
        <v>83</v>
      </c>
      <c r="B608" s="153" t="s">
        <v>171</v>
      </c>
      <c r="C608" s="124" t="s">
        <v>84</v>
      </c>
      <c r="D608" s="124">
        <v>900100</v>
      </c>
      <c r="E608" s="92">
        <v>57449</v>
      </c>
      <c r="F608" s="92">
        <v>57449</v>
      </c>
      <c r="G608" s="92">
        <v>25895.599999999999</v>
      </c>
      <c r="H608" s="121">
        <f t="shared" si="110"/>
        <v>45.075806367386726</v>
      </c>
      <c r="I608" s="122">
        <f t="shared" si="111"/>
        <v>45.075806367386726</v>
      </c>
    </row>
    <row r="609" spans="1:9" ht="13.35" customHeight="1" x14ac:dyDescent="0.2">
      <c r="A609" s="123" t="s">
        <v>73</v>
      </c>
      <c r="B609" s="153" t="s">
        <v>171</v>
      </c>
      <c r="C609" s="124" t="s">
        <v>74</v>
      </c>
      <c r="D609" s="124"/>
      <c r="E609" s="92">
        <f>E610</f>
        <v>3551</v>
      </c>
      <c r="F609" s="92">
        <f>F610</f>
        <v>3551</v>
      </c>
      <c r="G609" s="92">
        <f>G610</f>
        <v>2038.1</v>
      </c>
      <c r="H609" s="121">
        <f t="shared" si="110"/>
        <v>57.395099971838917</v>
      </c>
      <c r="I609" s="122">
        <f t="shared" si="111"/>
        <v>57.395099971838917</v>
      </c>
    </row>
    <row r="610" spans="1:9" ht="25.5" x14ac:dyDescent="0.2">
      <c r="A610" s="123" t="s">
        <v>75</v>
      </c>
      <c r="B610" s="153" t="s">
        <v>171</v>
      </c>
      <c r="C610" s="124" t="s">
        <v>76</v>
      </c>
      <c r="D610" s="124">
        <v>900100</v>
      </c>
      <c r="E610" s="92">
        <v>3551</v>
      </c>
      <c r="F610" s="92">
        <v>3551</v>
      </c>
      <c r="G610" s="92">
        <v>2038.1</v>
      </c>
      <c r="H610" s="121">
        <f t="shared" si="110"/>
        <v>57.395099971838917</v>
      </c>
      <c r="I610" s="122">
        <f t="shared" si="111"/>
        <v>57.395099971838917</v>
      </c>
    </row>
    <row r="611" spans="1:9" ht="25.5" x14ac:dyDescent="0.2">
      <c r="A611" s="136" t="s">
        <v>163</v>
      </c>
      <c r="B611" s="153" t="s">
        <v>164</v>
      </c>
      <c r="C611" s="71"/>
      <c r="D611" s="71"/>
      <c r="E611" s="92">
        <f>E612+E614+E616</f>
        <v>214772.1</v>
      </c>
      <c r="F611" s="92">
        <f>F612+F614+F616</f>
        <v>214916.6</v>
      </c>
      <c r="G611" s="92">
        <f>G612+G614+G616</f>
        <v>110189.6</v>
      </c>
      <c r="H611" s="121">
        <f t="shared" si="110"/>
        <v>51.305360426237854</v>
      </c>
      <c r="I611" s="122">
        <f t="shared" si="111"/>
        <v>51.27086507045059</v>
      </c>
    </row>
    <row r="612" spans="1:9" ht="38.25" x14ac:dyDescent="0.2">
      <c r="A612" s="123" t="s">
        <v>78</v>
      </c>
      <c r="B612" s="153" t="s">
        <v>164</v>
      </c>
      <c r="C612" s="124" t="s">
        <v>79</v>
      </c>
      <c r="D612" s="124"/>
      <c r="E612" s="92">
        <f>E613</f>
        <v>192344.5</v>
      </c>
      <c r="F612" s="92">
        <f>F613</f>
        <v>192344.5</v>
      </c>
      <c r="G612" s="92">
        <f>G613</f>
        <v>99120.7</v>
      </c>
      <c r="H612" s="121">
        <f t="shared" si="110"/>
        <v>51.532900602824618</v>
      </c>
      <c r="I612" s="122">
        <f t="shared" si="111"/>
        <v>51.532900602824618</v>
      </c>
    </row>
    <row r="613" spans="1:9" x14ac:dyDescent="0.2">
      <c r="A613" s="123" t="s">
        <v>83</v>
      </c>
      <c r="B613" s="153" t="s">
        <v>164</v>
      </c>
      <c r="C613" s="124" t="s">
        <v>84</v>
      </c>
      <c r="D613" s="124">
        <v>900100</v>
      </c>
      <c r="E613" s="131">
        <v>192344.5</v>
      </c>
      <c r="F613" s="131">
        <v>192344.5</v>
      </c>
      <c r="G613" s="131">
        <v>99120.7</v>
      </c>
      <c r="H613" s="121">
        <f t="shared" si="110"/>
        <v>51.532900602824618</v>
      </c>
      <c r="I613" s="122">
        <f t="shared" si="111"/>
        <v>51.532900602824618</v>
      </c>
    </row>
    <row r="614" spans="1:9" ht="13.35" customHeight="1" x14ac:dyDescent="0.2">
      <c r="A614" s="123" t="s">
        <v>73</v>
      </c>
      <c r="B614" s="153" t="s">
        <v>164</v>
      </c>
      <c r="C614" s="124" t="s">
        <v>74</v>
      </c>
      <c r="D614" s="124"/>
      <c r="E614" s="92">
        <f>E615</f>
        <v>22294.6</v>
      </c>
      <c r="F614" s="92">
        <f>F615</f>
        <v>22439.1</v>
      </c>
      <c r="G614" s="92">
        <f>G615</f>
        <v>11032.8</v>
      </c>
      <c r="H614" s="121">
        <f t="shared" si="110"/>
        <v>49.486422721197059</v>
      </c>
      <c r="I614" s="122">
        <f t="shared" si="111"/>
        <v>49.167747369546902</v>
      </c>
    </row>
    <row r="615" spans="1:9" ht="12.75" customHeight="1" x14ac:dyDescent="0.2">
      <c r="A615" s="123" t="s">
        <v>75</v>
      </c>
      <c r="B615" s="153" t="s">
        <v>164</v>
      </c>
      <c r="C615" s="124" t="s">
        <v>76</v>
      </c>
      <c r="D615" s="124">
        <v>900100</v>
      </c>
      <c r="E615" s="92">
        <v>22294.6</v>
      </c>
      <c r="F615" s="92">
        <v>22439.1</v>
      </c>
      <c r="G615" s="92">
        <v>11032.8</v>
      </c>
      <c r="H615" s="121">
        <f t="shared" si="110"/>
        <v>49.486422721197059</v>
      </c>
      <c r="I615" s="122">
        <f t="shared" si="111"/>
        <v>49.167747369546902</v>
      </c>
    </row>
    <row r="616" spans="1:9" x14ac:dyDescent="0.2">
      <c r="A616" s="123" t="s">
        <v>85</v>
      </c>
      <c r="B616" s="153" t="s">
        <v>164</v>
      </c>
      <c r="C616" s="124" t="s">
        <v>86</v>
      </c>
      <c r="D616" s="124"/>
      <c r="E616" s="92">
        <f>E617</f>
        <v>133</v>
      </c>
      <c r="F616" s="92">
        <f>F617</f>
        <v>133</v>
      </c>
      <c r="G616" s="92">
        <f>G617</f>
        <v>36.1</v>
      </c>
      <c r="H616" s="121">
        <f t="shared" si="110"/>
        <v>27.142857142857146</v>
      </c>
      <c r="I616" s="122">
        <f t="shared" si="111"/>
        <v>27.142857142857146</v>
      </c>
    </row>
    <row r="617" spans="1:9" ht="14.85" customHeight="1" x14ac:dyDescent="0.2">
      <c r="A617" s="123" t="s">
        <v>87</v>
      </c>
      <c r="B617" s="153" t="s">
        <v>164</v>
      </c>
      <c r="C617" s="124" t="s">
        <v>88</v>
      </c>
      <c r="D617" s="124">
        <v>900100</v>
      </c>
      <c r="E617" s="92">
        <v>133</v>
      </c>
      <c r="F617" s="92">
        <v>133</v>
      </c>
      <c r="G617" s="92">
        <v>36.1</v>
      </c>
      <c r="H617" s="121">
        <f t="shared" si="110"/>
        <v>27.142857142857146</v>
      </c>
      <c r="I617" s="122">
        <f t="shared" si="111"/>
        <v>27.142857142857146</v>
      </c>
    </row>
    <row r="618" spans="1:9" ht="25.5" x14ac:dyDescent="0.2">
      <c r="A618" s="117" t="s">
        <v>442</v>
      </c>
      <c r="B618" s="154" t="s">
        <v>443</v>
      </c>
      <c r="C618" s="124"/>
      <c r="D618" s="124"/>
      <c r="E618" s="93">
        <f t="shared" ref="E618:F620" si="115">E619</f>
        <v>1042</v>
      </c>
      <c r="F618" s="93">
        <f t="shared" si="115"/>
        <v>1042</v>
      </c>
      <c r="G618" s="93">
        <f t="shared" ref="G618:G620" si="116">G619</f>
        <v>452.6</v>
      </c>
      <c r="H618" s="115">
        <f t="shared" si="110"/>
        <v>43.435700575815737</v>
      </c>
      <c r="I618" s="116">
        <f t="shared" si="111"/>
        <v>43.435700575815737</v>
      </c>
    </row>
    <row r="619" spans="1:9" ht="63.75" x14ac:dyDescent="0.2">
      <c r="A619" s="123" t="s">
        <v>444</v>
      </c>
      <c r="B619" s="153" t="s">
        <v>445</v>
      </c>
      <c r="C619" s="124"/>
      <c r="D619" s="124"/>
      <c r="E619" s="92">
        <f t="shared" si="115"/>
        <v>1042</v>
      </c>
      <c r="F619" s="92">
        <f t="shared" si="115"/>
        <v>1042</v>
      </c>
      <c r="G619" s="92">
        <f t="shared" si="116"/>
        <v>452.6</v>
      </c>
      <c r="H619" s="121">
        <f t="shared" si="110"/>
        <v>43.435700575815737</v>
      </c>
      <c r="I619" s="122">
        <f t="shared" si="111"/>
        <v>43.435700575815737</v>
      </c>
    </row>
    <row r="620" spans="1:9" ht="13.35" customHeight="1" x14ac:dyDescent="0.2">
      <c r="A620" s="123" t="s">
        <v>73</v>
      </c>
      <c r="B620" s="153" t="s">
        <v>445</v>
      </c>
      <c r="C620" s="124" t="s">
        <v>74</v>
      </c>
      <c r="D620" s="124"/>
      <c r="E620" s="92">
        <f t="shared" si="115"/>
        <v>1042</v>
      </c>
      <c r="F620" s="92">
        <f t="shared" si="115"/>
        <v>1042</v>
      </c>
      <c r="G620" s="92">
        <f t="shared" si="116"/>
        <v>452.6</v>
      </c>
      <c r="H620" s="121">
        <f t="shared" si="110"/>
        <v>43.435700575815737</v>
      </c>
      <c r="I620" s="122">
        <f t="shared" si="111"/>
        <v>43.435700575815737</v>
      </c>
    </row>
    <row r="621" spans="1:9" ht="25.5" x14ac:dyDescent="0.2">
      <c r="A621" s="123" t="s">
        <v>75</v>
      </c>
      <c r="B621" s="153" t="s">
        <v>445</v>
      </c>
      <c r="C621" s="124" t="s">
        <v>76</v>
      </c>
      <c r="D621" s="124">
        <v>900100</v>
      </c>
      <c r="E621" s="92">
        <v>1042</v>
      </c>
      <c r="F621" s="92">
        <v>1042</v>
      </c>
      <c r="G621" s="92">
        <f>253.4+199.2</f>
        <v>452.6</v>
      </c>
      <c r="H621" s="121">
        <f t="shared" si="110"/>
        <v>43.435700575815737</v>
      </c>
      <c r="I621" s="122">
        <f t="shared" si="111"/>
        <v>43.435700575815737</v>
      </c>
    </row>
    <row r="622" spans="1:9" ht="38.25" customHeight="1" x14ac:dyDescent="0.2">
      <c r="A622" s="118" t="s">
        <v>446</v>
      </c>
      <c r="B622" s="119" t="s">
        <v>118</v>
      </c>
      <c r="C622" s="74"/>
      <c r="D622" s="74"/>
      <c r="E622" s="93">
        <f>E623+E647+E654</f>
        <v>31709.599999999999</v>
      </c>
      <c r="F622" s="93">
        <f>F623+F647+F654</f>
        <v>31709.599999999999</v>
      </c>
      <c r="G622" s="93">
        <f>G623+G647+G654</f>
        <v>11033.300000000001</v>
      </c>
      <c r="H622" s="115">
        <f t="shared" si="110"/>
        <v>34.794825541791766</v>
      </c>
      <c r="I622" s="116">
        <f t="shared" si="111"/>
        <v>34.794825541791766</v>
      </c>
    </row>
    <row r="623" spans="1:9" ht="40.5" customHeight="1" x14ac:dyDescent="0.2">
      <c r="A623" s="118" t="s">
        <v>737</v>
      </c>
      <c r="B623" s="119" t="s">
        <v>119</v>
      </c>
      <c r="C623" s="74"/>
      <c r="D623" s="74"/>
      <c r="E623" s="93">
        <f>E624+E643</f>
        <v>10990</v>
      </c>
      <c r="F623" s="93">
        <f>F624+F643</f>
        <v>10990</v>
      </c>
      <c r="G623" s="93">
        <f>G624+G643</f>
        <v>2989.3</v>
      </c>
      <c r="H623" s="115">
        <f t="shared" si="110"/>
        <v>27.200181983621473</v>
      </c>
      <c r="I623" s="116">
        <f t="shared" si="111"/>
        <v>27.200181983621473</v>
      </c>
    </row>
    <row r="624" spans="1:9" ht="42" customHeight="1" x14ac:dyDescent="0.2">
      <c r="A624" s="144" t="s">
        <v>718</v>
      </c>
      <c r="B624" s="119" t="s">
        <v>198</v>
      </c>
      <c r="C624" s="159"/>
      <c r="D624" s="159"/>
      <c r="E624" s="93">
        <f>E625+E634+E637+E640+E631+E628</f>
        <v>10740</v>
      </c>
      <c r="F624" s="93">
        <f>F625+F634+F637+F640+F631+F628</f>
        <v>10740</v>
      </c>
      <c r="G624" s="93">
        <f>G625+G634+G637+G640+G631+G628</f>
        <v>2739.3</v>
      </c>
      <c r="H624" s="115">
        <f t="shared" si="110"/>
        <v>25.505586592178776</v>
      </c>
      <c r="I624" s="116">
        <f t="shared" si="111"/>
        <v>25.505586592178776</v>
      </c>
    </row>
    <row r="625" spans="1:9" ht="78.75" customHeight="1" x14ac:dyDescent="0.2">
      <c r="A625" s="120" t="s">
        <v>518</v>
      </c>
      <c r="B625" s="153" t="s">
        <v>231</v>
      </c>
      <c r="C625" s="75"/>
      <c r="D625" s="75"/>
      <c r="E625" s="92">
        <f t="shared" ref="E625:G626" si="117">E626</f>
        <v>585</v>
      </c>
      <c r="F625" s="92">
        <f t="shared" si="117"/>
        <v>585</v>
      </c>
      <c r="G625" s="92">
        <f t="shared" si="117"/>
        <v>0</v>
      </c>
      <c r="H625" s="121">
        <f t="shared" si="110"/>
        <v>0</v>
      </c>
      <c r="I625" s="122">
        <f t="shared" si="111"/>
        <v>0</v>
      </c>
    </row>
    <row r="626" spans="1:9" ht="13.35" customHeight="1" x14ac:dyDescent="0.2">
      <c r="A626" s="123" t="s">
        <v>73</v>
      </c>
      <c r="B626" s="153" t="s">
        <v>231</v>
      </c>
      <c r="C626" s="124" t="s">
        <v>74</v>
      </c>
      <c r="D626" s="124"/>
      <c r="E626" s="92">
        <f t="shared" si="117"/>
        <v>585</v>
      </c>
      <c r="F626" s="92">
        <f t="shared" si="117"/>
        <v>585</v>
      </c>
      <c r="G626" s="92">
        <f t="shared" si="117"/>
        <v>0</v>
      </c>
      <c r="H626" s="121">
        <f t="shared" si="110"/>
        <v>0</v>
      </c>
      <c r="I626" s="122">
        <f t="shared" si="111"/>
        <v>0</v>
      </c>
    </row>
    <row r="627" spans="1:9" ht="19.5" customHeight="1" x14ac:dyDescent="0.2">
      <c r="A627" s="123" t="s">
        <v>75</v>
      </c>
      <c r="B627" s="153" t="s">
        <v>231</v>
      </c>
      <c r="C627" s="124" t="s">
        <v>76</v>
      </c>
      <c r="D627" s="124">
        <v>900100</v>
      </c>
      <c r="E627" s="92">
        <v>585</v>
      </c>
      <c r="F627" s="92">
        <v>585</v>
      </c>
      <c r="G627" s="92">
        <v>0</v>
      </c>
      <c r="H627" s="121">
        <f t="shared" si="110"/>
        <v>0</v>
      </c>
      <c r="I627" s="122">
        <f t="shared" si="111"/>
        <v>0</v>
      </c>
    </row>
    <row r="628" spans="1:9" ht="96" customHeight="1" x14ac:dyDescent="0.2">
      <c r="A628" s="123" t="s">
        <v>747</v>
      </c>
      <c r="B628" s="153" t="s">
        <v>748</v>
      </c>
      <c r="C628" s="91"/>
      <c r="D628" s="91"/>
      <c r="E628" s="92">
        <f t="shared" ref="E628:G629" si="118">E629</f>
        <v>120</v>
      </c>
      <c r="F628" s="92">
        <f t="shared" si="118"/>
        <v>120</v>
      </c>
      <c r="G628" s="92">
        <f t="shared" si="118"/>
        <v>0</v>
      </c>
      <c r="H628" s="121">
        <f t="shared" si="110"/>
        <v>0</v>
      </c>
      <c r="I628" s="122">
        <f t="shared" si="111"/>
        <v>0</v>
      </c>
    </row>
    <row r="629" spans="1:9" ht="19.5" customHeight="1" x14ac:dyDescent="0.2">
      <c r="A629" s="123" t="s">
        <v>73</v>
      </c>
      <c r="B629" s="153" t="s">
        <v>748</v>
      </c>
      <c r="C629" s="124" t="s">
        <v>74</v>
      </c>
      <c r="D629" s="124"/>
      <c r="E629" s="92">
        <f t="shared" si="118"/>
        <v>120</v>
      </c>
      <c r="F629" s="92">
        <f t="shared" si="118"/>
        <v>120</v>
      </c>
      <c r="G629" s="92">
        <f t="shared" si="118"/>
        <v>0</v>
      </c>
      <c r="H629" s="121">
        <f t="shared" si="110"/>
        <v>0</v>
      </c>
      <c r="I629" s="122">
        <f t="shared" si="111"/>
        <v>0</v>
      </c>
    </row>
    <row r="630" spans="1:9" ht="19.5" customHeight="1" x14ac:dyDescent="0.2">
      <c r="A630" s="123" t="s">
        <v>75</v>
      </c>
      <c r="B630" s="153" t="s">
        <v>748</v>
      </c>
      <c r="C630" s="124" t="s">
        <v>76</v>
      </c>
      <c r="D630" s="124">
        <v>900100</v>
      </c>
      <c r="E630" s="92">
        <v>120</v>
      </c>
      <c r="F630" s="92">
        <v>120</v>
      </c>
      <c r="G630" s="92">
        <v>0</v>
      </c>
      <c r="H630" s="121">
        <f t="shared" si="110"/>
        <v>0</v>
      </c>
      <c r="I630" s="122">
        <f t="shared" si="111"/>
        <v>0</v>
      </c>
    </row>
    <row r="631" spans="1:9" ht="90" customHeight="1" x14ac:dyDescent="0.2">
      <c r="A631" s="123" t="s">
        <v>730</v>
      </c>
      <c r="B631" s="153" t="s">
        <v>731</v>
      </c>
      <c r="C631" s="124"/>
      <c r="D631" s="124"/>
      <c r="E631" s="92">
        <f t="shared" ref="E631:G632" si="119">E632</f>
        <v>45</v>
      </c>
      <c r="F631" s="92">
        <f t="shared" si="119"/>
        <v>45</v>
      </c>
      <c r="G631" s="92">
        <f t="shared" si="119"/>
        <v>0</v>
      </c>
      <c r="H631" s="121">
        <f t="shared" si="110"/>
        <v>0</v>
      </c>
      <c r="I631" s="122">
        <f t="shared" si="111"/>
        <v>0</v>
      </c>
    </row>
    <row r="632" spans="1:9" ht="19.5" customHeight="1" x14ac:dyDescent="0.2">
      <c r="A632" s="123" t="s">
        <v>73</v>
      </c>
      <c r="B632" s="153" t="s">
        <v>731</v>
      </c>
      <c r="C632" s="124" t="s">
        <v>74</v>
      </c>
      <c r="D632" s="124"/>
      <c r="E632" s="92">
        <f t="shared" si="119"/>
        <v>45</v>
      </c>
      <c r="F632" s="92">
        <f t="shared" si="119"/>
        <v>45</v>
      </c>
      <c r="G632" s="92">
        <f t="shared" si="119"/>
        <v>0</v>
      </c>
      <c r="H632" s="121">
        <f t="shared" si="110"/>
        <v>0</v>
      </c>
      <c r="I632" s="122">
        <f t="shared" si="111"/>
        <v>0</v>
      </c>
    </row>
    <row r="633" spans="1:9" ht="19.5" customHeight="1" x14ac:dyDescent="0.2">
      <c r="A633" s="123" t="s">
        <v>75</v>
      </c>
      <c r="B633" s="153" t="s">
        <v>731</v>
      </c>
      <c r="C633" s="124" t="s">
        <v>76</v>
      </c>
      <c r="D633" s="124">
        <v>900100</v>
      </c>
      <c r="E633" s="92">
        <v>45</v>
      </c>
      <c r="F633" s="92">
        <v>45</v>
      </c>
      <c r="G633" s="92">
        <v>0</v>
      </c>
      <c r="H633" s="121">
        <f t="shared" si="110"/>
        <v>0</v>
      </c>
      <c r="I633" s="122">
        <f t="shared" si="111"/>
        <v>0</v>
      </c>
    </row>
    <row r="634" spans="1:9" ht="89.25" x14ac:dyDescent="0.2">
      <c r="A634" s="120" t="s">
        <v>519</v>
      </c>
      <c r="B634" s="153" t="s">
        <v>232</v>
      </c>
      <c r="C634" s="75"/>
      <c r="D634" s="75"/>
      <c r="E634" s="92">
        <f t="shared" ref="E634:G635" si="120">E635</f>
        <v>5000</v>
      </c>
      <c r="F634" s="92">
        <f t="shared" si="120"/>
        <v>5000</v>
      </c>
      <c r="G634" s="92">
        <f t="shared" si="120"/>
        <v>1431.5</v>
      </c>
      <c r="H634" s="121">
        <f t="shared" si="110"/>
        <v>28.63</v>
      </c>
      <c r="I634" s="122">
        <f t="shared" si="111"/>
        <v>28.63</v>
      </c>
    </row>
    <row r="635" spans="1:9" ht="13.35" customHeight="1" x14ac:dyDescent="0.2">
      <c r="A635" s="123" t="s">
        <v>73</v>
      </c>
      <c r="B635" s="153" t="s">
        <v>232</v>
      </c>
      <c r="C635" s="124" t="s">
        <v>74</v>
      </c>
      <c r="D635" s="124"/>
      <c r="E635" s="92">
        <f t="shared" si="120"/>
        <v>5000</v>
      </c>
      <c r="F635" s="92">
        <f t="shared" si="120"/>
        <v>5000</v>
      </c>
      <c r="G635" s="92">
        <f t="shared" si="120"/>
        <v>1431.5</v>
      </c>
      <c r="H635" s="121">
        <f t="shared" si="110"/>
        <v>28.63</v>
      </c>
      <c r="I635" s="122">
        <f t="shared" si="111"/>
        <v>28.63</v>
      </c>
    </row>
    <row r="636" spans="1:9" ht="25.5" x14ac:dyDescent="0.2">
      <c r="A636" s="123" t="s">
        <v>75</v>
      </c>
      <c r="B636" s="153" t="s">
        <v>232</v>
      </c>
      <c r="C636" s="124" t="s">
        <v>76</v>
      </c>
      <c r="D636" s="124">
        <v>900100</v>
      </c>
      <c r="E636" s="92">
        <v>5000</v>
      </c>
      <c r="F636" s="92">
        <v>5000</v>
      </c>
      <c r="G636" s="92">
        <v>1431.5</v>
      </c>
      <c r="H636" s="121">
        <f t="shared" si="110"/>
        <v>28.63</v>
      </c>
      <c r="I636" s="122">
        <f t="shared" si="111"/>
        <v>28.63</v>
      </c>
    </row>
    <row r="637" spans="1:9" ht="127.5" x14ac:dyDescent="0.2">
      <c r="A637" s="123" t="s">
        <v>520</v>
      </c>
      <c r="B637" s="153" t="s">
        <v>474</v>
      </c>
      <c r="C637" s="124"/>
      <c r="D637" s="124"/>
      <c r="E637" s="92">
        <f t="shared" ref="E637:G638" si="121">E638</f>
        <v>4000</v>
      </c>
      <c r="F637" s="92">
        <f t="shared" si="121"/>
        <v>4000</v>
      </c>
      <c r="G637" s="92">
        <f t="shared" si="121"/>
        <v>1127.8</v>
      </c>
      <c r="H637" s="121">
        <f t="shared" si="110"/>
        <v>28.194999999999997</v>
      </c>
      <c r="I637" s="122">
        <f t="shared" si="111"/>
        <v>28.194999999999997</v>
      </c>
    </row>
    <row r="638" spans="1:9" ht="13.35" customHeight="1" x14ac:dyDescent="0.2">
      <c r="A638" s="123" t="s">
        <v>73</v>
      </c>
      <c r="B638" s="153" t="s">
        <v>474</v>
      </c>
      <c r="C638" s="124" t="s">
        <v>74</v>
      </c>
      <c r="D638" s="124"/>
      <c r="E638" s="92">
        <f t="shared" si="121"/>
        <v>4000</v>
      </c>
      <c r="F638" s="92">
        <f t="shared" si="121"/>
        <v>4000</v>
      </c>
      <c r="G638" s="92">
        <f t="shared" si="121"/>
        <v>1127.8</v>
      </c>
      <c r="H638" s="121">
        <f t="shared" si="110"/>
        <v>28.194999999999997</v>
      </c>
      <c r="I638" s="122">
        <f t="shared" si="111"/>
        <v>28.194999999999997</v>
      </c>
    </row>
    <row r="639" spans="1:9" ht="25.5" x14ac:dyDescent="0.2">
      <c r="A639" s="123" t="s">
        <v>75</v>
      </c>
      <c r="B639" s="153" t="s">
        <v>474</v>
      </c>
      <c r="C639" s="124" t="s">
        <v>76</v>
      </c>
      <c r="D639" s="124">
        <v>900100</v>
      </c>
      <c r="E639" s="92">
        <v>4000</v>
      </c>
      <c r="F639" s="92">
        <v>4000</v>
      </c>
      <c r="G639" s="92">
        <v>1127.8</v>
      </c>
      <c r="H639" s="121">
        <f t="shared" si="110"/>
        <v>28.194999999999997</v>
      </c>
      <c r="I639" s="122">
        <f t="shared" si="111"/>
        <v>28.194999999999997</v>
      </c>
    </row>
    <row r="640" spans="1:9" ht="89.25" x14ac:dyDescent="0.2">
      <c r="A640" s="123" t="s">
        <v>705</v>
      </c>
      <c r="B640" s="153" t="s">
        <v>706</v>
      </c>
      <c r="C640" s="124"/>
      <c r="D640" s="124"/>
      <c r="E640" s="92">
        <f t="shared" ref="E640:G641" si="122">E641</f>
        <v>990</v>
      </c>
      <c r="F640" s="92">
        <f t="shared" si="122"/>
        <v>990</v>
      </c>
      <c r="G640" s="92">
        <f t="shared" si="122"/>
        <v>180</v>
      </c>
      <c r="H640" s="121">
        <f t="shared" si="110"/>
        <v>18.181818181818183</v>
      </c>
      <c r="I640" s="122">
        <f t="shared" si="111"/>
        <v>18.181818181818183</v>
      </c>
    </row>
    <row r="641" spans="1:9" x14ac:dyDescent="0.2">
      <c r="A641" s="123" t="s">
        <v>73</v>
      </c>
      <c r="B641" s="153" t="s">
        <v>706</v>
      </c>
      <c r="C641" s="124" t="s">
        <v>74</v>
      </c>
      <c r="D641" s="124"/>
      <c r="E641" s="92">
        <f t="shared" si="122"/>
        <v>990</v>
      </c>
      <c r="F641" s="92">
        <f t="shared" si="122"/>
        <v>990</v>
      </c>
      <c r="G641" s="92">
        <f t="shared" si="122"/>
        <v>180</v>
      </c>
      <c r="H641" s="121">
        <f t="shared" si="110"/>
        <v>18.181818181818183</v>
      </c>
      <c r="I641" s="122">
        <f t="shared" si="111"/>
        <v>18.181818181818183</v>
      </c>
    </row>
    <row r="642" spans="1:9" ht="25.5" x14ac:dyDescent="0.2">
      <c r="A642" s="123" t="s">
        <v>75</v>
      </c>
      <c r="B642" s="153" t="s">
        <v>706</v>
      </c>
      <c r="C642" s="124" t="s">
        <v>76</v>
      </c>
      <c r="D642" s="124">
        <v>900100</v>
      </c>
      <c r="E642" s="92">
        <v>990</v>
      </c>
      <c r="F642" s="92">
        <v>990</v>
      </c>
      <c r="G642" s="92">
        <v>180</v>
      </c>
      <c r="H642" s="121">
        <f t="shared" si="110"/>
        <v>18.181818181818183</v>
      </c>
      <c r="I642" s="122">
        <f t="shared" si="111"/>
        <v>18.181818181818183</v>
      </c>
    </row>
    <row r="643" spans="1:9" s="79" customFormat="1" ht="25.5" x14ac:dyDescent="0.2">
      <c r="A643" s="117" t="s">
        <v>534</v>
      </c>
      <c r="B643" s="154" t="s">
        <v>535</v>
      </c>
      <c r="C643" s="112"/>
      <c r="D643" s="112"/>
      <c r="E643" s="93">
        <f t="shared" ref="E643:F645" si="123">E644</f>
        <v>250</v>
      </c>
      <c r="F643" s="93">
        <f t="shared" si="123"/>
        <v>250</v>
      </c>
      <c r="G643" s="93">
        <f t="shared" ref="G643:G645" si="124">G644</f>
        <v>250</v>
      </c>
      <c r="H643" s="115">
        <f t="shared" si="110"/>
        <v>100</v>
      </c>
      <c r="I643" s="116">
        <f t="shared" si="111"/>
        <v>100</v>
      </c>
    </row>
    <row r="644" spans="1:9" ht="38.25" x14ac:dyDescent="0.2">
      <c r="A644" s="123" t="s">
        <v>529</v>
      </c>
      <c r="B644" s="153" t="s">
        <v>528</v>
      </c>
      <c r="C644" s="124"/>
      <c r="D644" s="124"/>
      <c r="E644" s="92">
        <f t="shared" si="123"/>
        <v>250</v>
      </c>
      <c r="F644" s="92">
        <f t="shared" si="123"/>
        <v>250</v>
      </c>
      <c r="G644" s="92">
        <f t="shared" si="124"/>
        <v>250</v>
      </c>
      <c r="H644" s="121">
        <f t="shared" si="110"/>
        <v>100</v>
      </c>
      <c r="I644" s="122">
        <f t="shared" si="111"/>
        <v>100</v>
      </c>
    </row>
    <row r="645" spans="1:9" ht="13.35" customHeight="1" x14ac:dyDescent="0.2">
      <c r="A645" s="123" t="s">
        <v>73</v>
      </c>
      <c r="B645" s="153" t="s">
        <v>528</v>
      </c>
      <c r="C645" s="124" t="s">
        <v>74</v>
      </c>
      <c r="D645" s="124"/>
      <c r="E645" s="92">
        <f t="shared" si="123"/>
        <v>250</v>
      </c>
      <c r="F645" s="92">
        <f t="shared" si="123"/>
        <v>250</v>
      </c>
      <c r="G645" s="92">
        <f t="shared" si="124"/>
        <v>250</v>
      </c>
      <c r="H645" s="121">
        <f t="shared" si="110"/>
        <v>100</v>
      </c>
      <c r="I645" s="122">
        <f t="shared" si="111"/>
        <v>100</v>
      </c>
    </row>
    <row r="646" spans="1:9" ht="25.5" x14ac:dyDescent="0.2">
      <c r="A646" s="123" t="s">
        <v>75</v>
      </c>
      <c r="B646" s="153" t="s">
        <v>528</v>
      </c>
      <c r="C646" s="124" t="s">
        <v>76</v>
      </c>
      <c r="D646" s="124">
        <v>900100</v>
      </c>
      <c r="E646" s="92">
        <v>250</v>
      </c>
      <c r="F646" s="92">
        <v>250</v>
      </c>
      <c r="G646" s="92">
        <v>250</v>
      </c>
      <c r="H646" s="121">
        <f t="shared" si="110"/>
        <v>100</v>
      </c>
      <c r="I646" s="122">
        <f t="shared" si="111"/>
        <v>100</v>
      </c>
    </row>
    <row r="647" spans="1:9" ht="15" customHeight="1" x14ac:dyDescent="0.2">
      <c r="A647" s="118" t="s">
        <v>447</v>
      </c>
      <c r="B647" s="119" t="s">
        <v>200</v>
      </c>
      <c r="C647" s="112"/>
      <c r="D647" s="112"/>
      <c r="E647" s="93">
        <f t="shared" ref="E647:G648" si="125">E648</f>
        <v>550</v>
      </c>
      <c r="F647" s="93">
        <f t="shared" si="125"/>
        <v>550</v>
      </c>
      <c r="G647" s="93">
        <f t="shared" si="125"/>
        <v>372.4</v>
      </c>
      <c r="H647" s="115">
        <f t="shared" ref="H647:H710" si="126">G647/E647*100</f>
        <v>67.709090909090904</v>
      </c>
      <c r="I647" s="116">
        <f t="shared" ref="I647:I710" si="127">G647/F647*100</f>
        <v>67.709090909090904</v>
      </c>
    </row>
    <row r="648" spans="1:9" x14ac:dyDescent="0.2">
      <c r="A648" s="144" t="s">
        <v>475</v>
      </c>
      <c r="B648" s="119" t="s">
        <v>201</v>
      </c>
      <c r="C648" s="159"/>
      <c r="D648" s="159"/>
      <c r="E648" s="93">
        <f t="shared" si="125"/>
        <v>550</v>
      </c>
      <c r="F648" s="93">
        <f t="shared" si="125"/>
        <v>550</v>
      </c>
      <c r="G648" s="93">
        <f t="shared" si="125"/>
        <v>372.4</v>
      </c>
      <c r="H648" s="115">
        <f t="shared" si="126"/>
        <v>67.709090909090904</v>
      </c>
      <c r="I648" s="116">
        <f t="shared" si="127"/>
        <v>67.709090909090904</v>
      </c>
    </row>
    <row r="649" spans="1:9" ht="25.5" x14ac:dyDescent="0.2">
      <c r="A649" s="120" t="s">
        <v>679</v>
      </c>
      <c r="B649" s="94" t="s">
        <v>450</v>
      </c>
      <c r="C649" s="138"/>
      <c r="D649" s="138"/>
      <c r="E649" s="92">
        <f>E650+E652</f>
        <v>550</v>
      </c>
      <c r="F649" s="92">
        <f>F650+F652</f>
        <v>550</v>
      </c>
      <c r="G649" s="92">
        <f>G650+G652</f>
        <v>372.4</v>
      </c>
      <c r="H649" s="121">
        <f t="shared" si="126"/>
        <v>67.709090909090904</v>
      </c>
      <c r="I649" s="122">
        <f t="shared" si="127"/>
        <v>67.709090909090904</v>
      </c>
    </row>
    <row r="650" spans="1:9" ht="13.35" customHeight="1" x14ac:dyDescent="0.2">
      <c r="A650" s="123" t="s">
        <v>73</v>
      </c>
      <c r="B650" s="94" t="s">
        <v>450</v>
      </c>
      <c r="C650" s="124" t="s">
        <v>74</v>
      </c>
      <c r="D650" s="149"/>
      <c r="E650" s="92">
        <f t="shared" ref="E650:G652" si="128">E651</f>
        <v>200</v>
      </c>
      <c r="F650" s="92">
        <f t="shared" si="128"/>
        <v>200</v>
      </c>
      <c r="G650" s="92">
        <f t="shared" si="128"/>
        <v>22.4</v>
      </c>
      <c r="H650" s="121">
        <f t="shared" si="126"/>
        <v>11.2</v>
      </c>
      <c r="I650" s="122">
        <f t="shared" si="127"/>
        <v>11.2</v>
      </c>
    </row>
    <row r="651" spans="1:9" ht="25.5" x14ac:dyDescent="0.2">
      <c r="A651" s="123" t="s">
        <v>75</v>
      </c>
      <c r="B651" s="94" t="s">
        <v>450</v>
      </c>
      <c r="C651" s="124" t="s">
        <v>76</v>
      </c>
      <c r="D651" s="124">
        <v>900100</v>
      </c>
      <c r="E651" s="92">
        <v>200</v>
      </c>
      <c r="F651" s="92">
        <v>200</v>
      </c>
      <c r="G651" s="92">
        <v>22.4</v>
      </c>
      <c r="H651" s="121">
        <f t="shared" si="126"/>
        <v>11.2</v>
      </c>
      <c r="I651" s="122">
        <f t="shared" si="127"/>
        <v>11.2</v>
      </c>
    </row>
    <row r="652" spans="1:9" ht="25.5" x14ac:dyDescent="0.2">
      <c r="A652" s="123" t="s">
        <v>67</v>
      </c>
      <c r="B652" s="94" t="s">
        <v>450</v>
      </c>
      <c r="C652" s="149">
        <v>600</v>
      </c>
      <c r="D652" s="149"/>
      <c r="E652" s="92">
        <f t="shared" si="128"/>
        <v>350</v>
      </c>
      <c r="F652" s="92">
        <f t="shared" si="128"/>
        <v>350</v>
      </c>
      <c r="G652" s="92">
        <f t="shared" si="128"/>
        <v>350</v>
      </c>
      <c r="H652" s="121">
        <f t="shared" si="126"/>
        <v>100</v>
      </c>
      <c r="I652" s="122">
        <f t="shared" si="127"/>
        <v>100</v>
      </c>
    </row>
    <row r="653" spans="1:9" x14ac:dyDescent="0.2">
      <c r="A653" s="123" t="s">
        <v>69</v>
      </c>
      <c r="B653" s="94" t="s">
        <v>450</v>
      </c>
      <c r="C653" s="149">
        <v>610</v>
      </c>
      <c r="D653" s="124">
        <v>900100</v>
      </c>
      <c r="E653" s="92">
        <v>350</v>
      </c>
      <c r="F653" s="92">
        <v>350</v>
      </c>
      <c r="G653" s="92">
        <v>350</v>
      </c>
      <c r="H653" s="121">
        <f t="shared" si="126"/>
        <v>100</v>
      </c>
      <c r="I653" s="122">
        <f t="shared" si="127"/>
        <v>100</v>
      </c>
    </row>
    <row r="654" spans="1:9" ht="16.5" customHeight="1" x14ac:dyDescent="0.2">
      <c r="A654" s="118" t="s">
        <v>89</v>
      </c>
      <c r="B654" s="119" t="s">
        <v>324</v>
      </c>
      <c r="C654" s="76"/>
      <c r="D654" s="76"/>
      <c r="E654" s="93">
        <f>E659+E655</f>
        <v>20169.599999999999</v>
      </c>
      <c r="F654" s="93">
        <f>F659+F655</f>
        <v>20169.599999999999</v>
      </c>
      <c r="G654" s="93">
        <f>G659+G655</f>
        <v>7671.6</v>
      </c>
      <c r="H654" s="115">
        <f t="shared" si="126"/>
        <v>38.035459305092814</v>
      </c>
      <c r="I654" s="116">
        <f t="shared" si="127"/>
        <v>38.035459305092814</v>
      </c>
    </row>
    <row r="655" spans="1:9" ht="30.75" customHeight="1" x14ac:dyDescent="0.2">
      <c r="A655" s="118" t="s">
        <v>263</v>
      </c>
      <c r="B655" s="119" t="s">
        <v>451</v>
      </c>
      <c r="C655" s="76"/>
      <c r="D655" s="76"/>
      <c r="E655" s="93">
        <f>E656</f>
        <v>20169.3</v>
      </c>
      <c r="F655" s="93">
        <f>F656</f>
        <v>20169.3</v>
      </c>
      <c r="G655" s="93">
        <f>G656</f>
        <v>7671.6</v>
      </c>
      <c r="H655" s="115">
        <f t="shared" si="126"/>
        <v>38.036025047968948</v>
      </c>
      <c r="I655" s="116">
        <f t="shared" si="127"/>
        <v>38.036025047968948</v>
      </c>
    </row>
    <row r="656" spans="1:9" ht="33" customHeight="1" x14ac:dyDescent="0.2">
      <c r="A656" s="120" t="s">
        <v>199</v>
      </c>
      <c r="B656" s="94" t="s">
        <v>452</v>
      </c>
      <c r="C656" s="124"/>
      <c r="D656" s="124"/>
      <c r="E656" s="92">
        <f t="shared" ref="E656:G657" si="129">E657</f>
        <v>20169.3</v>
      </c>
      <c r="F656" s="92">
        <f t="shared" si="129"/>
        <v>20169.3</v>
      </c>
      <c r="G656" s="92">
        <f t="shared" si="129"/>
        <v>7671.6</v>
      </c>
      <c r="H656" s="121">
        <f t="shared" si="126"/>
        <v>38.036025047968948</v>
      </c>
      <c r="I656" s="122">
        <f t="shared" si="127"/>
        <v>38.036025047968948</v>
      </c>
    </row>
    <row r="657" spans="1:9" ht="16.5" customHeight="1" x14ac:dyDescent="0.2">
      <c r="A657" s="123" t="s">
        <v>67</v>
      </c>
      <c r="B657" s="94" t="s">
        <v>452</v>
      </c>
      <c r="C657" s="149">
        <v>600</v>
      </c>
      <c r="D657" s="149"/>
      <c r="E657" s="92">
        <f t="shared" si="129"/>
        <v>20169.3</v>
      </c>
      <c r="F657" s="92">
        <f t="shared" si="129"/>
        <v>20169.3</v>
      </c>
      <c r="G657" s="92">
        <f t="shared" si="129"/>
        <v>7671.6</v>
      </c>
      <c r="H657" s="121">
        <f t="shared" si="126"/>
        <v>38.036025047968948</v>
      </c>
      <c r="I657" s="122">
        <f t="shared" si="127"/>
        <v>38.036025047968948</v>
      </c>
    </row>
    <row r="658" spans="1:9" ht="13.35" customHeight="1" x14ac:dyDescent="0.2">
      <c r="A658" s="123" t="s">
        <v>69</v>
      </c>
      <c r="B658" s="94" t="s">
        <v>452</v>
      </c>
      <c r="C658" s="149">
        <v>610</v>
      </c>
      <c r="D658" s="124">
        <v>900100</v>
      </c>
      <c r="E658" s="92">
        <v>20169.3</v>
      </c>
      <c r="F658" s="92">
        <v>20169.3</v>
      </c>
      <c r="G658" s="92">
        <v>7671.6</v>
      </c>
      <c r="H658" s="121">
        <f t="shared" si="126"/>
        <v>38.036025047968948</v>
      </c>
      <c r="I658" s="122">
        <f t="shared" si="127"/>
        <v>38.036025047968948</v>
      </c>
    </row>
    <row r="659" spans="1:9" ht="25.5" x14ac:dyDescent="0.2">
      <c r="A659" s="144" t="s">
        <v>448</v>
      </c>
      <c r="B659" s="119" t="s">
        <v>325</v>
      </c>
      <c r="C659" s="112"/>
      <c r="D659" s="112"/>
      <c r="E659" s="93">
        <f t="shared" ref="E659:G661" si="130">E660</f>
        <v>0.3</v>
      </c>
      <c r="F659" s="93">
        <f t="shared" si="130"/>
        <v>0.3</v>
      </c>
      <c r="G659" s="93">
        <f t="shared" si="130"/>
        <v>0</v>
      </c>
      <c r="H659" s="115">
        <f t="shared" si="126"/>
        <v>0</v>
      </c>
      <c r="I659" s="116">
        <f t="shared" si="127"/>
        <v>0</v>
      </c>
    </row>
    <row r="660" spans="1:9" ht="25.5" x14ac:dyDescent="0.2">
      <c r="A660" s="127" t="s">
        <v>449</v>
      </c>
      <c r="B660" s="94" t="s">
        <v>326</v>
      </c>
      <c r="C660" s="124"/>
      <c r="D660" s="124"/>
      <c r="E660" s="92">
        <f t="shared" si="130"/>
        <v>0.3</v>
      </c>
      <c r="F660" s="92">
        <f t="shared" si="130"/>
        <v>0.3</v>
      </c>
      <c r="G660" s="92">
        <f t="shared" si="130"/>
        <v>0</v>
      </c>
      <c r="H660" s="121">
        <f t="shared" si="126"/>
        <v>0</v>
      </c>
      <c r="I660" s="122">
        <f t="shared" si="127"/>
        <v>0</v>
      </c>
    </row>
    <row r="661" spans="1:9" ht="13.35" customHeight="1" x14ac:dyDescent="0.2">
      <c r="A661" s="123" t="s">
        <v>73</v>
      </c>
      <c r="B661" s="94" t="s">
        <v>326</v>
      </c>
      <c r="C661" s="124" t="s">
        <v>74</v>
      </c>
      <c r="D661" s="124"/>
      <c r="E661" s="92">
        <f t="shared" si="130"/>
        <v>0.3</v>
      </c>
      <c r="F661" s="92">
        <f t="shared" si="130"/>
        <v>0.3</v>
      </c>
      <c r="G661" s="92">
        <f t="shared" si="130"/>
        <v>0</v>
      </c>
      <c r="H661" s="121">
        <f t="shared" si="126"/>
        <v>0</v>
      </c>
      <c r="I661" s="122">
        <f t="shared" si="127"/>
        <v>0</v>
      </c>
    </row>
    <row r="662" spans="1:9" ht="25.5" x14ac:dyDescent="0.2">
      <c r="A662" s="123" t="s">
        <v>75</v>
      </c>
      <c r="B662" s="94" t="s">
        <v>326</v>
      </c>
      <c r="C662" s="124" t="s">
        <v>76</v>
      </c>
      <c r="D662" s="124">
        <v>900203</v>
      </c>
      <c r="E662" s="92">
        <v>0.3</v>
      </c>
      <c r="F662" s="92">
        <v>0.3</v>
      </c>
      <c r="G662" s="92">
        <v>0</v>
      </c>
      <c r="H662" s="121">
        <f t="shared" si="126"/>
        <v>0</v>
      </c>
      <c r="I662" s="122">
        <f t="shared" si="127"/>
        <v>0</v>
      </c>
    </row>
    <row r="663" spans="1:9" ht="25.5" x14ac:dyDescent="0.2">
      <c r="A663" s="128" t="s">
        <v>453</v>
      </c>
      <c r="B663" s="119" t="s">
        <v>120</v>
      </c>
      <c r="C663" s="76"/>
      <c r="D663" s="76"/>
      <c r="E663" s="93">
        <f>E670+E679+E664</f>
        <v>403233.6</v>
      </c>
      <c r="F663" s="93">
        <f>F670+F679+F664</f>
        <v>403233.6</v>
      </c>
      <c r="G663" s="93">
        <f>G670+G679+G664</f>
        <v>130742.00000000001</v>
      </c>
      <c r="H663" s="115">
        <f t="shared" si="126"/>
        <v>32.423389320731218</v>
      </c>
      <c r="I663" s="116">
        <f t="shared" si="127"/>
        <v>32.423389320731218</v>
      </c>
    </row>
    <row r="664" spans="1:9" x14ac:dyDescent="0.2">
      <c r="A664" s="128" t="s">
        <v>753</v>
      </c>
      <c r="B664" s="119" t="s">
        <v>754</v>
      </c>
      <c r="C664" s="76"/>
      <c r="D664" s="76"/>
      <c r="E664" s="93">
        <f t="shared" ref="E664:F666" si="131">E665</f>
        <v>39820</v>
      </c>
      <c r="F664" s="93">
        <f t="shared" si="131"/>
        <v>39820</v>
      </c>
      <c r="G664" s="93">
        <f t="shared" ref="G664:G666" si="132">G665</f>
        <v>0</v>
      </c>
      <c r="H664" s="115">
        <f t="shared" si="126"/>
        <v>0</v>
      </c>
      <c r="I664" s="116">
        <f t="shared" si="127"/>
        <v>0</v>
      </c>
    </row>
    <row r="665" spans="1:9" x14ac:dyDescent="0.2">
      <c r="A665" s="128" t="s">
        <v>755</v>
      </c>
      <c r="B665" s="119" t="s">
        <v>756</v>
      </c>
      <c r="C665" s="76"/>
      <c r="D665" s="76"/>
      <c r="E665" s="93">
        <f t="shared" si="131"/>
        <v>39820</v>
      </c>
      <c r="F665" s="93">
        <f t="shared" si="131"/>
        <v>39820</v>
      </c>
      <c r="G665" s="93">
        <f t="shared" si="132"/>
        <v>0</v>
      </c>
      <c r="H665" s="115">
        <f t="shared" si="126"/>
        <v>0</v>
      </c>
      <c r="I665" s="116">
        <f t="shared" si="127"/>
        <v>0</v>
      </c>
    </row>
    <row r="666" spans="1:9" ht="25.5" x14ac:dyDescent="0.2">
      <c r="A666" s="148" t="s">
        <v>757</v>
      </c>
      <c r="B666" s="94" t="s">
        <v>758</v>
      </c>
      <c r="C666" s="71"/>
      <c r="D666" s="71"/>
      <c r="E666" s="92">
        <f t="shared" si="131"/>
        <v>39820</v>
      </c>
      <c r="F666" s="92">
        <f t="shared" si="131"/>
        <v>39820</v>
      </c>
      <c r="G666" s="92">
        <f t="shared" si="132"/>
        <v>0</v>
      </c>
      <c r="H666" s="121">
        <f t="shared" si="126"/>
        <v>0</v>
      </c>
      <c r="I666" s="122">
        <f t="shared" si="127"/>
        <v>0</v>
      </c>
    </row>
    <row r="667" spans="1:9" x14ac:dyDescent="0.2">
      <c r="A667" s="123" t="s">
        <v>73</v>
      </c>
      <c r="B667" s="94" t="s">
        <v>758</v>
      </c>
      <c r="C667" s="124" t="s">
        <v>74</v>
      </c>
      <c r="D667" s="71"/>
      <c r="E667" s="92">
        <f>E668+E669</f>
        <v>39820</v>
      </c>
      <c r="F667" s="92">
        <f>F668+F669</f>
        <v>39820</v>
      </c>
      <c r="G667" s="92">
        <f>G668+G669</f>
        <v>0</v>
      </c>
      <c r="H667" s="121">
        <f t="shared" si="126"/>
        <v>0</v>
      </c>
      <c r="I667" s="122">
        <f t="shared" si="127"/>
        <v>0</v>
      </c>
    </row>
    <row r="668" spans="1:9" ht="25.5" x14ac:dyDescent="0.2">
      <c r="A668" s="123" t="s">
        <v>75</v>
      </c>
      <c r="B668" s="94" t="s">
        <v>758</v>
      </c>
      <c r="C668" s="124" t="s">
        <v>76</v>
      </c>
      <c r="D668" s="71">
        <v>900302</v>
      </c>
      <c r="E668" s="92">
        <v>31099</v>
      </c>
      <c r="F668" s="92">
        <v>31099</v>
      </c>
      <c r="G668" s="92">
        <v>0</v>
      </c>
      <c r="H668" s="121">
        <f t="shared" si="126"/>
        <v>0</v>
      </c>
      <c r="I668" s="122">
        <f t="shared" si="127"/>
        <v>0</v>
      </c>
    </row>
    <row r="669" spans="1:9" ht="25.5" x14ac:dyDescent="0.2">
      <c r="A669" s="123" t="s">
        <v>75</v>
      </c>
      <c r="B669" s="94" t="s">
        <v>758</v>
      </c>
      <c r="C669" s="124" t="s">
        <v>76</v>
      </c>
      <c r="D669" s="71">
        <v>900100</v>
      </c>
      <c r="E669" s="92">
        <v>8721</v>
      </c>
      <c r="F669" s="92">
        <v>8721</v>
      </c>
      <c r="G669" s="92">
        <v>0</v>
      </c>
      <c r="H669" s="121">
        <f t="shared" si="126"/>
        <v>0</v>
      </c>
      <c r="I669" s="122">
        <f t="shared" si="127"/>
        <v>0</v>
      </c>
    </row>
    <row r="670" spans="1:9" x14ac:dyDescent="0.2">
      <c r="A670" s="128" t="s">
        <v>454</v>
      </c>
      <c r="B670" s="119" t="s">
        <v>196</v>
      </c>
      <c r="C670" s="76"/>
      <c r="D670" s="76"/>
      <c r="E670" s="93">
        <f>E675+E671</f>
        <v>329539.59999999998</v>
      </c>
      <c r="F670" s="93">
        <f>F675+F671</f>
        <v>329539.59999999998</v>
      </c>
      <c r="G670" s="93">
        <f>G675+G671</f>
        <v>129849.90000000001</v>
      </c>
      <c r="H670" s="115">
        <f t="shared" si="126"/>
        <v>39.403428298146878</v>
      </c>
      <c r="I670" s="116">
        <f t="shared" si="127"/>
        <v>39.403428298146878</v>
      </c>
    </row>
    <row r="671" spans="1:9" s="79" customFormat="1" x14ac:dyDescent="0.2">
      <c r="A671" s="128" t="s">
        <v>620</v>
      </c>
      <c r="B671" s="119" t="s">
        <v>621</v>
      </c>
      <c r="C671" s="76"/>
      <c r="D671" s="76"/>
      <c r="E671" s="93">
        <f t="shared" ref="E671:G673" si="133">E672</f>
        <v>171986.6</v>
      </c>
      <c r="F671" s="93">
        <f t="shared" si="133"/>
        <v>171986.6</v>
      </c>
      <c r="G671" s="93">
        <f t="shared" si="133"/>
        <v>71074.100000000006</v>
      </c>
      <c r="H671" s="115">
        <f t="shared" si="126"/>
        <v>41.325370697484573</v>
      </c>
      <c r="I671" s="116">
        <f t="shared" si="127"/>
        <v>41.325370697484573</v>
      </c>
    </row>
    <row r="672" spans="1:9" ht="25.5" x14ac:dyDescent="0.2">
      <c r="A672" s="148" t="s">
        <v>680</v>
      </c>
      <c r="B672" s="94" t="s">
        <v>622</v>
      </c>
      <c r="C672" s="71"/>
      <c r="D672" s="71"/>
      <c r="E672" s="92">
        <f t="shared" si="133"/>
        <v>171986.6</v>
      </c>
      <c r="F672" s="92">
        <f t="shared" si="133"/>
        <v>171986.6</v>
      </c>
      <c r="G672" s="92">
        <f t="shared" si="133"/>
        <v>71074.100000000006</v>
      </c>
      <c r="H672" s="121">
        <f t="shared" si="126"/>
        <v>41.325370697484573</v>
      </c>
      <c r="I672" s="122">
        <f t="shared" si="127"/>
        <v>41.325370697484573</v>
      </c>
    </row>
    <row r="673" spans="1:9" x14ac:dyDescent="0.2">
      <c r="A673" s="123" t="s">
        <v>73</v>
      </c>
      <c r="B673" s="94" t="s">
        <v>622</v>
      </c>
      <c r="C673" s="124" t="s">
        <v>74</v>
      </c>
      <c r="D673" s="124"/>
      <c r="E673" s="92">
        <f t="shared" si="133"/>
        <v>171986.6</v>
      </c>
      <c r="F673" s="92">
        <f t="shared" si="133"/>
        <v>171986.6</v>
      </c>
      <c r="G673" s="92">
        <f t="shared" si="133"/>
        <v>71074.100000000006</v>
      </c>
      <c r="H673" s="121">
        <f t="shared" si="126"/>
        <v>41.325370697484573</v>
      </c>
      <c r="I673" s="122">
        <f t="shared" si="127"/>
        <v>41.325370697484573</v>
      </c>
    </row>
    <row r="674" spans="1:9" ht="25.5" x14ac:dyDescent="0.2">
      <c r="A674" s="123" t="s">
        <v>75</v>
      </c>
      <c r="B674" s="94" t="s">
        <v>622</v>
      </c>
      <c r="C674" s="124" t="s">
        <v>76</v>
      </c>
      <c r="D674" s="124">
        <v>900810</v>
      </c>
      <c r="E674" s="92">
        <v>171986.6</v>
      </c>
      <c r="F674" s="92">
        <v>171986.6</v>
      </c>
      <c r="G674" s="92">
        <v>71074.100000000006</v>
      </c>
      <c r="H674" s="121">
        <f t="shared" si="126"/>
        <v>41.325370697484573</v>
      </c>
      <c r="I674" s="122">
        <f t="shared" si="127"/>
        <v>41.325370697484573</v>
      </c>
    </row>
    <row r="675" spans="1:9" ht="25.5" x14ac:dyDescent="0.2">
      <c r="A675" s="141" t="s">
        <v>455</v>
      </c>
      <c r="B675" s="119" t="s">
        <v>456</v>
      </c>
      <c r="C675" s="112"/>
      <c r="D675" s="112"/>
      <c r="E675" s="93">
        <f t="shared" ref="E675:G677" si="134">E676</f>
        <v>157553</v>
      </c>
      <c r="F675" s="93">
        <f t="shared" si="134"/>
        <v>157553</v>
      </c>
      <c r="G675" s="93">
        <f t="shared" si="134"/>
        <v>58775.8</v>
      </c>
      <c r="H675" s="115">
        <f t="shared" si="126"/>
        <v>37.305414685851744</v>
      </c>
      <c r="I675" s="116">
        <f t="shared" si="127"/>
        <v>37.305414685851744</v>
      </c>
    </row>
    <row r="676" spans="1:9" ht="25.5" x14ac:dyDescent="0.2">
      <c r="A676" s="142" t="s">
        <v>618</v>
      </c>
      <c r="B676" s="94" t="s">
        <v>619</v>
      </c>
      <c r="C676" s="124"/>
      <c r="D676" s="124"/>
      <c r="E676" s="92">
        <f t="shared" si="134"/>
        <v>157553</v>
      </c>
      <c r="F676" s="92">
        <f t="shared" si="134"/>
        <v>157553</v>
      </c>
      <c r="G676" s="92">
        <f t="shared" si="134"/>
        <v>58775.8</v>
      </c>
      <c r="H676" s="121">
        <f t="shared" si="126"/>
        <v>37.305414685851744</v>
      </c>
      <c r="I676" s="122">
        <f t="shared" si="127"/>
        <v>37.305414685851744</v>
      </c>
    </row>
    <row r="677" spans="1:9" ht="13.35" customHeight="1" x14ac:dyDescent="0.2">
      <c r="A677" s="123" t="s">
        <v>73</v>
      </c>
      <c r="B677" s="94" t="s">
        <v>619</v>
      </c>
      <c r="C677" s="124" t="s">
        <v>74</v>
      </c>
      <c r="D677" s="124"/>
      <c r="E677" s="92">
        <f t="shared" si="134"/>
        <v>157553</v>
      </c>
      <c r="F677" s="92">
        <f t="shared" si="134"/>
        <v>157553</v>
      </c>
      <c r="G677" s="92">
        <f t="shared" si="134"/>
        <v>58775.8</v>
      </c>
      <c r="H677" s="121">
        <f t="shared" si="126"/>
        <v>37.305414685851744</v>
      </c>
      <c r="I677" s="122">
        <f t="shared" si="127"/>
        <v>37.305414685851744</v>
      </c>
    </row>
    <row r="678" spans="1:9" ht="18" customHeight="1" x14ac:dyDescent="0.2">
      <c r="A678" s="123" t="s">
        <v>75</v>
      </c>
      <c r="B678" s="94" t="s">
        <v>619</v>
      </c>
      <c r="C678" s="124" t="s">
        <v>76</v>
      </c>
      <c r="D678" s="124">
        <v>900810</v>
      </c>
      <c r="E678" s="92">
        <v>157553</v>
      </c>
      <c r="F678" s="92">
        <v>157553</v>
      </c>
      <c r="G678" s="92">
        <v>58775.8</v>
      </c>
      <c r="H678" s="121">
        <f t="shared" si="126"/>
        <v>37.305414685851744</v>
      </c>
      <c r="I678" s="122">
        <f t="shared" si="127"/>
        <v>37.305414685851744</v>
      </c>
    </row>
    <row r="679" spans="1:9" s="79" customFormat="1" x14ac:dyDescent="0.2">
      <c r="A679" s="117" t="s">
        <v>613</v>
      </c>
      <c r="B679" s="119" t="s">
        <v>614</v>
      </c>
      <c r="C679" s="112"/>
      <c r="D679" s="112"/>
      <c r="E679" s="93">
        <f t="shared" ref="E679:G682" si="135">E680</f>
        <v>33874</v>
      </c>
      <c r="F679" s="93">
        <f t="shared" si="135"/>
        <v>33874</v>
      </c>
      <c r="G679" s="93">
        <f t="shared" si="135"/>
        <v>892.1</v>
      </c>
      <c r="H679" s="115">
        <f t="shared" si="126"/>
        <v>2.6335832792111944</v>
      </c>
      <c r="I679" s="116">
        <f t="shared" si="127"/>
        <v>2.6335832792111944</v>
      </c>
    </row>
    <row r="680" spans="1:9" s="79" customFormat="1" x14ac:dyDescent="0.2">
      <c r="A680" s="117" t="s">
        <v>615</v>
      </c>
      <c r="B680" s="119" t="s">
        <v>616</v>
      </c>
      <c r="C680" s="112"/>
      <c r="D680" s="112"/>
      <c r="E680" s="93">
        <f t="shared" si="135"/>
        <v>33874</v>
      </c>
      <c r="F680" s="93">
        <f t="shared" si="135"/>
        <v>33874</v>
      </c>
      <c r="G680" s="93">
        <f t="shared" si="135"/>
        <v>892.1</v>
      </c>
      <c r="H680" s="115">
        <f t="shared" si="126"/>
        <v>2.6335832792111944</v>
      </c>
      <c r="I680" s="116">
        <f t="shared" si="127"/>
        <v>2.6335832792111944</v>
      </c>
    </row>
    <row r="681" spans="1:9" x14ac:dyDescent="0.2">
      <c r="A681" s="142" t="s">
        <v>197</v>
      </c>
      <c r="B681" s="94" t="s">
        <v>617</v>
      </c>
      <c r="C681" s="124"/>
      <c r="D681" s="124"/>
      <c r="E681" s="92">
        <f t="shared" si="135"/>
        <v>33874</v>
      </c>
      <c r="F681" s="92">
        <f t="shared" si="135"/>
        <v>33874</v>
      </c>
      <c r="G681" s="92">
        <f t="shared" si="135"/>
        <v>892.1</v>
      </c>
      <c r="H681" s="121">
        <f t="shared" si="126"/>
        <v>2.6335832792111944</v>
      </c>
      <c r="I681" s="122">
        <f t="shared" si="127"/>
        <v>2.6335832792111944</v>
      </c>
    </row>
    <row r="682" spans="1:9" ht="13.35" customHeight="1" x14ac:dyDescent="0.2">
      <c r="A682" s="123" t="s">
        <v>73</v>
      </c>
      <c r="B682" s="94" t="s">
        <v>617</v>
      </c>
      <c r="C682" s="124" t="s">
        <v>74</v>
      </c>
      <c r="D682" s="124"/>
      <c r="E682" s="92">
        <f t="shared" si="135"/>
        <v>33874</v>
      </c>
      <c r="F682" s="92">
        <f t="shared" si="135"/>
        <v>33874</v>
      </c>
      <c r="G682" s="92">
        <f t="shared" si="135"/>
        <v>892.1</v>
      </c>
      <c r="H682" s="121">
        <f t="shared" si="126"/>
        <v>2.6335832792111944</v>
      </c>
      <c r="I682" s="122">
        <f t="shared" si="127"/>
        <v>2.6335832792111944</v>
      </c>
    </row>
    <row r="683" spans="1:9" ht="21" customHeight="1" x14ac:dyDescent="0.2">
      <c r="A683" s="123" t="s">
        <v>75</v>
      </c>
      <c r="B683" s="94" t="s">
        <v>617</v>
      </c>
      <c r="C683" s="124" t="s">
        <v>76</v>
      </c>
      <c r="D683" s="124">
        <v>900810</v>
      </c>
      <c r="E683" s="92">
        <v>33874</v>
      </c>
      <c r="F683" s="92">
        <v>33874</v>
      </c>
      <c r="G683" s="92">
        <v>892.1</v>
      </c>
      <c r="H683" s="121">
        <f t="shared" si="126"/>
        <v>2.6335832792111944</v>
      </c>
      <c r="I683" s="122">
        <f t="shared" si="127"/>
        <v>2.6335832792111944</v>
      </c>
    </row>
    <row r="684" spans="1:9" x14ac:dyDescent="0.2">
      <c r="A684" s="117" t="s">
        <v>457</v>
      </c>
      <c r="B684" s="119" t="s">
        <v>238</v>
      </c>
      <c r="C684" s="112"/>
      <c r="D684" s="112"/>
      <c r="E684" s="93">
        <f>E685+E690+E715</f>
        <v>73991.199999999997</v>
      </c>
      <c r="F684" s="93">
        <f>F685+F690+F715</f>
        <v>81280.800000000003</v>
      </c>
      <c r="G684" s="93">
        <f>G685+G690+G715</f>
        <v>33586.5</v>
      </c>
      <c r="H684" s="115">
        <f t="shared" si="126"/>
        <v>45.392560196347674</v>
      </c>
      <c r="I684" s="116">
        <f t="shared" si="127"/>
        <v>41.321566716863025</v>
      </c>
    </row>
    <row r="685" spans="1:9" ht="45.75" customHeight="1" x14ac:dyDescent="0.2">
      <c r="A685" s="137" t="s">
        <v>458</v>
      </c>
      <c r="B685" s="119" t="s">
        <v>239</v>
      </c>
      <c r="C685" s="112"/>
      <c r="D685" s="112"/>
      <c r="E685" s="93">
        <f t="shared" ref="E685:F688" si="136">E686</f>
        <v>1320</v>
      </c>
      <c r="F685" s="93">
        <f t="shared" si="136"/>
        <v>1320</v>
      </c>
      <c r="G685" s="93">
        <f t="shared" ref="G685:G688" si="137">G686</f>
        <v>474</v>
      </c>
      <c r="H685" s="115">
        <f t="shared" si="126"/>
        <v>35.909090909090907</v>
      </c>
      <c r="I685" s="116">
        <f t="shared" si="127"/>
        <v>35.909090909090907</v>
      </c>
    </row>
    <row r="686" spans="1:9" s="79" customFormat="1" ht="38.25" x14ac:dyDescent="0.2">
      <c r="A686" s="117" t="s">
        <v>738</v>
      </c>
      <c r="B686" s="119" t="s">
        <v>143</v>
      </c>
      <c r="C686" s="112"/>
      <c r="D686" s="112"/>
      <c r="E686" s="93">
        <f t="shared" si="136"/>
        <v>1320</v>
      </c>
      <c r="F686" s="93">
        <f t="shared" si="136"/>
        <v>1320</v>
      </c>
      <c r="G686" s="93">
        <f t="shared" si="137"/>
        <v>474</v>
      </c>
      <c r="H686" s="115">
        <f t="shared" si="126"/>
        <v>35.909090909090907</v>
      </c>
      <c r="I686" s="116">
        <f t="shared" si="127"/>
        <v>35.909090909090907</v>
      </c>
    </row>
    <row r="687" spans="1:9" ht="63.75" x14ac:dyDescent="0.2">
      <c r="A687" s="123" t="s">
        <v>681</v>
      </c>
      <c r="B687" s="94" t="s">
        <v>644</v>
      </c>
      <c r="C687" s="124"/>
      <c r="D687" s="124"/>
      <c r="E687" s="92">
        <f t="shared" si="136"/>
        <v>1320</v>
      </c>
      <c r="F687" s="92">
        <f t="shared" si="136"/>
        <v>1320</v>
      </c>
      <c r="G687" s="92">
        <f t="shared" si="137"/>
        <v>474</v>
      </c>
      <c r="H687" s="121">
        <f t="shared" si="126"/>
        <v>35.909090909090907</v>
      </c>
      <c r="I687" s="122">
        <f t="shared" si="127"/>
        <v>35.909090909090907</v>
      </c>
    </row>
    <row r="688" spans="1:9" ht="25.5" x14ac:dyDescent="0.2">
      <c r="A688" s="123" t="s">
        <v>67</v>
      </c>
      <c r="B688" s="94" t="s">
        <v>644</v>
      </c>
      <c r="C688" s="124" t="s">
        <v>68</v>
      </c>
      <c r="D688" s="124"/>
      <c r="E688" s="92">
        <f t="shared" si="136"/>
        <v>1320</v>
      </c>
      <c r="F688" s="92">
        <f t="shared" si="136"/>
        <v>1320</v>
      </c>
      <c r="G688" s="92">
        <f t="shared" si="137"/>
        <v>474</v>
      </c>
      <c r="H688" s="121">
        <f t="shared" si="126"/>
        <v>35.909090909090907</v>
      </c>
      <c r="I688" s="122">
        <f t="shared" si="127"/>
        <v>35.909090909090907</v>
      </c>
    </row>
    <row r="689" spans="1:9" ht="13.35" customHeight="1" x14ac:dyDescent="0.2">
      <c r="A689" s="123" t="s">
        <v>69</v>
      </c>
      <c r="B689" s="94" t="s">
        <v>644</v>
      </c>
      <c r="C689" s="124" t="s">
        <v>70</v>
      </c>
      <c r="D689" s="124">
        <v>900100</v>
      </c>
      <c r="E689" s="92">
        <v>1320</v>
      </c>
      <c r="F689" s="92">
        <v>1320</v>
      </c>
      <c r="G689" s="92">
        <v>474</v>
      </c>
      <c r="H689" s="121">
        <f t="shared" si="126"/>
        <v>35.909090909090907</v>
      </c>
      <c r="I689" s="122">
        <f t="shared" si="127"/>
        <v>35.909090909090907</v>
      </c>
    </row>
    <row r="690" spans="1:9" ht="25.5" x14ac:dyDescent="0.2">
      <c r="A690" s="134" t="s">
        <v>459</v>
      </c>
      <c r="B690" s="119" t="s">
        <v>121</v>
      </c>
      <c r="C690" s="112"/>
      <c r="D690" s="112"/>
      <c r="E690" s="93">
        <f>E691+E698+E702+E709</f>
        <v>12578.8</v>
      </c>
      <c r="F690" s="93">
        <f>F691+F698+F702+F709</f>
        <v>12578.8</v>
      </c>
      <c r="G690" s="93">
        <f>G691+G698+G702+G709</f>
        <v>3687.5999999999995</v>
      </c>
      <c r="H690" s="115">
        <f t="shared" si="126"/>
        <v>29.315991986516991</v>
      </c>
      <c r="I690" s="116">
        <f t="shared" si="127"/>
        <v>29.315991986516991</v>
      </c>
    </row>
    <row r="691" spans="1:9" x14ac:dyDescent="0.2">
      <c r="A691" s="134" t="s">
        <v>460</v>
      </c>
      <c r="B691" s="119" t="s">
        <v>240</v>
      </c>
      <c r="C691" s="112"/>
      <c r="D691" s="112"/>
      <c r="E691" s="93">
        <f>E692+E695</f>
        <v>7647.2999999999993</v>
      </c>
      <c r="F691" s="93">
        <f>F692+F695</f>
        <v>7647.2999999999993</v>
      </c>
      <c r="G691" s="93">
        <f>G692+G695</f>
        <v>2517.0999999999995</v>
      </c>
      <c r="H691" s="115">
        <f t="shared" si="126"/>
        <v>32.914884992088709</v>
      </c>
      <c r="I691" s="116">
        <f t="shared" si="127"/>
        <v>32.914884992088709</v>
      </c>
    </row>
    <row r="692" spans="1:9" ht="38.25" x14ac:dyDescent="0.2">
      <c r="A692" s="123" t="s">
        <v>476</v>
      </c>
      <c r="B692" s="94" t="s">
        <v>471</v>
      </c>
      <c r="C692" s="124"/>
      <c r="D692" s="124"/>
      <c r="E692" s="92">
        <f t="shared" ref="E692:G693" si="138">E693</f>
        <v>2796.6</v>
      </c>
      <c r="F692" s="92">
        <f t="shared" si="138"/>
        <v>2796.6</v>
      </c>
      <c r="G692" s="92">
        <f t="shared" si="138"/>
        <v>1073.5999999999999</v>
      </c>
      <c r="H692" s="121">
        <f t="shared" si="126"/>
        <v>38.389472931416719</v>
      </c>
      <c r="I692" s="122">
        <f t="shared" si="127"/>
        <v>38.389472931416719</v>
      </c>
    </row>
    <row r="693" spans="1:9" ht="13.35" customHeight="1" x14ac:dyDescent="0.2">
      <c r="A693" s="123" t="s">
        <v>73</v>
      </c>
      <c r="B693" s="94" t="s">
        <v>471</v>
      </c>
      <c r="C693" s="124" t="s">
        <v>74</v>
      </c>
      <c r="D693" s="124"/>
      <c r="E693" s="92">
        <f t="shared" si="138"/>
        <v>2796.6</v>
      </c>
      <c r="F693" s="92">
        <f t="shared" si="138"/>
        <v>2796.6</v>
      </c>
      <c r="G693" s="92">
        <f t="shared" si="138"/>
        <v>1073.5999999999999</v>
      </c>
      <c r="H693" s="121">
        <f t="shared" si="126"/>
        <v>38.389472931416719</v>
      </c>
      <c r="I693" s="122">
        <f t="shared" si="127"/>
        <v>38.389472931416719</v>
      </c>
    </row>
    <row r="694" spans="1:9" ht="17.850000000000001" customHeight="1" x14ac:dyDescent="0.2">
      <c r="A694" s="123" t="s">
        <v>75</v>
      </c>
      <c r="B694" s="94" t="s">
        <v>471</v>
      </c>
      <c r="C694" s="124" t="s">
        <v>76</v>
      </c>
      <c r="D694" s="124">
        <v>900100</v>
      </c>
      <c r="E694" s="92">
        <v>2796.6</v>
      </c>
      <c r="F694" s="92">
        <v>2796.6</v>
      </c>
      <c r="G694" s="92">
        <f>961.9+53.9+57.8</f>
        <v>1073.5999999999999</v>
      </c>
      <c r="H694" s="121">
        <f t="shared" si="126"/>
        <v>38.389472931416719</v>
      </c>
      <c r="I694" s="122">
        <f t="shared" si="127"/>
        <v>38.389472931416719</v>
      </c>
    </row>
    <row r="695" spans="1:9" ht="28.5" customHeight="1" x14ac:dyDescent="0.2">
      <c r="A695" s="123" t="s">
        <v>241</v>
      </c>
      <c r="B695" s="94" t="s">
        <v>242</v>
      </c>
      <c r="C695" s="124"/>
      <c r="D695" s="124"/>
      <c r="E695" s="92">
        <f t="shared" ref="E695:G696" si="139">E696</f>
        <v>4850.7</v>
      </c>
      <c r="F695" s="92">
        <f t="shared" si="139"/>
        <v>4850.7</v>
      </c>
      <c r="G695" s="92">
        <f t="shared" si="139"/>
        <v>1443.4999999999998</v>
      </c>
      <c r="H695" s="121">
        <f t="shared" si="126"/>
        <v>29.758591543488567</v>
      </c>
      <c r="I695" s="122">
        <f t="shared" si="127"/>
        <v>29.758591543488567</v>
      </c>
    </row>
    <row r="696" spans="1:9" ht="13.35" customHeight="1" x14ac:dyDescent="0.2">
      <c r="A696" s="123" t="s">
        <v>73</v>
      </c>
      <c r="B696" s="94" t="s">
        <v>242</v>
      </c>
      <c r="C696" s="124" t="s">
        <v>74</v>
      </c>
      <c r="D696" s="124"/>
      <c r="E696" s="92">
        <f t="shared" si="139"/>
        <v>4850.7</v>
      </c>
      <c r="F696" s="92">
        <f t="shared" si="139"/>
        <v>4850.7</v>
      </c>
      <c r="G696" s="92">
        <f t="shared" si="139"/>
        <v>1443.4999999999998</v>
      </c>
      <c r="H696" s="121">
        <f t="shared" si="126"/>
        <v>29.758591543488567</v>
      </c>
      <c r="I696" s="122">
        <f t="shared" si="127"/>
        <v>29.758591543488567</v>
      </c>
    </row>
    <row r="697" spans="1:9" ht="17.850000000000001" customHeight="1" x14ac:dyDescent="0.2">
      <c r="A697" s="123" t="s">
        <v>75</v>
      </c>
      <c r="B697" s="94" t="s">
        <v>242</v>
      </c>
      <c r="C697" s="124" t="s">
        <v>76</v>
      </c>
      <c r="D697" s="124">
        <v>900100</v>
      </c>
      <c r="E697" s="92">
        <v>4850.7</v>
      </c>
      <c r="F697" s="92">
        <v>4850.7</v>
      </c>
      <c r="G697" s="92">
        <f>1295.8+51.1+94+2.6</f>
        <v>1443.4999999999998</v>
      </c>
      <c r="H697" s="121">
        <f t="shared" si="126"/>
        <v>29.758591543488567</v>
      </c>
      <c r="I697" s="122">
        <f t="shared" si="127"/>
        <v>29.758591543488567</v>
      </c>
    </row>
    <row r="698" spans="1:9" x14ac:dyDescent="0.2">
      <c r="A698" s="134" t="s">
        <v>461</v>
      </c>
      <c r="B698" s="119" t="s">
        <v>243</v>
      </c>
      <c r="C698" s="112"/>
      <c r="D698" s="124"/>
      <c r="E698" s="93">
        <f t="shared" ref="E698:G700" si="140">E699</f>
        <v>629</v>
      </c>
      <c r="F698" s="93">
        <f t="shared" si="140"/>
        <v>629</v>
      </c>
      <c r="G698" s="93">
        <f t="shared" si="140"/>
        <v>170.4</v>
      </c>
      <c r="H698" s="115">
        <f t="shared" si="126"/>
        <v>27.090620031796504</v>
      </c>
      <c r="I698" s="116">
        <f t="shared" si="127"/>
        <v>27.090620031796504</v>
      </c>
    </row>
    <row r="699" spans="1:9" x14ac:dyDescent="0.2">
      <c r="A699" s="142" t="s">
        <v>244</v>
      </c>
      <c r="B699" s="94" t="s">
        <v>245</v>
      </c>
      <c r="C699" s="124"/>
      <c r="D699" s="124"/>
      <c r="E699" s="92">
        <f t="shared" si="140"/>
        <v>629</v>
      </c>
      <c r="F699" s="92">
        <f t="shared" si="140"/>
        <v>629</v>
      </c>
      <c r="G699" s="92">
        <f t="shared" si="140"/>
        <v>170.4</v>
      </c>
      <c r="H699" s="121">
        <f t="shared" si="126"/>
        <v>27.090620031796504</v>
      </c>
      <c r="I699" s="122">
        <f t="shared" si="127"/>
        <v>27.090620031796504</v>
      </c>
    </row>
    <row r="700" spans="1:9" ht="13.35" customHeight="1" x14ac:dyDescent="0.2">
      <c r="A700" s="123" t="s">
        <v>73</v>
      </c>
      <c r="B700" s="94" t="s">
        <v>245</v>
      </c>
      <c r="C700" s="124" t="s">
        <v>74</v>
      </c>
      <c r="D700" s="124"/>
      <c r="E700" s="92">
        <f t="shared" si="140"/>
        <v>629</v>
      </c>
      <c r="F700" s="92">
        <f t="shared" si="140"/>
        <v>629</v>
      </c>
      <c r="G700" s="92">
        <f t="shared" si="140"/>
        <v>170.4</v>
      </c>
      <c r="H700" s="121">
        <f t="shared" si="126"/>
        <v>27.090620031796504</v>
      </c>
      <c r="I700" s="122">
        <f t="shared" si="127"/>
        <v>27.090620031796504</v>
      </c>
    </row>
    <row r="701" spans="1:9" ht="17.850000000000001" customHeight="1" x14ac:dyDescent="0.2">
      <c r="A701" s="123" t="s">
        <v>75</v>
      </c>
      <c r="B701" s="94" t="s">
        <v>245</v>
      </c>
      <c r="C701" s="124" t="s">
        <v>76</v>
      </c>
      <c r="D701" s="124">
        <v>900100</v>
      </c>
      <c r="E701" s="92">
        <v>629</v>
      </c>
      <c r="F701" s="92">
        <v>629</v>
      </c>
      <c r="G701" s="92">
        <f>170.4</f>
        <v>170.4</v>
      </c>
      <c r="H701" s="121">
        <f t="shared" si="126"/>
        <v>27.090620031796504</v>
      </c>
      <c r="I701" s="122">
        <f t="shared" si="127"/>
        <v>27.090620031796504</v>
      </c>
    </row>
    <row r="702" spans="1:9" x14ac:dyDescent="0.2">
      <c r="A702" s="134" t="s">
        <v>462</v>
      </c>
      <c r="B702" s="119" t="s">
        <v>246</v>
      </c>
      <c r="C702" s="112"/>
      <c r="D702" s="124"/>
      <c r="E702" s="93">
        <f>E703+E706</f>
        <v>2566.5</v>
      </c>
      <c r="F702" s="93">
        <f>F703+F706</f>
        <v>2566.5</v>
      </c>
      <c r="G702" s="93">
        <f>G703+G706</f>
        <v>1000.1</v>
      </c>
      <c r="H702" s="115">
        <f t="shared" si="126"/>
        <v>38.967465419832457</v>
      </c>
      <c r="I702" s="116">
        <f t="shared" si="127"/>
        <v>38.967465419832457</v>
      </c>
    </row>
    <row r="703" spans="1:9" x14ac:dyDescent="0.2">
      <c r="A703" s="142" t="s">
        <v>477</v>
      </c>
      <c r="B703" s="94" t="s">
        <v>247</v>
      </c>
      <c r="C703" s="74"/>
      <c r="D703" s="124"/>
      <c r="E703" s="92">
        <f t="shared" ref="E703:G704" si="141">E704</f>
        <v>2326.5</v>
      </c>
      <c r="F703" s="92">
        <f t="shared" si="141"/>
        <v>2326.5</v>
      </c>
      <c r="G703" s="92">
        <f t="shared" si="141"/>
        <v>900.1</v>
      </c>
      <c r="H703" s="121">
        <f t="shared" si="126"/>
        <v>38.689017837954012</v>
      </c>
      <c r="I703" s="122">
        <f t="shared" si="127"/>
        <v>38.689017837954012</v>
      </c>
    </row>
    <row r="704" spans="1:9" ht="13.35" customHeight="1" x14ac:dyDescent="0.2">
      <c r="A704" s="123" t="s">
        <v>73</v>
      </c>
      <c r="B704" s="94" t="s">
        <v>247</v>
      </c>
      <c r="C704" s="124" t="s">
        <v>74</v>
      </c>
      <c r="D704" s="124"/>
      <c r="E704" s="92">
        <f t="shared" si="141"/>
        <v>2326.5</v>
      </c>
      <c r="F704" s="92">
        <f t="shared" si="141"/>
        <v>2326.5</v>
      </c>
      <c r="G704" s="92">
        <f t="shared" si="141"/>
        <v>900.1</v>
      </c>
      <c r="H704" s="121">
        <f t="shared" si="126"/>
        <v>38.689017837954012</v>
      </c>
      <c r="I704" s="122">
        <f t="shared" si="127"/>
        <v>38.689017837954012</v>
      </c>
    </row>
    <row r="705" spans="1:9" ht="25.5" x14ac:dyDescent="0.2">
      <c r="A705" s="123" t="s">
        <v>75</v>
      </c>
      <c r="B705" s="94" t="s">
        <v>247</v>
      </c>
      <c r="C705" s="124" t="s">
        <v>76</v>
      </c>
      <c r="D705" s="124">
        <v>900100</v>
      </c>
      <c r="E705" s="92">
        <v>2326.5</v>
      </c>
      <c r="F705" s="92">
        <v>2326.5</v>
      </c>
      <c r="G705" s="92">
        <f>411.8+50+144.3+294</f>
        <v>900.1</v>
      </c>
      <c r="H705" s="121">
        <f t="shared" si="126"/>
        <v>38.689017837954012</v>
      </c>
      <c r="I705" s="122">
        <f t="shared" si="127"/>
        <v>38.689017837954012</v>
      </c>
    </row>
    <row r="706" spans="1:9" ht="51" x14ac:dyDescent="0.2">
      <c r="A706" s="142" t="s">
        <v>478</v>
      </c>
      <c r="B706" s="94" t="s">
        <v>248</v>
      </c>
      <c r="C706" s="74"/>
      <c r="D706" s="124"/>
      <c r="E706" s="92">
        <f t="shared" ref="E706:G707" si="142">E707</f>
        <v>240</v>
      </c>
      <c r="F706" s="92">
        <f t="shared" si="142"/>
        <v>240</v>
      </c>
      <c r="G706" s="92">
        <f t="shared" si="142"/>
        <v>100</v>
      </c>
      <c r="H706" s="121">
        <f t="shared" si="126"/>
        <v>41.666666666666671</v>
      </c>
      <c r="I706" s="122">
        <f t="shared" si="127"/>
        <v>41.666666666666671</v>
      </c>
    </row>
    <row r="707" spans="1:9" ht="13.35" customHeight="1" x14ac:dyDescent="0.2">
      <c r="A707" s="123" t="s">
        <v>73</v>
      </c>
      <c r="B707" s="94" t="s">
        <v>248</v>
      </c>
      <c r="C707" s="124" t="s">
        <v>74</v>
      </c>
      <c r="D707" s="124"/>
      <c r="E707" s="92">
        <f t="shared" si="142"/>
        <v>240</v>
      </c>
      <c r="F707" s="92">
        <f t="shared" si="142"/>
        <v>240</v>
      </c>
      <c r="G707" s="92">
        <f t="shared" si="142"/>
        <v>100</v>
      </c>
      <c r="H707" s="121">
        <f t="shared" si="126"/>
        <v>41.666666666666671</v>
      </c>
      <c r="I707" s="122">
        <f t="shared" si="127"/>
        <v>41.666666666666671</v>
      </c>
    </row>
    <row r="708" spans="1:9" ht="16.5" customHeight="1" x14ac:dyDescent="0.2">
      <c r="A708" s="123" t="s">
        <v>75</v>
      </c>
      <c r="B708" s="94" t="s">
        <v>248</v>
      </c>
      <c r="C708" s="124" t="s">
        <v>76</v>
      </c>
      <c r="D708" s="124">
        <v>900100</v>
      </c>
      <c r="E708" s="92">
        <v>240</v>
      </c>
      <c r="F708" s="92">
        <v>240</v>
      </c>
      <c r="G708" s="92">
        <v>100</v>
      </c>
      <c r="H708" s="121">
        <f t="shared" si="126"/>
        <v>41.666666666666671</v>
      </c>
      <c r="I708" s="122">
        <f t="shared" si="127"/>
        <v>41.666666666666671</v>
      </c>
    </row>
    <row r="709" spans="1:9" x14ac:dyDescent="0.2">
      <c r="A709" s="134" t="s">
        <v>640</v>
      </c>
      <c r="B709" s="119" t="s">
        <v>641</v>
      </c>
      <c r="C709" s="112"/>
      <c r="D709" s="112"/>
      <c r="E709" s="93">
        <f>E710</f>
        <v>1736</v>
      </c>
      <c r="F709" s="93">
        <f>F710</f>
        <v>1736</v>
      </c>
      <c r="G709" s="93">
        <f>G710</f>
        <v>0</v>
      </c>
      <c r="H709" s="115">
        <f t="shared" si="126"/>
        <v>0</v>
      </c>
      <c r="I709" s="116">
        <f t="shared" si="127"/>
        <v>0</v>
      </c>
    </row>
    <row r="710" spans="1:9" ht="38.25" x14ac:dyDescent="0.2">
      <c r="A710" s="123" t="s">
        <v>643</v>
      </c>
      <c r="B710" s="94" t="s">
        <v>642</v>
      </c>
      <c r="C710" s="124"/>
      <c r="D710" s="124"/>
      <c r="E710" s="92">
        <f>E711+E713</f>
        <v>1736</v>
      </c>
      <c r="F710" s="92">
        <f>F711+F713</f>
        <v>1736</v>
      </c>
      <c r="G710" s="92">
        <f>G711+G713</f>
        <v>0</v>
      </c>
      <c r="H710" s="121">
        <f t="shared" si="126"/>
        <v>0</v>
      </c>
      <c r="I710" s="122">
        <f t="shared" si="127"/>
        <v>0</v>
      </c>
    </row>
    <row r="711" spans="1:9" ht="13.35" customHeight="1" x14ac:dyDescent="0.2">
      <c r="A711" s="123" t="s">
        <v>73</v>
      </c>
      <c r="B711" s="94" t="s">
        <v>642</v>
      </c>
      <c r="C711" s="124" t="s">
        <v>74</v>
      </c>
      <c r="D711" s="124"/>
      <c r="E711" s="92">
        <f>E712</f>
        <v>158</v>
      </c>
      <c r="F711" s="92">
        <f>F712</f>
        <v>158</v>
      </c>
      <c r="G711" s="92">
        <f>G712</f>
        <v>0</v>
      </c>
      <c r="H711" s="121">
        <f t="shared" ref="H711:H774" si="143">G711/E711*100</f>
        <v>0</v>
      </c>
      <c r="I711" s="122">
        <f t="shared" ref="I711:I774" si="144">G711/F711*100</f>
        <v>0</v>
      </c>
    </row>
    <row r="712" spans="1:9" ht="25.5" x14ac:dyDescent="0.2">
      <c r="A712" s="123" t="s">
        <v>75</v>
      </c>
      <c r="B712" s="94" t="s">
        <v>642</v>
      </c>
      <c r="C712" s="124" t="s">
        <v>76</v>
      </c>
      <c r="D712" s="124">
        <v>900100</v>
      </c>
      <c r="E712" s="92">
        <v>158</v>
      </c>
      <c r="F712" s="92">
        <v>158</v>
      </c>
      <c r="G712" s="139">
        <v>0</v>
      </c>
      <c r="H712" s="121">
        <f t="shared" si="143"/>
        <v>0</v>
      </c>
      <c r="I712" s="122">
        <f t="shared" si="144"/>
        <v>0</v>
      </c>
    </row>
    <row r="713" spans="1:9" ht="25.5" x14ac:dyDescent="0.2">
      <c r="A713" s="123" t="s">
        <v>67</v>
      </c>
      <c r="B713" s="94" t="s">
        <v>642</v>
      </c>
      <c r="C713" s="124" t="s">
        <v>68</v>
      </c>
      <c r="D713" s="124"/>
      <c r="E713" s="92">
        <f>E714</f>
        <v>1578</v>
      </c>
      <c r="F713" s="92">
        <f>F714</f>
        <v>1578</v>
      </c>
      <c r="G713" s="92">
        <f>G714</f>
        <v>0</v>
      </c>
      <c r="H713" s="121">
        <f t="shared" si="143"/>
        <v>0</v>
      </c>
      <c r="I713" s="122">
        <f t="shared" si="144"/>
        <v>0</v>
      </c>
    </row>
    <row r="714" spans="1:9" x14ac:dyDescent="0.2">
      <c r="A714" s="123" t="s">
        <v>69</v>
      </c>
      <c r="B714" s="94" t="s">
        <v>642</v>
      </c>
      <c r="C714" s="124" t="s">
        <v>70</v>
      </c>
      <c r="D714" s="124">
        <v>900100</v>
      </c>
      <c r="E714" s="92">
        <v>1578</v>
      </c>
      <c r="F714" s="92">
        <v>1578</v>
      </c>
      <c r="G714" s="139">
        <v>0</v>
      </c>
      <c r="H714" s="121">
        <f t="shared" si="143"/>
        <v>0</v>
      </c>
      <c r="I714" s="122">
        <f t="shared" si="144"/>
        <v>0</v>
      </c>
    </row>
    <row r="715" spans="1:9" x14ac:dyDescent="0.2">
      <c r="A715" s="117" t="s">
        <v>89</v>
      </c>
      <c r="B715" s="119" t="s">
        <v>522</v>
      </c>
      <c r="C715" s="124"/>
      <c r="D715" s="124"/>
      <c r="E715" s="93">
        <f t="shared" ref="E715:G716" si="145">E716</f>
        <v>60092.4</v>
      </c>
      <c r="F715" s="93">
        <f t="shared" si="145"/>
        <v>67382</v>
      </c>
      <c r="G715" s="93">
        <f t="shared" si="145"/>
        <v>29424.9</v>
      </c>
      <c r="H715" s="115">
        <f t="shared" si="143"/>
        <v>48.966092217984304</v>
      </c>
      <c r="I715" s="116">
        <f t="shared" si="144"/>
        <v>43.668783948235436</v>
      </c>
    </row>
    <row r="716" spans="1:9" ht="25.5" x14ac:dyDescent="0.2">
      <c r="A716" s="117" t="s">
        <v>263</v>
      </c>
      <c r="B716" s="119" t="s">
        <v>523</v>
      </c>
      <c r="C716" s="112"/>
      <c r="D716" s="112"/>
      <c r="E716" s="93">
        <f t="shared" si="145"/>
        <v>60092.4</v>
      </c>
      <c r="F716" s="93">
        <f t="shared" si="145"/>
        <v>67382</v>
      </c>
      <c r="G716" s="93">
        <f t="shared" si="145"/>
        <v>29424.9</v>
      </c>
      <c r="H716" s="115">
        <f t="shared" si="143"/>
        <v>48.966092217984304</v>
      </c>
      <c r="I716" s="116">
        <f t="shared" si="144"/>
        <v>43.668783948235436</v>
      </c>
    </row>
    <row r="717" spans="1:9" ht="25.5" x14ac:dyDescent="0.2">
      <c r="A717" s="123" t="s">
        <v>521</v>
      </c>
      <c r="B717" s="94" t="s">
        <v>524</v>
      </c>
      <c r="C717" s="124"/>
      <c r="D717" s="124"/>
      <c r="E717" s="92">
        <f t="shared" ref="E717:G718" si="146">E718</f>
        <v>60092.4</v>
      </c>
      <c r="F717" s="92">
        <f t="shared" si="146"/>
        <v>67382</v>
      </c>
      <c r="G717" s="92">
        <f t="shared" si="146"/>
        <v>29424.9</v>
      </c>
      <c r="H717" s="121">
        <f t="shared" si="143"/>
        <v>48.966092217984304</v>
      </c>
      <c r="I717" s="122">
        <f t="shared" si="144"/>
        <v>43.668783948235436</v>
      </c>
    </row>
    <row r="718" spans="1:9" ht="25.5" x14ac:dyDescent="0.2">
      <c r="A718" s="123" t="s">
        <v>67</v>
      </c>
      <c r="B718" s="94" t="s">
        <v>524</v>
      </c>
      <c r="C718" s="124" t="s">
        <v>68</v>
      </c>
      <c r="D718" s="124"/>
      <c r="E718" s="92">
        <f t="shared" si="146"/>
        <v>60092.4</v>
      </c>
      <c r="F718" s="92">
        <f t="shared" si="146"/>
        <v>67382</v>
      </c>
      <c r="G718" s="92">
        <f t="shared" si="146"/>
        <v>29424.9</v>
      </c>
      <c r="H718" s="121">
        <f t="shared" si="143"/>
        <v>48.966092217984304</v>
      </c>
      <c r="I718" s="122">
        <f t="shared" si="144"/>
        <v>43.668783948235436</v>
      </c>
    </row>
    <row r="719" spans="1:9" ht="13.35" customHeight="1" x14ac:dyDescent="0.2">
      <c r="A719" s="123" t="s">
        <v>69</v>
      </c>
      <c r="B719" s="94" t="s">
        <v>524</v>
      </c>
      <c r="C719" s="124" t="s">
        <v>70</v>
      </c>
      <c r="D719" s="124">
        <v>900100</v>
      </c>
      <c r="E719" s="92">
        <v>60092.4</v>
      </c>
      <c r="F719" s="92">
        <v>67382</v>
      </c>
      <c r="G719" s="92">
        <v>29424.9</v>
      </c>
      <c r="H719" s="121">
        <f t="shared" si="143"/>
        <v>48.966092217984304</v>
      </c>
      <c r="I719" s="122">
        <f t="shared" si="144"/>
        <v>43.668783948235436</v>
      </c>
    </row>
    <row r="720" spans="1:9" ht="13.35" customHeight="1" x14ac:dyDescent="0.2">
      <c r="A720" s="151" t="s">
        <v>693</v>
      </c>
      <c r="B720" s="119" t="s">
        <v>694</v>
      </c>
      <c r="C720" s="72"/>
      <c r="D720" s="72"/>
      <c r="E720" s="93">
        <f>E721</f>
        <v>15578</v>
      </c>
      <c r="F720" s="93">
        <f>F721</f>
        <v>15578</v>
      </c>
      <c r="G720" s="93">
        <f>G721</f>
        <v>4700</v>
      </c>
      <c r="H720" s="115">
        <f t="shared" si="143"/>
        <v>30.170753626909747</v>
      </c>
      <c r="I720" s="116">
        <f t="shared" si="144"/>
        <v>30.170753626909747</v>
      </c>
    </row>
    <row r="721" spans="1:9" ht="13.35" customHeight="1" x14ac:dyDescent="0.2">
      <c r="A721" s="151" t="s">
        <v>695</v>
      </c>
      <c r="B721" s="119" t="s">
        <v>696</v>
      </c>
      <c r="C721" s="160"/>
      <c r="D721" s="160"/>
      <c r="E721" s="161">
        <f>E722+E726</f>
        <v>15578</v>
      </c>
      <c r="F721" s="161">
        <f>F722+F726</f>
        <v>15578</v>
      </c>
      <c r="G721" s="161">
        <f>G722+G726</f>
        <v>4700</v>
      </c>
      <c r="H721" s="115">
        <f t="shared" si="143"/>
        <v>30.170753626909747</v>
      </c>
      <c r="I721" s="116">
        <f t="shared" si="144"/>
        <v>30.170753626909747</v>
      </c>
    </row>
    <row r="722" spans="1:9" ht="13.35" customHeight="1" x14ac:dyDescent="0.2">
      <c r="A722" s="162" t="s">
        <v>697</v>
      </c>
      <c r="B722" s="119" t="s">
        <v>698</v>
      </c>
      <c r="C722" s="124"/>
      <c r="D722" s="163"/>
      <c r="E722" s="161">
        <f t="shared" ref="E722:F724" si="147">E723</f>
        <v>5578</v>
      </c>
      <c r="F722" s="161">
        <f t="shared" si="147"/>
        <v>5578</v>
      </c>
      <c r="G722" s="161">
        <f t="shared" ref="G722:G724" si="148">G723</f>
        <v>4700</v>
      </c>
      <c r="H722" s="115">
        <f t="shared" si="143"/>
        <v>84.259591251344574</v>
      </c>
      <c r="I722" s="116">
        <f t="shared" si="144"/>
        <v>84.259591251344574</v>
      </c>
    </row>
    <row r="723" spans="1:9" ht="13.35" customHeight="1" x14ac:dyDescent="0.2">
      <c r="A723" s="123" t="s">
        <v>699</v>
      </c>
      <c r="B723" s="94" t="s">
        <v>700</v>
      </c>
      <c r="C723" s="124"/>
      <c r="D723" s="163"/>
      <c r="E723" s="164">
        <f t="shared" si="147"/>
        <v>5578</v>
      </c>
      <c r="F723" s="164">
        <f t="shared" si="147"/>
        <v>5578</v>
      </c>
      <c r="G723" s="164">
        <f t="shared" si="148"/>
        <v>4700</v>
      </c>
      <c r="H723" s="121">
        <f t="shared" si="143"/>
        <v>84.259591251344574</v>
      </c>
      <c r="I723" s="122">
        <f t="shared" si="144"/>
        <v>84.259591251344574</v>
      </c>
    </row>
    <row r="724" spans="1:9" ht="13.35" customHeight="1" x14ac:dyDescent="0.2">
      <c r="A724" s="123" t="s">
        <v>73</v>
      </c>
      <c r="B724" s="94" t="s">
        <v>700</v>
      </c>
      <c r="C724" s="124" t="s">
        <v>74</v>
      </c>
      <c r="D724" s="124"/>
      <c r="E724" s="164">
        <f t="shared" si="147"/>
        <v>5578</v>
      </c>
      <c r="F724" s="164">
        <f t="shared" si="147"/>
        <v>5578</v>
      </c>
      <c r="G724" s="164">
        <f t="shared" si="148"/>
        <v>4700</v>
      </c>
      <c r="H724" s="121">
        <f t="shared" si="143"/>
        <v>84.259591251344574</v>
      </c>
      <c r="I724" s="122">
        <f t="shared" si="144"/>
        <v>84.259591251344574</v>
      </c>
    </row>
    <row r="725" spans="1:9" ht="13.35" customHeight="1" x14ac:dyDescent="0.2">
      <c r="A725" s="123" t="s">
        <v>75</v>
      </c>
      <c r="B725" s="94" t="s">
        <v>700</v>
      </c>
      <c r="C725" s="124" t="s">
        <v>76</v>
      </c>
      <c r="D725" s="124">
        <v>900100</v>
      </c>
      <c r="E725" s="164">
        <v>5578</v>
      </c>
      <c r="F725" s="164">
        <v>5578</v>
      </c>
      <c r="G725" s="164">
        <v>4700</v>
      </c>
      <c r="H725" s="121">
        <f t="shared" si="143"/>
        <v>84.259591251344574</v>
      </c>
      <c r="I725" s="122">
        <f t="shared" si="144"/>
        <v>84.259591251344574</v>
      </c>
    </row>
    <row r="726" spans="1:9" ht="13.35" customHeight="1" x14ac:dyDescent="0.2">
      <c r="A726" s="165" t="s">
        <v>701</v>
      </c>
      <c r="B726" s="119" t="s">
        <v>702</v>
      </c>
      <c r="C726" s="72"/>
      <c r="D726" s="72"/>
      <c r="E726" s="166">
        <f t="shared" ref="E726:F728" si="149">E727</f>
        <v>10000</v>
      </c>
      <c r="F726" s="166">
        <f t="shared" si="149"/>
        <v>10000</v>
      </c>
      <c r="G726" s="166">
        <f t="shared" ref="G726:G728" si="150">G727</f>
        <v>0</v>
      </c>
      <c r="H726" s="115">
        <f t="shared" si="143"/>
        <v>0</v>
      </c>
      <c r="I726" s="116">
        <f t="shared" si="144"/>
        <v>0</v>
      </c>
    </row>
    <row r="727" spans="1:9" ht="13.35" customHeight="1" x14ac:dyDescent="0.2">
      <c r="A727" s="167" t="s">
        <v>703</v>
      </c>
      <c r="B727" s="94" t="s">
        <v>704</v>
      </c>
      <c r="C727" s="73"/>
      <c r="D727" s="73"/>
      <c r="E727" s="164">
        <f t="shared" si="149"/>
        <v>10000</v>
      </c>
      <c r="F727" s="164">
        <f t="shared" si="149"/>
        <v>10000</v>
      </c>
      <c r="G727" s="164">
        <f t="shared" si="150"/>
        <v>0</v>
      </c>
      <c r="H727" s="121">
        <f t="shared" si="143"/>
        <v>0</v>
      </c>
      <c r="I727" s="122">
        <f t="shared" si="144"/>
        <v>0</v>
      </c>
    </row>
    <row r="728" spans="1:9" ht="13.35" customHeight="1" x14ac:dyDescent="0.2">
      <c r="A728" s="123" t="s">
        <v>73</v>
      </c>
      <c r="B728" s="94" t="s">
        <v>704</v>
      </c>
      <c r="C728" s="124" t="s">
        <v>74</v>
      </c>
      <c r="D728" s="124"/>
      <c r="E728" s="164">
        <f t="shared" si="149"/>
        <v>10000</v>
      </c>
      <c r="F728" s="164">
        <f t="shared" si="149"/>
        <v>10000</v>
      </c>
      <c r="G728" s="164">
        <f t="shared" si="150"/>
        <v>0</v>
      </c>
      <c r="H728" s="121">
        <f t="shared" si="143"/>
        <v>0</v>
      </c>
      <c r="I728" s="122">
        <f t="shared" si="144"/>
        <v>0</v>
      </c>
    </row>
    <row r="729" spans="1:9" ht="13.35" customHeight="1" x14ac:dyDescent="0.2">
      <c r="A729" s="123" t="s">
        <v>75</v>
      </c>
      <c r="B729" s="94" t="s">
        <v>704</v>
      </c>
      <c r="C729" s="124" t="s">
        <v>76</v>
      </c>
      <c r="D729" s="124">
        <v>900100</v>
      </c>
      <c r="E729" s="164">
        <v>10000</v>
      </c>
      <c r="F729" s="164">
        <v>10000</v>
      </c>
      <c r="G729" s="164">
        <v>0</v>
      </c>
      <c r="H729" s="121">
        <f t="shared" si="143"/>
        <v>0</v>
      </c>
      <c r="I729" s="122">
        <f t="shared" si="144"/>
        <v>0</v>
      </c>
    </row>
    <row r="730" spans="1:9" s="79" customFormat="1" ht="26.25" customHeight="1" x14ac:dyDescent="0.2">
      <c r="A730" s="117" t="s">
        <v>463</v>
      </c>
      <c r="B730" s="119" t="s">
        <v>254</v>
      </c>
      <c r="C730" s="112"/>
      <c r="D730" s="112"/>
      <c r="E730" s="93">
        <f>E731+E766</f>
        <v>1388009</v>
      </c>
      <c r="F730" s="93">
        <f>F731+F766</f>
        <v>1388009</v>
      </c>
      <c r="G730" s="93">
        <f>G731+G766</f>
        <v>349353.2</v>
      </c>
      <c r="H730" s="115">
        <f t="shared" si="143"/>
        <v>25.169375702895298</v>
      </c>
      <c r="I730" s="116">
        <f t="shared" si="144"/>
        <v>25.169375702895298</v>
      </c>
    </row>
    <row r="731" spans="1:9" s="79" customFormat="1" ht="20.25" customHeight="1" x14ac:dyDescent="0.2">
      <c r="A731" s="134" t="s">
        <v>464</v>
      </c>
      <c r="B731" s="119" t="s">
        <v>255</v>
      </c>
      <c r="C731" s="112"/>
      <c r="D731" s="112"/>
      <c r="E731" s="93">
        <f>E732+E754</f>
        <v>661556</v>
      </c>
      <c r="F731" s="93">
        <f>F732+F754</f>
        <v>661556</v>
      </c>
      <c r="G731" s="93">
        <f>G732+G754</f>
        <v>125585.40000000001</v>
      </c>
      <c r="H731" s="115">
        <f t="shared" si="143"/>
        <v>18.983336255736479</v>
      </c>
      <c r="I731" s="116">
        <f t="shared" si="144"/>
        <v>18.983336255736479</v>
      </c>
    </row>
    <row r="732" spans="1:9" ht="27" customHeight="1" x14ac:dyDescent="0.2">
      <c r="A732" s="137" t="s">
        <v>465</v>
      </c>
      <c r="B732" s="119" t="s">
        <v>256</v>
      </c>
      <c r="C732" s="112"/>
      <c r="D732" s="112"/>
      <c r="E732" s="93">
        <f>E747+E740+E743+E733+E751</f>
        <v>114804.5</v>
      </c>
      <c r="F732" s="93">
        <f>F747+F740+F743+F733+F751</f>
        <v>114804.5</v>
      </c>
      <c r="G732" s="93">
        <f>G747+G740+G743+G733+G751</f>
        <v>25022.5</v>
      </c>
      <c r="H732" s="115">
        <f t="shared" si="143"/>
        <v>21.795748424495557</v>
      </c>
      <c r="I732" s="116">
        <f t="shared" si="144"/>
        <v>21.795748424495557</v>
      </c>
    </row>
    <row r="733" spans="1:9" ht="30.75" customHeight="1" x14ac:dyDescent="0.2">
      <c r="A733" s="123" t="s">
        <v>690</v>
      </c>
      <c r="B733" s="149" t="s">
        <v>689</v>
      </c>
      <c r="C733" s="124"/>
      <c r="D733" s="124"/>
      <c r="E733" s="92">
        <f>E736+E734</f>
        <v>49710.5</v>
      </c>
      <c r="F733" s="92">
        <f>F736+F734</f>
        <v>49710.5</v>
      </c>
      <c r="G733" s="92">
        <f>G736+G734</f>
        <v>24662.5</v>
      </c>
      <c r="H733" s="121">
        <f t="shared" si="143"/>
        <v>49.612254956196381</v>
      </c>
      <c r="I733" s="122">
        <f t="shared" si="144"/>
        <v>49.612254956196381</v>
      </c>
    </row>
    <row r="734" spans="1:9" ht="16.350000000000001" customHeight="1" x14ac:dyDescent="0.2">
      <c r="A734" s="123" t="s">
        <v>73</v>
      </c>
      <c r="B734" s="149" t="s">
        <v>689</v>
      </c>
      <c r="C734" s="124">
        <v>200</v>
      </c>
      <c r="D734" s="124"/>
      <c r="E734" s="92">
        <f>E735</f>
        <v>26360.5</v>
      </c>
      <c r="F734" s="92">
        <f>F735</f>
        <v>26360.5</v>
      </c>
      <c r="G734" s="92">
        <f>G735</f>
        <v>12312.5</v>
      </c>
      <c r="H734" s="121">
        <f t="shared" si="143"/>
        <v>46.708142865271903</v>
      </c>
      <c r="I734" s="122">
        <f t="shared" si="144"/>
        <v>46.708142865271903</v>
      </c>
    </row>
    <row r="735" spans="1:9" ht="16.350000000000001" customHeight="1" x14ac:dyDescent="0.2">
      <c r="A735" s="123" t="s">
        <v>75</v>
      </c>
      <c r="B735" s="149" t="s">
        <v>689</v>
      </c>
      <c r="C735" s="124">
        <v>240</v>
      </c>
      <c r="D735" s="124">
        <v>900100</v>
      </c>
      <c r="E735" s="92">
        <v>26360.5</v>
      </c>
      <c r="F735" s="92">
        <v>26360.5</v>
      </c>
      <c r="G735" s="92">
        <v>12312.5</v>
      </c>
      <c r="H735" s="121">
        <f t="shared" si="143"/>
        <v>46.708142865271903</v>
      </c>
      <c r="I735" s="122">
        <f t="shared" si="144"/>
        <v>46.708142865271903</v>
      </c>
    </row>
    <row r="736" spans="1:9" ht="17.100000000000001" customHeight="1" x14ac:dyDescent="0.2">
      <c r="A736" s="123" t="s">
        <v>67</v>
      </c>
      <c r="B736" s="149" t="s">
        <v>689</v>
      </c>
      <c r="C736" s="124">
        <v>600</v>
      </c>
      <c r="D736" s="124"/>
      <c r="E736" s="92">
        <f>E737+E739+E738</f>
        <v>23350</v>
      </c>
      <c r="F736" s="92">
        <f>F737+F739+F738</f>
        <v>23350</v>
      </c>
      <c r="G736" s="92">
        <f>G737+G739+G738</f>
        <v>12350</v>
      </c>
      <c r="H736" s="121">
        <f t="shared" si="143"/>
        <v>52.890792291220556</v>
      </c>
      <c r="I736" s="122">
        <f t="shared" si="144"/>
        <v>52.890792291220556</v>
      </c>
    </row>
    <row r="737" spans="1:9" ht="17.100000000000001" customHeight="1" x14ac:dyDescent="0.2">
      <c r="A737" s="123" t="s">
        <v>69</v>
      </c>
      <c r="B737" s="149" t="s">
        <v>689</v>
      </c>
      <c r="C737" s="124">
        <v>610</v>
      </c>
      <c r="D737" s="124">
        <v>900100</v>
      </c>
      <c r="E737" s="92">
        <v>12879.2</v>
      </c>
      <c r="F737" s="92">
        <v>12879.2</v>
      </c>
      <c r="G737" s="92">
        <v>1879.2</v>
      </c>
      <c r="H737" s="121">
        <f t="shared" si="143"/>
        <v>14.590968383129384</v>
      </c>
      <c r="I737" s="122">
        <f t="shared" si="144"/>
        <v>14.590968383129384</v>
      </c>
    </row>
    <row r="738" spans="1:9" ht="17.100000000000001" customHeight="1" x14ac:dyDescent="0.2">
      <c r="A738" s="123" t="s">
        <v>69</v>
      </c>
      <c r="B738" s="149" t="s">
        <v>689</v>
      </c>
      <c r="C738" s="124">
        <v>610</v>
      </c>
      <c r="D738" s="124">
        <v>900900</v>
      </c>
      <c r="E738" s="92">
        <v>239</v>
      </c>
      <c r="F738" s="92">
        <v>239</v>
      </c>
      <c r="G738" s="92">
        <v>239</v>
      </c>
      <c r="H738" s="121">
        <f t="shared" si="143"/>
        <v>100</v>
      </c>
      <c r="I738" s="122">
        <f t="shared" si="144"/>
        <v>100</v>
      </c>
    </row>
    <row r="739" spans="1:9" ht="17.100000000000001" customHeight="1" x14ac:dyDescent="0.2">
      <c r="A739" s="123" t="s">
        <v>69</v>
      </c>
      <c r="B739" s="149" t="s">
        <v>689</v>
      </c>
      <c r="C739" s="124">
        <v>610</v>
      </c>
      <c r="D739" s="124">
        <v>900306</v>
      </c>
      <c r="E739" s="92">
        <v>10231.799999999999</v>
      </c>
      <c r="F739" s="92">
        <v>10231.799999999999</v>
      </c>
      <c r="G739" s="92">
        <v>10231.799999999999</v>
      </c>
      <c r="H739" s="121">
        <f t="shared" si="143"/>
        <v>100</v>
      </c>
      <c r="I739" s="122">
        <f t="shared" si="144"/>
        <v>100</v>
      </c>
    </row>
    <row r="740" spans="1:9" ht="13.35" customHeight="1" x14ac:dyDescent="0.2">
      <c r="A740" s="123" t="s">
        <v>627</v>
      </c>
      <c r="B740" s="149" t="s">
        <v>638</v>
      </c>
      <c r="C740" s="124"/>
      <c r="D740" s="124"/>
      <c r="E740" s="92">
        <f t="shared" ref="E740:G741" si="151">E741</f>
        <v>14734</v>
      </c>
      <c r="F740" s="92">
        <f t="shared" si="151"/>
        <v>14734</v>
      </c>
      <c r="G740" s="92">
        <f t="shared" si="151"/>
        <v>0</v>
      </c>
      <c r="H740" s="121">
        <f t="shared" si="143"/>
        <v>0</v>
      </c>
      <c r="I740" s="122">
        <f t="shared" si="144"/>
        <v>0</v>
      </c>
    </row>
    <row r="741" spans="1:9" ht="16.350000000000001" customHeight="1" x14ac:dyDescent="0.2">
      <c r="A741" s="123" t="s">
        <v>73</v>
      </c>
      <c r="B741" s="149" t="s">
        <v>638</v>
      </c>
      <c r="C741" s="124">
        <v>200</v>
      </c>
      <c r="D741" s="124"/>
      <c r="E741" s="92">
        <f t="shared" si="151"/>
        <v>14734</v>
      </c>
      <c r="F741" s="92">
        <f t="shared" si="151"/>
        <v>14734</v>
      </c>
      <c r="G741" s="92">
        <f t="shared" si="151"/>
        <v>0</v>
      </c>
      <c r="H741" s="121">
        <f t="shared" si="143"/>
        <v>0</v>
      </c>
      <c r="I741" s="122">
        <f t="shared" si="144"/>
        <v>0</v>
      </c>
    </row>
    <row r="742" spans="1:9" ht="17.100000000000001" customHeight="1" x14ac:dyDescent="0.2">
      <c r="A742" s="123" t="s">
        <v>75</v>
      </c>
      <c r="B742" s="149" t="s">
        <v>638</v>
      </c>
      <c r="C742" s="124">
        <v>240</v>
      </c>
      <c r="D742" s="124">
        <v>900100</v>
      </c>
      <c r="E742" s="92">
        <v>14734</v>
      </c>
      <c r="F742" s="92">
        <v>14734</v>
      </c>
      <c r="G742" s="92">
        <v>0</v>
      </c>
      <c r="H742" s="121">
        <f t="shared" si="143"/>
        <v>0</v>
      </c>
      <c r="I742" s="122">
        <f t="shared" si="144"/>
        <v>0</v>
      </c>
    </row>
    <row r="743" spans="1:9" ht="17.100000000000001" customHeight="1" x14ac:dyDescent="0.2">
      <c r="A743" s="123" t="s">
        <v>553</v>
      </c>
      <c r="B743" s="149" t="s">
        <v>554</v>
      </c>
      <c r="C743" s="124"/>
      <c r="D743" s="124"/>
      <c r="E743" s="92">
        <f>E744</f>
        <v>0</v>
      </c>
      <c r="F743" s="92">
        <f>F744</f>
        <v>0</v>
      </c>
      <c r="G743" s="92">
        <f>G744</f>
        <v>0</v>
      </c>
      <c r="H743" s="121">
        <v>0</v>
      </c>
      <c r="I743" s="122">
        <v>0</v>
      </c>
    </row>
    <row r="744" spans="1:9" ht="17.100000000000001" customHeight="1" x14ac:dyDescent="0.2">
      <c r="A744" s="123" t="s">
        <v>73</v>
      </c>
      <c r="B744" s="149" t="s">
        <v>554</v>
      </c>
      <c r="C744" s="124">
        <v>200</v>
      </c>
      <c r="D744" s="124"/>
      <c r="E744" s="92">
        <f>E745+E746</f>
        <v>0</v>
      </c>
      <c r="F744" s="92">
        <f>F745+F746</f>
        <v>0</v>
      </c>
      <c r="G744" s="92">
        <f>G745+G746</f>
        <v>0</v>
      </c>
      <c r="H744" s="121">
        <v>0</v>
      </c>
      <c r="I744" s="122">
        <v>0</v>
      </c>
    </row>
    <row r="745" spans="1:9" ht="17.100000000000001" customHeight="1" x14ac:dyDescent="0.2">
      <c r="A745" s="123" t="s">
        <v>75</v>
      </c>
      <c r="B745" s="149" t="s">
        <v>554</v>
      </c>
      <c r="C745" s="124">
        <v>240</v>
      </c>
      <c r="D745" s="124">
        <v>900302</v>
      </c>
      <c r="E745" s="92">
        <v>0</v>
      </c>
      <c r="F745" s="92">
        <v>0</v>
      </c>
      <c r="G745" s="92">
        <v>0</v>
      </c>
      <c r="H745" s="121">
        <v>0</v>
      </c>
      <c r="I745" s="122">
        <v>0</v>
      </c>
    </row>
    <row r="746" spans="1:9" ht="17.100000000000001" customHeight="1" x14ac:dyDescent="0.2">
      <c r="A746" s="123" t="s">
        <v>75</v>
      </c>
      <c r="B746" s="149" t="s">
        <v>554</v>
      </c>
      <c r="C746" s="124">
        <v>240</v>
      </c>
      <c r="D746" s="124">
        <v>900100</v>
      </c>
      <c r="E746" s="92">
        <v>0</v>
      </c>
      <c r="F746" s="92">
        <v>0</v>
      </c>
      <c r="G746" s="92">
        <v>0</v>
      </c>
      <c r="H746" s="121">
        <v>0</v>
      </c>
      <c r="I746" s="122">
        <v>0</v>
      </c>
    </row>
    <row r="747" spans="1:9" ht="20.85" customHeight="1" x14ac:dyDescent="0.2">
      <c r="A747" s="123" t="s">
        <v>594</v>
      </c>
      <c r="B747" s="149" t="s">
        <v>595</v>
      </c>
      <c r="C747" s="124"/>
      <c r="D747" s="124"/>
      <c r="E747" s="92">
        <f>E748</f>
        <v>50000</v>
      </c>
      <c r="F747" s="92">
        <f>F748</f>
        <v>50000</v>
      </c>
      <c r="G747" s="92">
        <f>G748</f>
        <v>0</v>
      </c>
      <c r="H747" s="121">
        <f t="shared" si="143"/>
        <v>0</v>
      </c>
      <c r="I747" s="122">
        <f t="shared" si="144"/>
        <v>0</v>
      </c>
    </row>
    <row r="748" spans="1:9" ht="27" customHeight="1" x14ac:dyDescent="0.2">
      <c r="A748" s="123" t="s">
        <v>67</v>
      </c>
      <c r="B748" s="149" t="s">
        <v>595</v>
      </c>
      <c r="C748" s="124">
        <v>600</v>
      </c>
      <c r="D748" s="124"/>
      <c r="E748" s="92">
        <f>E749+E750</f>
        <v>50000</v>
      </c>
      <c r="F748" s="92">
        <f>F749+F750</f>
        <v>50000</v>
      </c>
      <c r="G748" s="92">
        <f>G749+G750</f>
        <v>0</v>
      </c>
      <c r="H748" s="121">
        <f t="shared" si="143"/>
        <v>0</v>
      </c>
      <c r="I748" s="122">
        <f t="shared" si="144"/>
        <v>0</v>
      </c>
    </row>
    <row r="749" spans="1:9" ht="19.350000000000001" customHeight="1" x14ac:dyDescent="0.2">
      <c r="A749" s="123" t="s">
        <v>71</v>
      </c>
      <c r="B749" s="149" t="s">
        <v>595</v>
      </c>
      <c r="C749" s="124">
        <v>620</v>
      </c>
      <c r="D749" s="124">
        <v>900302</v>
      </c>
      <c r="E749" s="92">
        <v>39050</v>
      </c>
      <c r="F749" s="92">
        <v>39050</v>
      </c>
      <c r="G749" s="92">
        <v>0</v>
      </c>
      <c r="H749" s="121">
        <f t="shared" si="143"/>
        <v>0</v>
      </c>
      <c r="I749" s="122">
        <f t="shared" si="144"/>
        <v>0</v>
      </c>
    </row>
    <row r="750" spans="1:9" ht="19.350000000000001" customHeight="1" x14ac:dyDescent="0.2">
      <c r="A750" s="123" t="s">
        <v>71</v>
      </c>
      <c r="B750" s="149" t="s">
        <v>595</v>
      </c>
      <c r="C750" s="124">
        <v>620</v>
      </c>
      <c r="D750" s="124">
        <v>900100</v>
      </c>
      <c r="E750" s="92">
        <v>10950</v>
      </c>
      <c r="F750" s="92">
        <v>10950</v>
      </c>
      <c r="G750" s="92">
        <v>0</v>
      </c>
      <c r="H750" s="121">
        <f t="shared" si="143"/>
        <v>0</v>
      </c>
      <c r="I750" s="122">
        <f t="shared" si="144"/>
        <v>0</v>
      </c>
    </row>
    <row r="751" spans="1:9" ht="19.350000000000001" customHeight="1" x14ac:dyDescent="0.2">
      <c r="A751" s="123" t="s">
        <v>728</v>
      </c>
      <c r="B751" s="149" t="s">
        <v>727</v>
      </c>
      <c r="C751" s="124"/>
      <c r="D751" s="124"/>
      <c r="E751" s="92">
        <f t="shared" ref="E751:G752" si="152">E752</f>
        <v>360</v>
      </c>
      <c r="F751" s="92">
        <f t="shared" si="152"/>
        <v>360</v>
      </c>
      <c r="G751" s="92">
        <f t="shared" si="152"/>
        <v>360</v>
      </c>
      <c r="H751" s="121">
        <f t="shared" si="143"/>
        <v>100</v>
      </c>
      <c r="I751" s="122">
        <f t="shared" si="144"/>
        <v>100</v>
      </c>
    </row>
    <row r="752" spans="1:9" ht="19.350000000000001" customHeight="1" x14ac:dyDescent="0.2">
      <c r="A752" s="123" t="s">
        <v>67</v>
      </c>
      <c r="B752" s="149" t="s">
        <v>727</v>
      </c>
      <c r="C752" s="124">
        <v>600</v>
      </c>
      <c r="D752" s="124"/>
      <c r="E752" s="92">
        <f t="shared" si="152"/>
        <v>360</v>
      </c>
      <c r="F752" s="92">
        <f t="shared" si="152"/>
        <v>360</v>
      </c>
      <c r="G752" s="92">
        <f t="shared" si="152"/>
        <v>360</v>
      </c>
      <c r="H752" s="121">
        <f t="shared" si="143"/>
        <v>100</v>
      </c>
      <c r="I752" s="122">
        <f t="shared" si="144"/>
        <v>100</v>
      </c>
    </row>
    <row r="753" spans="1:9" ht="19.350000000000001" customHeight="1" x14ac:dyDescent="0.2">
      <c r="A753" s="123" t="s">
        <v>71</v>
      </c>
      <c r="B753" s="149" t="s">
        <v>727</v>
      </c>
      <c r="C753" s="124">
        <v>620</v>
      </c>
      <c r="D753" s="124">
        <v>900100</v>
      </c>
      <c r="E753" s="92">
        <v>360</v>
      </c>
      <c r="F753" s="92">
        <v>360</v>
      </c>
      <c r="G753" s="92">
        <v>360</v>
      </c>
      <c r="H753" s="121">
        <f t="shared" si="143"/>
        <v>100</v>
      </c>
      <c r="I753" s="122">
        <f t="shared" si="144"/>
        <v>100</v>
      </c>
    </row>
    <row r="754" spans="1:9" s="79" customFormat="1" ht="20.25" customHeight="1" x14ac:dyDescent="0.2">
      <c r="A754" s="117" t="s">
        <v>611</v>
      </c>
      <c r="B754" s="119" t="s">
        <v>612</v>
      </c>
      <c r="C754" s="112"/>
      <c r="D754" s="112"/>
      <c r="E754" s="93">
        <f>E758+E762+E755</f>
        <v>546751.5</v>
      </c>
      <c r="F754" s="93">
        <f>F758+F762+F755</f>
        <v>546751.5</v>
      </c>
      <c r="G754" s="93">
        <f>G758+G762+G755</f>
        <v>100562.90000000001</v>
      </c>
      <c r="H754" s="115">
        <f t="shared" si="143"/>
        <v>18.39279819076857</v>
      </c>
      <c r="I754" s="116">
        <f t="shared" si="144"/>
        <v>18.39279819076857</v>
      </c>
    </row>
    <row r="755" spans="1:9" ht="56.1" customHeight="1" x14ac:dyDescent="0.2">
      <c r="A755" s="123" t="s">
        <v>682</v>
      </c>
      <c r="B755" s="124" t="s">
        <v>683</v>
      </c>
      <c r="C755" s="124"/>
      <c r="D755" s="124"/>
      <c r="E755" s="92">
        <f t="shared" ref="E755:G756" si="153">E756</f>
        <v>31382</v>
      </c>
      <c r="F755" s="92">
        <f t="shared" si="153"/>
        <v>31382</v>
      </c>
      <c r="G755" s="92">
        <f t="shared" si="153"/>
        <v>220.1</v>
      </c>
      <c r="H755" s="121">
        <f t="shared" si="143"/>
        <v>0.70135746606334848</v>
      </c>
      <c r="I755" s="122">
        <f t="shared" si="144"/>
        <v>0.70135746606334848</v>
      </c>
    </row>
    <row r="756" spans="1:9" ht="20.25" customHeight="1" x14ac:dyDescent="0.2">
      <c r="A756" s="123" t="s">
        <v>73</v>
      </c>
      <c r="B756" s="124" t="s">
        <v>683</v>
      </c>
      <c r="C756" s="124">
        <v>200</v>
      </c>
      <c r="D756" s="124"/>
      <c r="E756" s="92">
        <f t="shared" si="153"/>
        <v>31382</v>
      </c>
      <c r="F756" s="92">
        <f t="shared" si="153"/>
        <v>31382</v>
      </c>
      <c r="G756" s="92">
        <f t="shared" si="153"/>
        <v>220.1</v>
      </c>
      <c r="H756" s="121">
        <f t="shared" si="143"/>
        <v>0.70135746606334848</v>
      </c>
      <c r="I756" s="122">
        <f t="shared" si="144"/>
        <v>0.70135746606334848</v>
      </c>
    </row>
    <row r="757" spans="1:9" ht="27" customHeight="1" x14ac:dyDescent="0.2">
      <c r="A757" s="123" t="s">
        <v>75</v>
      </c>
      <c r="B757" s="124" t="s">
        <v>683</v>
      </c>
      <c r="C757" s="124">
        <v>240</v>
      </c>
      <c r="D757" s="124">
        <v>900100</v>
      </c>
      <c r="E757" s="92">
        <v>31382</v>
      </c>
      <c r="F757" s="92">
        <v>31382</v>
      </c>
      <c r="G757" s="92">
        <v>220.1</v>
      </c>
      <c r="H757" s="121">
        <f t="shared" si="143"/>
        <v>0.70135746606334848</v>
      </c>
      <c r="I757" s="122">
        <f t="shared" si="144"/>
        <v>0.70135746606334848</v>
      </c>
    </row>
    <row r="758" spans="1:9" s="79" customFormat="1" ht="43.35" customHeight="1" x14ac:dyDescent="0.2">
      <c r="A758" s="123" t="s">
        <v>545</v>
      </c>
      <c r="B758" s="94" t="s">
        <v>593</v>
      </c>
      <c r="C758" s="124"/>
      <c r="D758" s="124"/>
      <c r="E758" s="92">
        <f>E759</f>
        <v>515369.5</v>
      </c>
      <c r="F758" s="92">
        <f>F759</f>
        <v>515369.5</v>
      </c>
      <c r="G758" s="150">
        <f>G759</f>
        <v>100342.8</v>
      </c>
      <c r="H758" s="121">
        <f t="shared" si="143"/>
        <v>19.470069532636295</v>
      </c>
      <c r="I758" s="122">
        <f t="shared" si="144"/>
        <v>19.470069532636295</v>
      </c>
    </row>
    <row r="759" spans="1:9" s="79" customFormat="1" ht="20.25" customHeight="1" x14ac:dyDescent="0.2">
      <c r="A759" s="123" t="s">
        <v>67</v>
      </c>
      <c r="B759" s="94" t="s">
        <v>593</v>
      </c>
      <c r="C759" s="124">
        <v>600</v>
      </c>
      <c r="D759" s="124"/>
      <c r="E759" s="92">
        <f>E760+E761</f>
        <v>515369.5</v>
      </c>
      <c r="F759" s="92">
        <f>F760+F761</f>
        <v>515369.5</v>
      </c>
      <c r="G759" s="92">
        <f>G760+G761</f>
        <v>100342.8</v>
      </c>
      <c r="H759" s="121">
        <f t="shared" si="143"/>
        <v>19.470069532636295</v>
      </c>
      <c r="I759" s="122">
        <f t="shared" si="144"/>
        <v>19.470069532636295</v>
      </c>
    </row>
    <row r="760" spans="1:9" s="79" customFormat="1" ht="13.35" customHeight="1" x14ac:dyDescent="0.2">
      <c r="A760" s="123" t="s">
        <v>69</v>
      </c>
      <c r="B760" s="94" t="s">
        <v>593</v>
      </c>
      <c r="C760" s="124">
        <v>610</v>
      </c>
      <c r="D760" s="124">
        <v>900302</v>
      </c>
      <c r="E760" s="92">
        <v>417964.6</v>
      </c>
      <c r="F760" s="92">
        <v>417964.6</v>
      </c>
      <c r="G760" s="92">
        <v>81378</v>
      </c>
      <c r="H760" s="121">
        <f t="shared" si="143"/>
        <v>19.470069953292697</v>
      </c>
      <c r="I760" s="122">
        <f t="shared" si="144"/>
        <v>19.470069953292697</v>
      </c>
    </row>
    <row r="761" spans="1:9" s="79" customFormat="1" ht="13.35" customHeight="1" x14ac:dyDescent="0.2">
      <c r="A761" s="123" t="s">
        <v>69</v>
      </c>
      <c r="B761" s="94" t="s">
        <v>593</v>
      </c>
      <c r="C761" s="124">
        <v>610</v>
      </c>
      <c r="D761" s="124">
        <v>900100</v>
      </c>
      <c r="E761" s="92">
        <v>97404.9</v>
      </c>
      <c r="F761" s="92">
        <v>97404.9</v>
      </c>
      <c r="G761" s="92">
        <v>18964.8</v>
      </c>
      <c r="H761" s="121">
        <f t="shared" si="143"/>
        <v>19.47006772759892</v>
      </c>
      <c r="I761" s="122">
        <f t="shared" si="144"/>
        <v>19.47006772759892</v>
      </c>
    </row>
    <row r="762" spans="1:9" s="79" customFormat="1" ht="33" customHeight="1" x14ac:dyDescent="0.2">
      <c r="A762" s="123" t="s">
        <v>661</v>
      </c>
      <c r="B762" s="94" t="s">
        <v>660</v>
      </c>
      <c r="C762" s="124"/>
      <c r="D762" s="124"/>
      <c r="E762" s="92">
        <f>E763</f>
        <v>0</v>
      </c>
      <c r="F762" s="92">
        <f>F763</f>
        <v>0</v>
      </c>
      <c r="G762" s="92">
        <f>G763</f>
        <v>0</v>
      </c>
      <c r="H762" s="121">
        <v>0</v>
      </c>
      <c r="I762" s="122">
        <v>0</v>
      </c>
    </row>
    <row r="763" spans="1:9" s="79" customFormat="1" ht="13.35" customHeight="1" x14ac:dyDescent="0.2">
      <c r="A763" s="123" t="s">
        <v>73</v>
      </c>
      <c r="B763" s="94" t="s">
        <v>660</v>
      </c>
      <c r="C763" s="124">
        <v>200</v>
      </c>
      <c r="D763" s="124"/>
      <c r="E763" s="92">
        <f>E764+E765</f>
        <v>0</v>
      </c>
      <c r="F763" s="92">
        <f>F764+F765</f>
        <v>0</v>
      </c>
      <c r="G763" s="92">
        <f>G764+G765</f>
        <v>0</v>
      </c>
      <c r="H763" s="121">
        <v>0</v>
      </c>
      <c r="I763" s="122">
        <v>0</v>
      </c>
    </row>
    <row r="764" spans="1:9" s="79" customFormat="1" ht="13.35" customHeight="1" x14ac:dyDescent="0.2">
      <c r="A764" s="123" t="s">
        <v>75</v>
      </c>
      <c r="B764" s="94" t="s">
        <v>660</v>
      </c>
      <c r="C764" s="124">
        <v>240</v>
      </c>
      <c r="D764" s="124">
        <v>900302</v>
      </c>
      <c r="E764" s="92">
        <v>0</v>
      </c>
      <c r="F764" s="92">
        <v>0</v>
      </c>
      <c r="G764" s="92">
        <v>0</v>
      </c>
      <c r="H764" s="121">
        <v>0</v>
      </c>
      <c r="I764" s="122">
        <v>0</v>
      </c>
    </row>
    <row r="765" spans="1:9" s="79" customFormat="1" ht="13.35" customHeight="1" x14ac:dyDescent="0.2">
      <c r="A765" s="123" t="s">
        <v>75</v>
      </c>
      <c r="B765" s="94" t="s">
        <v>660</v>
      </c>
      <c r="C765" s="124">
        <v>240</v>
      </c>
      <c r="D765" s="124">
        <v>900100</v>
      </c>
      <c r="E765" s="92">
        <v>0</v>
      </c>
      <c r="F765" s="92">
        <v>0</v>
      </c>
      <c r="G765" s="92">
        <v>0</v>
      </c>
      <c r="H765" s="121">
        <v>0</v>
      </c>
      <c r="I765" s="122">
        <v>0</v>
      </c>
    </row>
    <row r="766" spans="1:9" s="79" customFormat="1" ht="36.75" customHeight="1" x14ac:dyDescent="0.2">
      <c r="A766" s="134" t="s">
        <v>466</v>
      </c>
      <c r="B766" s="119" t="s">
        <v>257</v>
      </c>
      <c r="C766" s="112"/>
      <c r="D766" s="112"/>
      <c r="E766" s="93">
        <f>E767+E802+E805</f>
        <v>726453</v>
      </c>
      <c r="F766" s="93">
        <f>F767+F802+F805</f>
        <v>726453</v>
      </c>
      <c r="G766" s="93">
        <f>G767+G802+G805</f>
        <v>223767.80000000002</v>
      </c>
      <c r="H766" s="115">
        <f t="shared" si="143"/>
        <v>30.802791095913985</v>
      </c>
      <c r="I766" s="116">
        <f t="shared" si="144"/>
        <v>30.802791095913985</v>
      </c>
    </row>
    <row r="767" spans="1:9" s="79" customFormat="1" ht="36.75" customHeight="1" x14ac:dyDescent="0.2">
      <c r="A767" s="137" t="s">
        <v>467</v>
      </c>
      <c r="B767" s="119" t="s">
        <v>258</v>
      </c>
      <c r="C767" s="112"/>
      <c r="D767" s="112"/>
      <c r="E767" s="93">
        <f>E786+E772+E790+E795+E798+E780+E783+E768+E777</f>
        <v>687560</v>
      </c>
      <c r="F767" s="93">
        <f>F786+F772+F790+F795+F798+F780+F783+F768+F777</f>
        <v>687560</v>
      </c>
      <c r="G767" s="93">
        <f t="shared" ref="G767" si="154">G786+G772+G790+G795+G798+G780+G783+G768+G777</f>
        <v>220318.80000000002</v>
      </c>
      <c r="H767" s="115">
        <f t="shared" si="143"/>
        <v>32.043574378963292</v>
      </c>
      <c r="I767" s="116">
        <f t="shared" si="144"/>
        <v>32.043574378963292</v>
      </c>
    </row>
    <row r="768" spans="1:9" ht="18" customHeight="1" x14ac:dyDescent="0.2">
      <c r="A768" s="136" t="s">
        <v>596</v>
      </c>
      <c r="B768" s="94" t="s">
        <v>597</v>
      </c>
      <c r="C768" s="124"/>
      <c r="D768" s="124"/>
      <c r="E768" s="92">
        <f>E769</f>
        <v>5877.7999999999993</v>
      </c>
      <c r="F768" s="92">
        <f>F769</f>
        <v>5877.7999999999993</v>
      </c>
      <c r="G768" s="92">
        <f>G769</f>
        <v>0</v>
      </c>
      <c r="H768" s="121">
        <f t="shared" si="143"/>
        <v>0</v>
      </c>
      <c r="I768" s="122">
        <f t="shared" si="144"/>
        <v>0</v>
      </c>
    </row>
    <row r="769" spans="1:9" ht="21" customHeight="1" x14ac:dyDescent="0.2">
      <c r="A769" s="123" t="s">
        <v>67</v>
      </c>
      <c r="B769" s="94" t="s">
        <v>597</v>
      </c>
      <c r="C769" s="124">
        <v>600</v>
      </c>
      <c r="D769" s="124"/>
      <c r="E769" s="92">
        <f>E770+E771</f>
        <v>5877.7999999999993</v>
      </c>
      <c r="F769" s="92">
        <f>F770+F771</f>
        <v>5877.7999999999993</v>
      </c>
      <c r="G769" s="92">
        <f>G770+G771</f>
        <v>0</v>
      </c>
      <c r="H769" s="121">
        <f t="shared" si="143"/>
        <v>0</v>
      </c>
      <c r="I769" s="122">
        <f t="shared" si="144"/>
        <v>0</v>
      </c>
    </row>
    <row r="770" spans="1:9" ht="17.850000000000001" customHeight="1" x14ac:dyDescent="0.2">
      <c r="A770" s="123" t="s">
        <v>69</v>
      </c>
      <c r="B770" s="94" t="s">
        <v>597</v>
      </c>
      <c r="C770" s="124">
        <v>610</v>
      </c>
      <c r="D770" s="124">
        <v>900302</v>
      </c>
      <c r="E770" s="92">
        <v>4766.8999999999996</v>
      </c>
      <c r="F770" s="92">
        <v>4766.8999999999996</v>
      </c>
      <c r="G770" s="92">
        <v>0</v>
      </c>
      <c r="H770" s="121">
        <f t="shared" si="143"/>
        <v>0</v>
      </c>
      <c r="I770" s="122">
        <f t="shared" si="144"/>
        <v>0</v>
      </c>
    </row>
    <row r="771" spans="1:9" ht="17.850000000000001" customHeight="1" x14ac:dyDescent="0.2">
      <c r="A771" s="123" t="s">
        <v>69</v>
      </c>
      <c r="B771" s="94" t="s">
        <v>597</v>
      </c>
      <c r="C771" s="124">
        <v>610</v>
      </c>
      <c r="D771" s="124">
        <v>900100</v>
      </c>
      <c r="E771" s="92">
        <v>1110.9000000000001</v>
      </c>
      <c r="F771" s="92">
        <v>1110.9000000000001</v>
      </c>
      <c r="G771" s="92">
        <v>0</v>
      </c>
      <c r="H771" s="121">
        <f t="shared" si="143"/>
        <v>0</v>
      </c>
      <c r="I771" s="122">
        <f t="shared" si="144"/>
        <v>0</v>
      </c>
    </row>
    <row r="772" spans="1:9" s="79" customFormat="1" ht="21" customHeight="1" x14ac:dyDescent="0.2">
      <c r="A772" s="123" t="s">
        <v>468</v>
      </c>
      <c r="B772" s="94" t="s">
        <v>303</v>
      </c>
      <c r="C772" s="124"/>
      <c r="D772" s="124"/>
      <c r="E772" s="92">
        <f>E773+E775</f>
        <v>143595</v>
      </c>
      <c r="F772" s="92">
        <f>F773+F775</f>
        <v>143595</v>
      </c>
      <c r="G772" s="92">
        <f>G773+G775</f>
        <v>41999.799999999996</v>
      </c>
      <c r="H772" s="121">
        <f t="shared" si="143"/>
        <v>29.248789999651798</v>
      </c>
      <c r="I772" s="122">
        <f t="shared" si="144"/>
        <v>29.248789999651798</v>
      </c>
    </row>
    <row r="773" spans="1:9" s="79" customFormat="1" ht="13.35" customHeight="1" x14ac:dyDescent="0.2">
      <c r="A773" s="123" t="s">
        <v>73</v>
      </c>
      <c r="B773" s="94" t="s">
        <v>303</v>
      </c>
      <c r="C773" s="124" t="s">
        <v>74</v>
      </c>
      <c r="D773" s="124"/>
      <c r="E773" s="92">
        <f>E774</f>
        <v>140934.39999999999</v>
      </c>
      <c r="F773" s="92">
        <f>F774</f>
        <v>140934.39999999999</v>
      </c>
      <c r="G773" s="92">
        <f>G774</f>
        <v>41550.699999999997</v>
      </c>
      <c r="H773" s="121">
        <f t="shared" si="143"/>
        <v>29.482298147223101</v>
      </c>
      <c r="I773" s="122">
        <f t="shared" si="144"/>
        <v>29.482298147223101</v>
      </c>
    </row>
    <row r="774" spans="1:9" s="79" customFormat="1" ht="16.5" customHeight="1" x14ac:dyDescent="0.2">
      <c r="A774" s="123" t="s">
        <v>75</v>
      </c>
      <c r="B774" s="94" t="s">
        <v>303</v>
      </c>
      <c r="C774" s="124" t="s">
        <v>76</v>
      </c>
      <c r="D774" s="124">
        <v>900100</v>
      </c>
      <c r="E774" s="92">
        <v>140934.39999999999</v>
      </c>
      <c r="F774" s="92">
        <v>140934.39999999999</v>
      </c>
      <c r="G774" s="92">
        <v>41550.699999999997</v>
      </c>
      <c r="H774" s="121">
        <f t="shared" si="143"/>
        <v>29.482298147223101</v>
      </c>
      <c r="I774" s="122">
        <f t="shared" si="144"/>
        <v>29.482298147223101</v>
      </c>
    </row>
    <row r="775" spans="1:9" s="79" customFormat="1" ht="28.35" customHeight="1" x14ac:dyDescent="0.2">
      <c r="A775" s="123" t="s">
        <v>67</v>
      </c>
      <c r="B775" s="94" t="s">
        <v>303</v>
      </c>
      <c r="C775" s="124">
        <v>600</v>
      </c>
      <c r="D775" s="124"/>
      <c r="E775" s="92">
        <f>E776</f>
        <v>2660.6</v>
      </c>
      <c r="F775" s="92">
        <f>F776</f>
        <v>2660.6</v>
      </c>
      <c r="G775" s="92">
        <f>G776</f>
        <v>449.1</v>
      </c>
      <c r="H775" s="121">
        <f t="shared" ref="H775:H838" si="155">G775/E775*100</f>
        <v>16.879651206494778</v>
      </c>
      <c r="I775" s="122">
        <f t="shared" ref="I775:I838" si="156">G775/F775*100</f>
        <v>16.879651206494778</v>
      </c>
    </row>
    <row r="776" spans="1:9" s="79" customFormat="1" ht="16.5" customHeight="1" x14ac:dyDescent="0.2">
      <c r="A776" s="123" t="s">
        <v>71</v>
      </c>
      <c r="B776" s="94" t="s">
        <v>303</v>
      </c>
      <c r="C776" s="124">
        <v>620</v>
      </c>
      <c r="D776" s="124">
        <v>900100</v>
      </c>
      <c r="E776" s="92">
        <v>2660.6</v>
      </c>
      <c r="F776" s="92">
        <v>2660.6</v>
      </c>
      <c r="G776" s="92">
        <v>449.1</v>
      </c>
      <c r="H776" s="121">
        <f t="shared" si="155"/>
        <v>16.879651206494778</v>
      </c>
      <c r="I776" s="122">
        <f t="shared" si="156"/>
        <v>16.879651206494778</v>
      </c>
    </row>
    <row r="777" spans="1:9" s="79" customFormat="1" ht="16.5" customHeight="1" x14ac:dyDescent="0.2">
      <c r="A777" s="123" t="s">
        <v>634</v>
      </c>
      <c r="B777" s="94" t="s">
        <v>633</v>
      </c>
      <c r="C777" s="124"/>
      <c r="D777" s="124"/>
      <c r="E777" s="92">
        <f t="shared" ref="E777:G778" si="157">E778</f>
        <v>4976</v>
      </c>
      <c r="F777" s="92">
        <f t="shared" si="157"/>
        <v>4976</v>
      </c>
      <c r="G777" s="92">
        <f t="shared" si="157"/>
        <v>0</v>
      </c>
      <c r="H777" s="121">
        <f t="shared" si="155"/>
        <v>0</v>
      </c>
      <c r="I777" s="122">
        <f t="shared" si="156"/>
        <v>0</v>
      </c>
    </row>
    <row r="778" spans="1:9" s="79" customFormat="1" ht="16.5" customHeight="1" x14ac:dyDescent="0.2">
      <c r="A778" s="123" t="s">
        <v>73</v>
      </c>
      <c r="B778" s="94" t="s">
        <v>633</v>
      </c>
      <c r="C778" s="124" t="s">
        <v>74</v>
      </c>
      <c r="D778" s="124"/>
      <c r="E778" s="92">
        <f t="shared" si="157"/>
        <v>4976</v>
      </c>
      <c r="F778" s="92">
        <f t="shared" si="157"/>
        <v>4976</v>
      </c>
      <c r="G778" s="92">
        <f t="shared" si="157"/>
        <v>0</v>
      </c>
      <c r="H778" s="121">
        <f t="shared" si="155"/>
        <v>0</v>
      </c>
      <c r="I778" s="122">
        <f t="shared" si="156"/>
        <v>0</v>
      </c>
    </row>
    <row r="779" spans="1:9" s="79" customFormat="1" ht="16.5" customHeight="1" x14ac:dyDescent="0.2">
      <c r="A779" s="123" t="s">
        <v>75</v>
      </c>
      <c r="B779" s="94" t="s">
        <v>633</v>
      </c>
      <c r="C779" s="124" t="s">
        <v>76</v>
      </c>
      <c r="D779" s="124">
        <v>900100</v>
      </c>
      <c r="E779" s="92">
        <v>4976</v>
      </c>
      <c r="F779" s="92">
        <v>4976</v>
      </c>
      <c r="G779" s="92">
        <v>0</v>
      </c>
      <c r="H779" s="121">
        <f t="shared" si="155"/>
        <v>0</v>
      </c>
      <c r="I779" s="122">
        <f t="shared" si="156"/>
        <v>0</v>
      </c>
    </row>
    <row r="780" spans="1:9" s="79" customFormat="1" ht="30.75" customHeight="1" x14ac:dyDescent="0.2">
      <c r="A780" s="123" t="s">
        <v>571</v>
      </c>
      <c r="B780" s="94" t="s">
        <v>569</v>
      </c>
      <c r="C780" s="124"/>
      <c r="D780" s="124"/>
      <c r="E780" s="92">
        <f t="shared" ref="E780:G781" si="158">E781</f>
        <v>47745</v>
      </c>
      <c r="F780" s="92">
        <f t="shared" si="158"/>
        <v>47745</v>
      </c>
      <c r="G780" s="92">
        <f t="shared" si="158"/>
        <v>13195.2</v>
      </c>
      <c r="H780" s="121">
        <f t="shared" si="155"/>
        <v>27.636820609487906</v>
      </c>
      <c r="I780" s="122">
        <f t="shared" si="156"/>
        <v>27.636820609487906</v>
      </c>
    </row>
    <row r="781" spans="1:9" s="79" customFormat="1" ht="13.35" customHeight="1" x14ac:dyDescent="0.2">
      <c r="A781" s="123" t="s">
        <v>73</v>
      </c>
      <c r="B781" s="94" t="s">
        <v>569</v>
      </c>
      <c r="C781" s="124">
        <v>200</v>
      </c>
      <c r="D781" s="124"/>
      <c r="E781" s="92">
        <f t="shared" si="158"/>
        <v>47745</v>
      </c>
      <c r="F781" s="92">
        <f t="shared" si="158"/>
        <v>47745</v>
      </c>
      <c r="G781" s="92">
        <f t="shared" si="158"/>
        <v>13195.2</v>
      </c>
      <c r="H781" s="121">
        <f t="shared" si="155"/>
        <v>27.636820609487906</v>
      </c>
      <c r="I781" s="122">
        <f t="shared" si="156"/>
        <v>27.636820609487906</v>
      </c>
    </row>
    <row r="782" spans="1:9" s="79" customFormat="1" ht="16.5" customHeight="1" x14ac:dyDescent="0.2">
      <c r="A782" s="123" t="s">
        <v>75</v>
      </c>
      <c r="B782" s="94" t="s">
        <v>569</v>
      </c>
      <c r="C782" s="124">
        <v>240</v>
      </c>
      <c r="D782" s="124">
        <v>900100</v>
      </c>
      <c r="E782" s="92">
        <v>47745</v>
      </c>
      <c r="F782" s="92">
        <v>47745</v>
      </c>
      <c r="G782" s="92">
        <v>13195.2</v>
      </c>
      <c r="H782" s="121">
        <f t="shared" si="155"/>
        <v>27.636820609487906</v>
      </c>
      <c r="I782" s="122">
        <f t="shared" si="156"/>
        <v>27.636820609487906</v>
      </c>
    </row>
    <row r="783" spans="1:9" s="79" customFormat="1" ht="16.5" customHeight="1" x14ac:dyDescent="0.2">
      <c r="A783" s="123" t="s">
        <v>572</v>
      </c>
      <c r="B783" s="94" t="s">
        <v>570</v>
      </c>
      <c r="C783" s="124"/>
      <c r="D783" s="124"/>
      <c r="E783" s="92">
        <f t="shared" ref="E783:G784" si="159">E784</f>
        <v>28294</v>
      </c>
      <c r="F783" s="92">
        <f t="shared" si="159"/>
        <v>28294</v>
      </c>
      <c r="G783" s="92">
        <f t="shared" si="159"/>
        <v>7739.7</v>
      </c>
      <c r="H783" s="121">
        <f t="shared" si="155"/>
        <v>27.354562804834949</v>
      </c>
      <c r="I783" s="122">
        <f t="shared" si="156"/>
        <v>27.354562804834949</v>
      </c>
    </row>
    <row r="784" spans="1:9" s="79" customFormat="1" ht="13.35" customHeight="1" x14ac:dyDescent="0.2">
      <c r="A784" s="123" t="s">
        <v>73</v>
      </c>
      <c r="B784" s="94" t="s">
        <v>570</v>
      </c>
      <c r="C784" s="124">
        <v>200</v>
      </c>
      <c r="D784" s="124"/>
      <c r="E784" s="92">
        <f t="shared" si="159"/>
        <v>28294</v>
      </c>
      <c r="F784" s="92">
        <f t="shared" si="159"/>
        <v>28294</v>
      </c>
      <c r="G784" s="92">
        <f t="shared" si="159"/>
        <v>7739.7</v>
      </c>
      <c r="H784" s="121">
        <f t="shared" si="155"/>
        <v>27.354562804834949</v>
      </c>
      <c r="I784" s="122">
        <f t="shared" si="156"/>
        <v>27.354562804834949</v>
      </c>
    </row>
    <row r="785" spans="1:9" s="79" customFormat="1" ht="16.5" customHeight="1" x14ac:dyDescent="0.2">
      <c r="A785" s="123" t="s">
        <v>75</v>
      </c>
      <c r="B785" s="94" t="s">
        <v>570</v>
      </c>
      <c r="C785" s="124">
        <v>240</v>
      </c>
      <c r="D785" s="124">
        <v>900100</v>
      </c>
      <c r="E785" s="92">
        <v>28294</v>
      </c>
      <c r="F785" s="92">
        <v>28294</v>
      </c>
      <c r="G785" s="92">
        <v>7739.7</v>
      </c>
      <c r="H785" s="121">
        <f t="shared" si="155"/>
        <v>27.354562804834949</v>
      </c>
      <c r="I785" s="122">
        <f t="shared" si="156"/>
        <v>27.354562804834949</v>
      </c>
    </row>
    <row r="786" spans="1:9" s="79" customFormat="1" ht="29.25" customHeight="1" x14ac:dyDescent="0.2">
      <c r="A786" s="136" t="s">
        <v>304</v>
      </c>
      <c r="B786" s="94" t="s">
        <v>305</v>
      </c>
      <c r="C786" s="124"/>
      <c r="D786" s="124"/>
      <c r="E786" s="92">
        <f>E787</f>
        <v>448336.2</v>
      </c>
      <c r="F786" s="92">
        <f>F787</f>
        <v>448336.2</v>
      </c>
      <c r="G786" s="92">
        <f>G787</f>
        <v>153235.4</v>
      </c>
      <c r="H786" s="121">
        <f t="shared" si="155"/>
        <v>34.178681087987094</v>
      </c>
      <c r="I786" s="122">
        <f t="shared" si="156"/>
        <v>34.178681087987094</v>
      </c>
    </row>
    <row r="787" spans="1:9" s="79" customFormat="1" ht="27" customHeight="1" x14ac:dyDescent="0.2">
      <c r="A787" s="123" t="s">
        <v>67</v>
      </c>
      <c r="B787" s="94" t="s">
        <v>305</v>
      </c>
      <c r="C787" s="124">
        <v>600</v>
      </c>
      <c r="D787" s="124"/>
      <c r="E787" s="92">
        <f>E788+E789</f>
        <v>448336.2</v>
      </c>
      <c r="F787" s="92">
        <f>F788+F789</f>
        <v>448336.2</v>
      </c>
      <c r="G787" s="92">
        <f>G788+G789</f>
        <v>153235.4</v>
      </c>
      <c r="H787" s="121">
        <f t="shared" si="155"/>
        <v>34.178681087987094</v>
      </c>
      <c r="I787" s="122">
        <f t="shared" si="156"/>
        <v>34.178681087987094</v>
      </c>
    </row>
    <row r="788" spans="1:9" s="79" customFormat="1" ht="13.35" customHeight="1" x14ac:dyDescent="0.2">
      <c r="A788" s="123" t="s">
        <v>69</v>
      </c>
      <c r="B788" s="94" t="s">
        <v>305</v>
      </c>
      <c r="C788" s="124">
        <v>610</v>
      </c>
      <c r="D788" s="124">
        <v>900100</v>
      </c>
      <c r="E788" s="92">
        <v>330927.7</v>
      </c>
      <c r="F788" s="92">
        <v>330927.7</v>
      </c>
      <c r="G788" s="92">
        <v>121065.9</v>
      </c>
      <c r="H788" s="121">
        <f t="shared" si="155"/>
        <v>36.583791565347958</v>
      </c>
      <c r="I788" s="122">
        <f t="shared" si="156"/>
        <v>36.583791565347958</v>
      </c>
    </row>
    <row r="789" spans="1:9" s="79" customFormat="1" ht="14.25" customHeight="1" x14ac:dyDescent="0.2">
      <c r="A789" s="123" t="s">
        <v>71</v>
      </c>
      <c r="B789" s="94" t="s">
        <v>305</v>
      </c>
      <c r="C789" s="124">
        <v>620</v>
      </c>
      <c r="D789" s="124">
        <v>900100</v>
      </c>
      <c r="E789" s="92">
        <v>117408.5</v>
      </c>
      <c r="F789" s="92">
        <v>117408.5</v>
      </c>
      <c r="G789" s="92">
        <v>32169.5</v>
      </c>
      <c r="H789" s="121">
        <f t="shared" si="155"/>
        <v>27.399634609078561</v>
      </c>
      <c r="I789" s="122">
        <f t="shared" si="156"/>
        <v>27.399634609078561</v>
      </c>
    </row>
    <row r="790" spans="1:9" s="79" customFormat="1" ht="28.5" customHeight="1" x14ac:dyDescent="0.2">
      <c r="A790" s="123" t="s">
        <v>469</v>
      </c>
      <c r="B790" s="94" t="s">
        <v>320</v>
      </c>
      <c r="C790" s="124"/>
      <c r="D790" s="124"/>
      <c r="E790" s="92">
        <f>E791+E793</f>
        <v>1150</v>
      </c>
      <c r="F790" s="92">
        <f>F791+F793</f>
        <v>1150</v>
      </c>
      <c r="G790" s="92">
        <f>G791+G793</f>
        <v>488.2</v>
      </c>
      <c r="H790" s="121">
        <f t="shared" si="155"/>
        <v>42.452173913043481</v>
      </c>
      <c r="I790" s="122">
        <f t="shared" si="156"/>
        <v>42.452173913043481</v>
      </c>
    </row>
    <row r="791" spans="1:9" s="79" customFormat="1" ht="14.25" customHeight="1" x14ac:dyDescent="0.2">
      <c r="A791" s="123" t="s">
        <v>78</v>
      </c>
      <c r="B791" s="94" t="s">
        <v>320</v>
      </c>
      <c r="C791" s="124" t="s">
        <v>79</v>
      </c>
      <c r="D791" s="124"/>
      <c r="E791" s="92">
        <f>E792</f>
        <v>1103</v>
      </c>
      <c r="F791" s="92">
        <f>F792</f>
        <v>1103</v>
      </c>
      <c r="G791" s="92">
        <f>G792</f>
        <v>488.2</v>
      </c>
      <c r="H791" s="121">
        <f t="shared" si="155"/>
        <v>44.261106074342699</v>
      </c>
      <c r="I791" s="122">
        <f t="shared" si="156"/>
        <v>44.261106074342699</v>
      </c>
    </row>
    <row r="792" spans="1:9" s="79" customFormat="1" ht="14.25" customHeight="1" x14ac:dyDescent="0.2">
      <c r="A792" s="123" t="s">
        <v>80</v>
      </c>
      <c r="B792" s="94" t="s">
        <v>320</v>
      </c>
      <c r="C792" s="124" t="s">
        <v>81</v>
      </c>
      <c r="D792" s="124">
        <v>900303</v>
      </c>
      <c r="E792" s="92">
        <v>1103</v>
      </c>
      <c r="F792" s="92">
        <v>1103</v>
      </c>
      <c r="G792" s="92">
        <v>488.2</v>
      </c>
      <c r="H792" s="121">
        <f t="shared" si="155"/>
        <v>44.261106074342699</v>
      </c>
      <c r="I792" s="122">
        <f t="shared" si="156"/>
        <v>44.261106074342699</v>
      </c>
    </row>
    <row r="793" spans="1:9" s="79" customFormat="1" ht="13.35" customHeight="1" x14ac:dyDescent="0.2">
      <c r="A793" s="123" t="s">
        <v>73</v>
      </c>
      <c r="B793" s="94" t="s">
        <v>320</v>
      </c>
      <c r="C793" s="124" t="s">
        <v>74</v>
      </c>
      <c r="D793" s="124"/>
      <c r="E793" s="92">
        <f>E794</f>
        <v>47</v>
      </c>
      <c r="F793" s="92">
        <f>F794</f>
        <v>47</v>
      </c>
      <c r="G793" s="92">
        <f>G794</f>
        <v>0</v>
      </c>
      <c r="H793" s="121">
        <f t="shared" si="155"/>
        <v>0</v>
      </c>
      <c r="I793" s="122">
        <f t="shared" si="156"/>
        <v>0</v>
      </c>
    </row>
    <row r="794" spans="1:9" s="79" customFormat="1" ht="14.25" customHeight="1" x14ac:dyDescent="0.2">
      <c r="A794" s="123" t="s">
        <v>75</v>
      </c>
      <c r="B794" s="94" t="s">
        <v>320</v>
      </c>
      <c r="C794" s="124" t="s">
        <v>76</v>
      </c>
      <c r="D794" s="124">
        <v>900303</v>
      </c>
      <c r="E794" s="92">
        <v>47</v>
      </c>
      <c r="F794" s="92">
        <v>47</v>
      </c>
      <c r="G794" s="92">
        <v>0</v>
      </c>
      <c r="H794" s="121">
        <f t="shared" si="155"/>
        <v>0</v>
      </c>
      <c r="I794" s="122">
        <f t="shared" si="156"/>
        <v>0</v>
      </c>
    </row>
    <row r="795" spans="1:9" s="79" customFormat="1" ht="19.5" customHeight="1" x14ac:dyDescent="0.2">
      <c r="A795" s="135" t="s">
        <v>319</v>
      </c>
      <c r="B795" s="94" t="s">
        <v>637</v>
      </c>
      <c r="C795" s="124"/>
      <c r="D795" s="124"/>
      <c r="E795" s="92">
        <f t="shared" ref="E795:G796" si="160">E796</f>
        <v>3998</v>
      </c>
      <c r="F795" s="92">
        <f t="shared" si="160"/>
        <v>3998</v>
      </c>
      <c r="G795" s="92">
        <f t="shared" si="160"/>
        <v>3660.5</v>
      </c>
      <c r="H795" s="121">
        <f t="shared" si="155"/>
        <v>91.558279139569791</v>
      </c>
      <c r="I795" s="122">
        <f t="shared" si="156"/>
        <v>91.558279139569791</v>
      </c>
    </row>
    <row r="796" spans="1:9" s="79" customFormat="1" ht="13.35" customHeight="1" x14ac:dyDescent="0.2">
      <c r="A796" s="123" t="s">
        <v>73</v>
      </c>
      <c r="B796" s="94" t="s">
        <v>637</v>
      </c>
      <c r="C796" s="124" t="s">
        <v>74</v>
      </c>
      <c r="D796" s="124"/>
      <c r="E796" s="92">
        <f t="shared" si="160"/>
        <v>3998</v>
      </c>
      <c r="F796" s="92">
        <f t="shared" si="160"/>
        <v>3998</v>
      </c>
      <c r="G796" s="92">
        <f t="shared" si="160"/>
        <v>3660.5</v>
      </c>
      <c r="H796" s="121">
        <f t="shared" si="155"/>
        <v>91.558279139569791</v>
      </c>
      <c r="I796" s="122">
        <f t="shared" si="156"/>
        <v>91.558279139569791</v>
      </c>
    </row>
    <row r="797" spans="1:9" s="79" customFormat="1" ht="19.5" customHeight="1" x14ac:dyDescent="0.2">
      <c r="A797" s="123" t="s">
        <v>75</v>
      </c>
      <c r="B797" s="94" t="s">
        <v>637</v>
      </c>
      <c r="C797" s="124" t="s">
        <v>76</v>
      </c>
      <c r="D797" s="124">
        <v>900100</v>
      </c>
      <c r="E797" s="92">
        <v>3998</v>
      </c>
      <c r="F797" s="92">
        <v>3998</v>
      </c>
      <c r="G797" s="92">
        <v>3660.5</v>
      </c>
      <c r="H797" s="121">
        <f t="shared" si="155"/>
        <v>91.558279139569791</v>
      </c>
      <c r="I797" s="122">
        <f t="shared" si="156"/>
        <v>91.558279139569791</v>
      </c>
    </row>
    <row r="798" spans="1:9" s="79" customFormat="1" ht="19.5" customHeight="1" x14ac:dyDescent="0.2">
      <c r="A798" s="123" t="s">
        <v>321</v>
      </c>
      <c r="B798" s="94" t="s">
        <v>636</v>
      </c>
      <c r="C798" s="124"/>
      <c r="D798" s="124"/>
      <c r="E798" s="92">
        <f t="shared" ref="E798:G799" si="161">E799</f>
        <v>3588</v>
      </c>
      <c r="F798" s="92">
        <f t="shared" si="161"/>
        <v>3588</v>
      </c>
      <c r="G798" s="92">
        <f t="shared" si="161"/>
        <v>0</v>
      </c>
      <c r="H798" s="121">
        <f t="shared" si="155"/>
        <v>0</v>
      </c>
      <c r="I798" s="122">
        <f t="shared" si="156"/>
        <v>0</v>
      </c>
    </row>
    <row r="799" spans="1:9" s="79" customFormat="1" ht="13.35" customHeight="1" x14ac:dyDescent="0.2">
      <c r="A799" s="123" t="s">
        <v>73</v>
      </c>
      <c r="B799" s="94" t="s">
        <v>636</v>
      </c>
      <c r="C799" s="124" t="s">
        <v>74</v>
      </c>
      <c r="D799" s="124"/>
      <c r="E799" s="92">
        <f t="shared" si="161"/>
        <v>3588</v>
      </c>
      <c r="F799" s="92">
        <f t="shared" si="161"/>
        <v>3588</v>
      </c>
      <c r="G799" s="92">
        <f t="shared" si="161"/>
        <v>0</v>
      </c>
      <c r="H799" s="121">
        <f t="shared" si="155"/>
        <v>0</v>
      </c>
      <c r="I799" s="122">
        <f t="shared" si="156"/>
        <v>0</v>
      </c>
    </row>
    <row r="800" spans="1:9" s="79" customFormat="1" ht="19.5" customHeight="1" x14ac:dyDescent="0.2">
      <c r="A800" s="123" t="s">
        <v>75</v>
      </c>
      <c r="B800" s="94" t="s">
        <v>636</v>
      </c>
      <c r="C800" s="124" t="s">
        <v>76</v>
      </c>
      <c r="D800" s="124">
        <v>900810</v>
      </c>
      <c r="E800" s="92">
        <v>3588</v>
      </c>
      <c r="F800" s="92">
        <v>3588</v>
      </c>
      <c r="G800" s="92">
        <v>0</v>
      </c>
      <c r="H800" s="121">
        <f t="shared" si="155"/>
        <v>0</v>
      </c>
      <c r="I800" s="122">
        <f t="shared" si="156"/>
        <v>0</v>
      </c>
    </row>
    <row r="801" spans="1:9" s="79" customFormat="1" ht="19.5" customHeight="1" x14ac:dyDescent="0.2">
      <c r="A801" s="117" t="s">
        <v>686</v>
      </c>
      <c r="B801" s="119" t="s">
        <v>687</v>
      </c>
      <c r="C801" s="112"/>
      <c r="D801" s="112"/>
      <c r="E801" s="93">
        <f t="shared" ref="E801:G803" si="162">E802</f>
        <v>37405</v>
      </c>
      <c r="F801" s="93">
        <f t="shared" si="162"/>
        <v>37405</v>
      </c>
      <c r="G801" s="93">
        <f t="shared" si="162"/>
        <v>3449</v>
      </c>
      <c r="H801" s="115">
        <f t="shared" si="155"/>
        <v>9.2206924207993595</v>
      </c>
      <c r="I801" s="116">
        <f t="shared" si="156"/>
        <v>9.2206924207993595</v>
      </c>
    </row>
    <row r="802" spans="1:9" s="79" customFormat="1" ht="19.5" customHeight="1" x14ac:dyDescent="0.2">
      <c r="A802" s="123" t="s">
        <v>639</v>
      </c>
      <c r="B802" s="94" t="s">
        <v>688</v>
      </c>
      <c r="C802" s="124"/>
      <c r="D802" s="124"/>
      <c r="E802" s="92">
        <f t="shared" si="162"/>
        <v>37405</v>
      </c>
      <c r="F802" s="92">
        <f t="shared" si="162"/>
        <v>37405</v>
      </c>
      <c r="G802" s="92">
        <f t="shared" si="162"/>
        <v>3449</v>
      </c>
      <c r="H802" s="121">
        <f t="shared" si="155"/>
        <v>9.2206924207993595</v>
      </c>
      <c r="I802" s="122">
        <f t="shared" si="156"/>
        <v>9.2206924207993595</v>
      </c>
    </row>
    <row r="803" spans="1:9" s="79" customFormat="1" ht="19.5" customHeight="1" x14ac:dyDescent="0.2">
      <c r="A803" s="123" t="s">
        <v>73</v>
      </c>
      <c r="B803" s="94" t="s">
        <v>688</v>
      </c>
      <c r="C803" s="124" t="s">
        <v>74</v>
      </c>
      <c r="D803" s="124"/>
      <c r="E803" s="92">
        <f t="shared" si="162"/>
        <v>37405</v>
      </c>
      <c r="F803" s="92">
        <f t="shared" si="162"/>
        <v>37405</v>
      </c>
      <c r="G803" s="92">
        <f t="shared" si="162"/>
        <v>3449</v>
      </c>
      <c r="H803" s="121">
        <f t="shared" si="155"/>
        <v>9.2206924207993595</v>
      </c>
      <c r="I803" s="122">
        <f t="shared" si="156"/>
        <v>9.2206924207993595</v>
      </c>
    </row>
    <row r="804" spans="1:9" s="79" customFormat="1" ht="19.5" customHeight="1" x14ac:dyDescent="0.2">
      <c r="A804" s="123" t="s">
        <v>75</v>
      </c>
      <c r="B804" s="94" t="s">
        <v>688</v>
      </c>
      <c r="C804" s="124" t="s">
        <v>76</v>
      </c>
      <c r="D804" s="124">
        <v>900810</v>
      </c>
      <c r="E804" s="92">
        <v>37405</v>
      </c>
      <c r="F804" s="92">
        <v>37405</v>
      </c>
      <c r="G804" s="92">
        <v>3449</v>
      </c>
      <c r="H804" s="121">
        <f t="shared" si="155"/>
        <v>9.2206924207993595</v>
      </c>
      <c r="I804" s="122">
        <f t="shared" si="156"/>
        <v>9.2206924207993595</v>
      </c>
    </row>
    <row r="805" spans="1:9" s="79" customFormat="1" ht="26.25" customHeight="1" x14ac:dyDescent="0.2">
      <c r="A805" s="137" t="s">
        <v>470</v>
      </c>
      <c r="B805" s="119" t="s">
        <v>318</v>
      </c>
      <c r="C805" s="112"/>
      <c r="D805" s="112"/>
      <c r="E805" s="93">
        <f t="shared" ref="E805:G807" si="163">E806</f>
        <v>1488</v>
      </c>
      <c r="F805" s="93">
        <f t="shared" si="163"/>
        <v>1488</v>
      </c>
      <c r="G805" s="93">
        <f t="shared" si="163"/>
        <v>0</v>
      </c>
      <c r="H805" s="115">
        <f t="shared" si="155"/>
        <v>0</v>
      </c>
      <c r="I805" s="116">
        <f t="shared" si="156"/>
        <v>0</v>
      </c>
    </row>
    <row r="806" spans="1:9" s="79" customFormat="1" ht="19.5" customHeight="1" x14ac:dyDescent="0.2">
      <c r="A806" s="136" t="s">
        <v>259</v>
      </c>
      <c r="B806" s="94" t="s">
        <v>635</v>
      </c>
      <c r="C806" s="124"/>
      <c r="D806" s="124"/>
      <c r="E806" s="92">
        <f t="shared" si="163"/>
        <v>1488</v>
      </c>
      <c r="F806" s="92">
        <f t="shared" si="163"/>
        <v>1488</v>
      </c>
      <c r="G806" s="92">
        <f t="shared" si="163"/>
        <v>0</v>
      </c>
      <c r="H806" s="121">
        <f t="shared" si="155"/>
        <v>0</v>
      </c>
      <c r="I806" s="122">
        <f t="shared" si="156"/>
        <v>0</v>
      </c>
    </row>
    <row r="807" spans="1:9" s="79" customFormat="1" ht="19.5" customHeight="1" x14ac:dyDescent="0.2">
      <c r="A807" s="123" t="s">
        <v>85</v>
      </c>
      <c r="B807" s="94" t="s">
        <v>635</v>
      </c>
      <c r="C807" s="124">
        <v>800</v>
      </c>
      <c r="D807" s="124"/>
      <c r="E807" s="92">
        <f t="shared" si="163"/>
        <v>1488</v>
      </c>
      <c r="F807" s="92">
        <f t="shared" si="163"/>
        <v>1488</v>
      </c>
      <c r="G807" s="92">
        <f t="shared" si="163"/>
        <v>0</v>
      </c>
      <c r="H807" s="121">
        <f t="shared" si="155"/>
        <v>0</v>
      </c>
      <c r="I807" s="122">
        <f t="shared" si="156"/>
        <v>0</v>
      </c>
    </row>
    <row r="808" spans="1:9" s="79" customFormat="1" ht="29.25" customHeight="1" x14ac:dyDescent="0.2">
      <c r="A808" s="123" t="s">
        <v>91</v>
      </c>
      <c r="B808" s="94" t="s">
        <v>635</v>
      </c>
      <c r="C808" s="124">
        <v>810</v>
      </c>
      <c r="D808" s="124">
        <v>900100</v>
      </c>
      <c r="E808" s="92">
        <v>1488</v>
      </c>
      <c r="F808" s="92">
        <v>1488</v>
      </c>
      <c r="G808" s="92">
        <v>0</v>
      </c>
      <c r="H808" s="121">
        <f t="shared" si="155"/>
        <v>0</v>
      </c>
      <c r="I808" s="122">
        <f t="shared" si="156"/>
        <v>0</v>
      </c>
    </row>
    <row r="809" spans="1:9" s="79" customFormat="1" ht="29.25" customHeight="1" x14ac:dyDescent="0.2">
      <c r="A809" s="117" t="s">
        <v>663</v>
      </c>
      <c r="B809" s="119" t="s">
        <v>662</v>
      </c>
      <c r="C809" s="112"/>
      <c r="D809" s="112"/>
      <c r="E809" s="93">
        <f t="shared" ref="E809:G810" si="164">E810</f>
        <v>4370.8999999999996</v>
      </c>
      <c r="F809" s="93">
        <f t="shared" si="164"/>
        <v>3397.7000000000003</v>
      </c>
      <c r="G809" s="93">
        <f t="shared" si="164"/>
        <v>3397.7000000000003</v>
      </c>
      <c r="H809" s="115">
        <f t="shared" si="155"/>
        <v>77.734562675879133</v>
      </c>
      <c r="I809" s="116">
        <f t="shared" si="156"/>
        <v>100</v>
      </c>
    </row>
    <row r="810" spans="1:9" s="79" customFormat="1" ht="29.25" customHeight="1" x14ac:dyDescent="0.2">
      <c r="A810" s="123" t="s">
        <v>664</v>
      </c>
      <c r="B810" s="119" t="s">
        <v>665</v>
      </c>
      <c r="C810" s="124"/>
      <c r="D810" s="124"/>
      <c r="E810" s="92">
        <f t="shared" si="164"/>
        <v>4370.8999999999996</v>
      </c>
      <c r="F810" s="92">
        <f t="shared" si="164"/>
        <v>3397.7000000000003</v>
      </c>
      <c r="G810" s="92">
        <f t="shared" si="164"/>
        <v>3397.7000000000003</v>
      </c>
      <c r="H810" s="115">
        <f t="shared" si="155"/>
        <v>77.734562675879133</v>
      </c>
      <c r="I810" s="116">
        <f t="shared" si="156"/>
        <v>100</v>
      </c>
    </row>
    <row r="811" spans="1:9" s="79" customFormat="1" ht="29.25" customHeight="1" x14ac:dyDescent="0.2">
      <c r="A811" s="117" t="s">
        <v>666</v>
      </c>
      <c r="B811" s="119" t="s">
        <v>667</v>
      </c>
      <c r="C811" s="112"/>
      <c r="D811" s="112"/>
      <c r="E811" s="93">
        <f>E812+E816</f>
        <v>4370.8999999999996</v>
      </c>
      <c r="F811" s="93">
        <f>F812+F816</f>
        <v>3397.7000000000003</v>
      </c>
      <c r="G811" s="93">
        <f t="shared" ref="G811" si="165">G812+G816</f>
        <v>3397.7000000000003</v>
      </c>
      <c r="H811" s="115">
        <f t="shared" si="155"/>
        <v>77.734562675879133</v>
      </c>
      <c r="I811" s="116">
        <f t="shared" si="156"/>
        <v>100</v>
      </c>
    </row>
    <row r="812" spans="1:9" s="79" customFormat="1" ht="29.25" customHeight="1" x14ac:dyDescent="0.2">
      <c r="A812" s="123" t="s">
        <v>749</v>
      </c>
      <c r="B812" s="94" t="s">
        <v>750</v>
      </c>
      <c r="C812" s="124"/>
      <c r="D812" s="124"/>
      <c r="E812" s="92">
        <f>E813</f>
        <v>550.4</v>
      </c>
      <c r="F812" s="92">
        <f>F813</f>
        <v>0</v>
      </c>
      <c r="G812" s="92">
        <f t="shared" ref="G812" si="166">G813</f>
        <v>0</v>
      </c>
      <c r="H812" s="121">
        <f t="shared" si="155"/>
        <v>0</v>
      </c>
      <c r="I812" s="122">
        <v>0</v>
      </c>
    </row>
    <row r="813" spans="1:9" s="79" customFormat="1" ht="29.25" customHeight="1" x14ac:dyDescent="0.2">
      <c r="A813" s="123" t="s">
        <v>73</v>
      </c>
      <c r="B813" s="94" t="s">
        <v>750</v>
      </c>
      <c r="C813" s="124">
        <v>200</v>
      </c>
      <c r="D813" s="124"/>
      <c r="E813" s="92">
        <f>E814+E815</f>
        <v>550.4</v>
      </c>
      <c r="F813" s="92">
        <f>F814+F815</f>
        <v>0</v>
      </c>
      <c r="G813" s="92">
        <f t="shared" ref="G813" si="167">G814+G815</f>
        <v>0</v>
      </c>
      <c r="H813" s="121">
        <f t="shared" si="155"/>
        <v>0</v>
      </c>
      <c r="I813" s="122">
        <v>0</v>
      </c>
    </row>
    <row r="814" spans="1:9" s="79" customFormat="1" ht="29.25" customHeight="1" x14ac:dyDescent="0.2">
      <c r="A814" s="123" t="s">
        <v>75</v>
      </c>
      <c r="B814" s="94" t="s">
        <v>750</v>
      </c>
      <c r="C814" s="124">
        <v>240</v>
      </c>
      <c r="D814" s="124">
        <v>900302</v>
      </c>
      <c r="E814" s="92">
        <v>467.9</v>
      </c>
      <c r="F814" s="92">
        <v>0</v>
      </c>
      <c r="G814" s="92">
        <v>0</v>
      </c>
      <c r="H814" s="121">
        <f t="shared" si="155"/>
        <v>0</v>
      </c>
      <c r="I814" s="122">
        <v>0</v>
      </c>
    </row>
    <row r="815" spans="1:9" s="79" customFormat="1" ht="29.25" customHeight="1" x14ac:dyDescent="0.2">
      <c r="A815" s="123" t="s">
        <v>75</v>
      </c>
      <c r="B815" s="94" t="s">
        <v>750</v>
      </c>
      <c r="C815" s="124">
        <v>240</v>
      </c>
      <c r="D815" s="124">
        <v>900100</v>
      </c>
      <c r="E815" s="92">
        <v>82.5</v>
      </c>
      <c r="F815" s="92">
        <v>0</v>
      </c>
      <c r="G815" s="92">
        <v>0</v>
      </c>
      <c r="H815" s="121">
        <f t="shared" si="155"/>
        <v>0</v>
      </c>
      <c r="I815" s="122">
        <v>0</v>
      </c>
    </row>
    <row r="816" spans="1:9" s="79" customFormat="1" ht="29.25" customHeight="1" x14ac:dyDescent="0.2">
      <c r="A816" s="123" t="s">
        <v>751</v>
      </c>
      <c r="B816" s="94" t="s">
        <v>752</v>
      </c>
      <c r="C816" s="124"/>
      <c r="D816" s="124"/>
      <c r="E816" s="92">
        <f>E817</f>
        <v>3820.5</v>
      </c>
      <c r="F816" s="92">
        <f>F817</f>
        <v>3397.7000000000003</v>
      </c>
      <c r="G816" s="92">
        <f t="shared" ref="G816" si="168">G817</f>
        <v>3397.7000000000003</v>
      </c>
      <c r="H816" s="121">
        <f t="shared" si="155"/>
        <v>88.933385682502291</v>
      </c>
      <c r="I816" s="122">
        <f t="shared" si="156"/>
        <v>100</v>
      </c>
    </row>
    <row r="817" spans="1:9" s="79" customFormat="1" ht="29.25" customHeight="1" x14ac:dyDescent="0.2">
      <c r="A817" s="123" t="s">
        <v>73</v>
      </c>
      <c r="B817" s="94" t="s">
        <v>752</v>
      </c>
      <c r="C817" s="124">
        <v>200</v>
      </c>
      <c r="D817" s="124"/>
      <c r="E817" s="92">
        <f>E818+E819</f>
        <v>3820.5</v>
      </c>
      <c r="F817" s="92">
        <f>F818+F819</f>
        <v>3397.7000000000003</v>
      </c>
      <c r="G817" s="92">
        <f t="shared" ref="G817" si="169">G818+G819</f>
        <v>3397.7000000000003</v>
      </c>
      <c r="H817" s="121">
        <f t="shared" si="155"/>
        <v>88.933385682502291</v>
      </c>
      <c r="I817" s="122">
        <f t="shared" si="156"/>
        <v>100</v>
      </c>
    </row>
    <row r="818" spans="1:9" s="79" customFormat="1" ht="29.25" customHeight="1" x14ac:dyDescent="0.2">
      <c r="A818" s="123" t="s">
        <v>75</v>
      </c>
      <c r="B818" s="94" t="s">
        <v>752</v>
      </c>
      <c r="C818" s="124">
        <v>240</v>
      </c>
      <c r="D818" s="124">
        <v>900302</v>
      </c>
      <c r="E818" s="92">
        <v>3438.5</v>
      </c>
      <c r="F818" s="92">
        <v>3057.9</v>
      </c>
      <c r="G818" s="92">
        <v>3057.9</v>
      </c>
      <c r="H818" s="121">
        <f t="shared" si="155"/>
        <v>88.931220008724736</v>
      </c>
      <c r="I818" s="122">
        <f t="shared" si="156"/>
        <v>100</v>
      </c>
    </row>
    <row r="819" spans="1:9" s="79" customFormat="1" ht="29.25" customHeight="1" x14ac:dyDescent="0.2">
      <c r="A819" s="123" t="s">
        <v>75</v>
      </c>
      <c r="B819" s="94" t="s">
        <v>752</v>
      </c>
      <c r="C819" s="124">
        <v>240</v>
      </c>
      <c r="D819" s="124">
        <v>900100</v>
      </c>
      <c r="E819" s="92">
        <v>382</v>
      </c>
      <c r="F819" s="92">
        <v>339.8</v>
      </c>
      <c r="G819" s="92">
        <v>339.8</v>
      </c>
      <c r="H819" s="121">
        <f t="shared" si="155"/>
        <v>88.952879581151834</v>
      </c>
      <c r="I819" s="122">
        <f t="shared" si="156"/>
        <v>100</v>
      </c>
    </row>
    <row r="820" spans="1:9" s="79" customFormat="1" ht="29.1" customHeight="1" x14ac:dyDescent="0.2">
      <c r="A820" s="117" t="s">
        <v>546</v>
      </c>
      <c r="B820" s="119" t="s">
        <v>547</v>
      </c>
      <c r="C820" s="112"/>
      <c r="D820" s="112"/>
      <c r="E820" s="93">
        <f>E833+E821</f>
        <v>628225</v>
      </c>
      <c r="F820" s="93">
        <f>F833+F821</f>
        <v>812695.9</v>
      </c>
      <c r="G820" s="93">
        <f>G833+G821</f>
        <v>800</v>
      </c>
      <c r="H820" s="115">
        <f t="shared" si="155"/>
        <v>0.12734291058139996</v>
      </c>
      <c r="I820" s="116">
        <f t="shared" si="156"/>
        <v>9.8437804349695859E-2</v>
      </c>
    </row>
    <row r="821" spans="1:9" s="79" customFormat="1" ht="29.1" customHeight="1" x14ac:dyDescent="0.2">
      <c r="A821" s="117" t="s">
        <v>654</v>
      </c>
      <c r="B821" s="119" t="s">
        <v>656</v>
      </c>
      <c r="C821" s="112"/>
      <c r="D821" s="112"/>
      <c r="E821" s="93">
        <f>E822</f>
        <v>73809.600000000006</v>
      </c>
      <c r="F821" s="93">
        <f>F822</f>
        <v>73809.600000000006</v>
      </c>
      <c r="G821" s="93">
        <f>G822</f>
        <v>800</v>
      </c>
      <c r="H821" s="115">
        <f t="shared" si="155"/>
        <v>1.083869848908543</v>
      </c>
      <c r="I821" s="116">
        <f t="shared" si="156"/>
        <v>1.083869848908543</v>
      </c>
    </row>
    <row r="822" spans="1:9" s="79" customFormat="1" ht="20.85" customHeight="1" x14ac:dyDescent="0.2">
      <c r="A822" s="117" t="s">
        <v>655</v>
      </c>
      <c r="B822" s="119" t="s">
        <v>657</v>
      </c>
      <c r="C822" s="112"/>
      <c r="D822" s="112"/>
      <c r="E822" s="93">
        <f>E826+E823</f>
        <v>73809.600000000006</v>
      </c>
      <c r="F822" s="93">
        <f>F826+F823</f>
        <v>73809.600000000006</v>
      </c>
      <c r="G822" s="93">
        <f>G826+G823</f>
        <v>800</v>
      </c>
      <c r="H822" s="115">
        <f t="shared" si="155"/>
        <v>1.083869848908543</v>
      </c>
      <c r="I822" s="116">
        <f t="shared" si="156"/>
        <v>1.083869848908543</v>
      </c>
    </row>
    <row r="823" spans="1:9" s="79" customFormat="1" ht="20.85" customHeight="1" x14ac:dyDescent="0.2">
      <c r="A823" s="123" t="s">
        <v>575</v>
      </c>
      <c r="B823" s="94" t="s">
        <v>692</v>
      </c>
      <c r="C823" s="124"/>
      <c r="D823" s="124"/>
      <c r="E823" s="92">
        <f t="shared" ref="E823:G824" si="170">E824</f>
        <v>28769</v>
      </c>
      <c r="F823" s="92">
        <f t="shared" si="170"/>
        <v>28769</v>
      </c>
      <c r="G823" s="92">
        <f t="shared" si="170"/>
        <v>0</v>
      </c>
      <c r="H823" s="121">
        <f t="shared" si="155"/>
        <v>0</v>
      </c>
      <c r="I823" s="122">
        <f t="shared" si="156"/>
        <v>0</v>
      </c>
    </row>
    <row r="824" spans="1:9" s="79" customFormat="1" ht="20.85" customHeight="1" x14ac:dyDescent="0.2">
      <c r="A824" s="123" t="s">
        <v>73</v>
      </c>
      <c r="B824" s="94" t="s">
        <v>692</v>
      </c>
      <c r="C824" s="124">
        <v>200</v>
      </c>
      <c r="D824" s="124"/>
      <c r="E824" s="92">
        <f t="shared" si="170"/>
        <v>28769</v>
      </c>
      <c r="F824" s="92">
        <f t="shared" si="170"/>
        <v>28769</v>
      </c>
      <c r="G824" s="92">
        <f t="shared" si="170"/>
        <v>0</v>
      </c>
      <c r="H824" s="121">
        <f t="shared" si="155"/>
        <v>0</v>
      </c>
      <c r="I824" s="122">
        <f t="shared" si="156"/>
        <v>0</v>
      </c>
    </row>
    <row r="825" spans="1:9" s="79" customFormat="1" ht="20.85" customHeight="1" x14ac:dyDescent="0.2">
      <c r="A825" s="123" t="s">
        <v>75</v>
      </c>
      <c r="B825" s="94" t="s">
        <v>692</v>
      </c>
      <c r="C825" s="71">
        <v>240</v>
      </c>
      <c r="D825" s="124">
        <v>900100</v>
      </c>
      <c r="E825" s="92">
        <v>28769</v>
      </c>
      <c r="F825" s="92">
        <v>28769</v>
      </c>
      <c r="G825" s="92">
        <v>0</v>
      </c>
      <c r="H825" s="121">
        <f t="shared" si="155"/>
        <v>0</v>
      </c>
      <c r="I825" s="122">
        <f t="shared" si="156"/>
        <v>0</v>
      </c>
    </row>
    <row r="826" spans="1:9" s="79" customFormat="1" ht="20.85" customHeight="1" x14ac:dyDescent="0.2">
      <c r="A826" s="123" t="s">
        <v>658</v>
      </c>
      <c r="B826" s="94" t="s">
        <v>659</v>
      </c>
      <c r="C826" s="124"/>
      <c r="D826" s="124"/>
      <c r="E826" s="92">
        <f>E827+E830</f>
        <v>45040.600000000006</v>
      </c>
      <c r="F826" s="92">
        <f>F827+F830</f>
        <v>45040.6</v>
      </c>
      <c r="G826" s="92">
        <f>G827+G830</f>
        <v>800</v>
      </c>
      <c r="H826" s="121">
        <f t="shared" si="155"/>
        <v>1.776175272975937</v>
      </c>
      <c r="I826" s="122">
        <f t="shared" si="156"/>
        <v>1.7761752729759372</v>
      </c>
    </row>
    <row r="827" spans="1:9" s="79" customFormat="1" ht="20.85" customHeight="1" x14ac:dyDescent="0.2">
      <c r="A827" s="123" t="s">
        <v>59</v>
      </c>
      <c r="B827" s="94" t="s">
        <v>659</v>
      </c>
      <c r="C827" s="124" t="s">
        <v>60</v>
      </c>
      <c r="D827" s="124"/>
      <c r="E827" s="92">
        <f>E828+E829</f>
        <v>44240.600000000006</v>
      </c>
      <c r="F827" s="92">
        <f>F828+F829</f>
        <v>37040.6</v>
      </c>
      <c r="G827" s="92">
        <f>G828+G829</f>
        <v>0</v>
      </c>
      <c r="H827" s="121">
        <f t="shared" si="155"/>
        <v>0</v>
      </c>
      <c r="I827" s="122">
        <f t="shared" si="156"/>
        <v>0</v>
      </c>
    </row>
    <row r="828" spans="1:9" s="79" customFormat="1" ht="20.85" customHeight="1" x14ac:dyDescent="0.2">
      <c r="A828" s="123" t="s">
        <v>61</v>
      </c>
      <c r="B828" s="94" t="s">
        <v>659</v>
      </c>
      <c r="C828" s="124" t="s">
        <v>62</v>
      </c>
      <c r="D828" s="124">
        <v>900302</v>
      </c>
      <c r="E828" s="92">
        <v>37770.800000000003</v>
      </c>
      <c r="F828" s="92">
        <v>31931.599999999999</v>
      </c>
      <c r="G828" s="92">
        <v>0</v>
      </c>
      <c r="H828" s="121">
        <f t="shared" si="155"/>
        <v>0</v>
      </c>
      <c r="I828" s="122">
        <f t="shared" si="156"/>
        <v>0</v>
      </c>
    </row>
    <row r="829" spans="1:9" s="79" customFormat="1" ht="23.25" customHeight="1" x14ac:dyDescent="0.2">
      <c r="A829" s="123" t="s">
        <v>61</v>
      </c>
      <c r="B829" s="94" t="s">
        <v>659</v>
      </c>
      <c r="C829" s="124" t="s">
        <v>62</v>
      </c>
      <c r="D829" s="124">
        <v>900100</v>
      </c>
      <c r="E829" s="92">
        <v>6469.8</v>
      </c>
      <c r="F829" s="92">
        <v>5109</v>
      </c>
      <c r="G829" s="92">
        <v>0</v>
      </c>
      <c r="H829" s="121">
        <f t="shared" si="155"/>
        <v>0</v>
      </c>
      <c r="I829" s="122">
        <f t="shared" si="156"/>
        <v>0</v>
      </c>
    </row>
    <row r="830" spans="1:9" s="79" customFormat="1" ht="23.25" customHeight="1" x14ac:dyDescent="0.2">
      <c r="A830" s="123" t="s">
        <v>85</v>
      </c>
      <c r="B830" s="94" t="s">
        <v>659</v>
      </c>
      <c r="C830" s="124">
        <v>800</v>
      </c>
      <c r="D830" s="124"/>
      <c r="E830" s="92">
        <f>SUM(E831:E832)</f>
        <v>800</v>
      </c>
      <c r="F830" s="92">
        <f>SUM(F831:F832)</f>
        <v>8000</v>
      </c>
      <c r="G830" s="92">
        <f>SUM(G831:G832)</f>
        <v>800</v>
      </c>
      <c r="H830" s="121">
        <f t="shared" si="155"/>
        <v>100</v>
      </c>
      <c r="I830" s="122">
        <f t="shared" si="156"/>
        <v>10</v>
      </c>
    </row>
    <row r="831" spans="1:9" s="79" customFormat="1" ht="23.25" customHeight="1" x14ac:dyDescent="0.2">
      <c r="A831" s="123" t="s">
        <v>87</v>
      </c>
      <c r="B831" s="94" t="s">
        <v>659</v>
      </c>
      <c r="C831" s="124">
        <v>850</v>
      </c>
      <c r="D831" s="124">
        <v>900302</v>
      </c>
      <c r="E831" s="92">
        <v>648.79999999999995</v>
      </c>
      <c r="F831" s="92">
        <v>6488</v>
      </c>
      <c r="G831" s="92">
        <v>648.79999999999995</v>
      </c>
      <c r="H831" s="121">
        <f t="shared" si="155"/>
        <v>100</v>
      </c>
      <c r="I831" s="122">
        <f t="shared" si="156"/>
        <v>10</v>
      </c>
    </row>
    <row r="832" spans="1:9" s="79" customFormat="1" ht="23.25" customHeight="1" x14ac:dyDescent="0.2">
      <c r="A832" s="123" t="s">
        <v>87</v>
      </c>
      <c r="B832" s="94" t="s">
        <v>659</v>
      </c>
      <c r="C832" s="124">
        <v>850</v>
      </c>
      <c r="D832" s="124">
        <v>900100</v>
      </c>
      <c r="E832" s="92">
        <v>151.19999999999999</v>
      </c>
      <c r="F832" s="92">
        <v>1512</v>
      </c>
      <c r="G832" s="92">
        <v>151.19999999999999</v>
      </c>
      <c r="H832" s="121">
        <f t="shared" si="155"/>
        <v>100</v>
      </c>
      <c r="I832" s="122">
        <f t="shared" si="156"/>
        <v>10</v>
      </c>
    </row>
    <row r="833" spans="1:9" s="79" customFormat="1" ht="28.35" customHeight="1" x14ac:dyDescent="0.2">
      <c r="A833" s="117" t="s">
        <v>548</v>
      </c>
      <c r="B833" s="119" t="s">
        <v>551</v>
      </c>
      <c r="C833" s="112"/>
      <c r="D833" s="112"/>
      <c r="E833" s="93">
        <f>E834</f>
        <v>554415.4</v>
      </c>
      <c r="F833" s="93">
        <f>F834</f>
        <v>738886.3</v>
      </c>
      <c r="G833" s="93">
        <f>G834</f>
        <v>0</v>
      </c>
      <c r="H833" s="115">
        <f t="shared" si="155"/>
        <v>0</v>
      </c>
      <c r="I833" s="116">
        <f t="shared" si="156"/>
        <v>0</v>
      </c>
    </row>
    <row r="834" spans="1:9" ht="36" customHeight="1" x14ac:dyDescent="0.2">
      <c r="A834" s="117" t="s">
        <v>549</v>
      </c>
      <c r="B834" s="119" t="s">
        <v>552</v>
      </c>
      <c r="C834" s="112"/>
      <c r="D834" s="112"/>
      <c r="E834" s="93">
        <f>E835+E842+E845</f>
        <v>554415.4</v>
      </c>
      <c r="F834" s="93">
        <f>F835+F842+F845</f>
        <v>738886.3</v>
      </c>
      <c r="G834" s="93">
        <f t="shared" ref="G834" si="171">G835+G842+G845</f>
        <v>0</v>
      </c>
      <c r="H834" s="115">
        <f t="shared" si="155"/>
        <v>0</v>
      </c>
      <c r="I834" s="116">
        <f t="shared" si="156"/>
        <v>0</v>
      </c>
    </row>
    <row r="835" spans="1:9" ht="28.35" customHeight="1" x14ac:dyDescent="0.2">
      <c r="A835" s="123" t="s">
        <v>550</v>
      </c>
      <c r="B835" s="94" t="s">
        <v>560</v>
      </c>
      <c r="C835" s="124"/>
      <c r="D835" s="124"/>
      <c r="E835" s="92">
        <f>E836+E839</f>
        <v>51712.399999999994</v>
      </c>
      <c r="F835" s="92">
        <f>F836+F839</f>
        <v>51712.399999999994</v>
      </c>
      <c r="G835" s="92">
        <f t="shared" ref="G835" si="172">G836+G839</f>
        <v>0</v>
      </c>
      <c r="H835" s="121">
        <f t="shared" si="155"/>
        <v>0</v>
      </c>
      <c r="I835" s="122">
        <f t="shared" si="156"/>
        <v>0</v>
      </c>
    </row>
    <row r="836" spans="1:9" ht="20.25" customHeight="1" x14ac:dyDescent="0.2">
      <c r="A836" s="123" t="s">
        <v>59</v>
      </c>
      <c r="B836" s="94" t="s">
        <v>560</v>
      </c>
      <c r="C836" s="124">
        <v>400</v>
      </c>
      <c r="D836" s="124"/>
      <c r="E836" s="92">
        <f>E837+E838</f>
        <v>46713.399999999994</v>
      </c>
      <c r="F836" s="92">
        <f>F837+F838</f>
        <v>46713.399999999994</v>
      </c>
      <c r="G836" s="150">
        <f>G837+G838</f>
        <v>0</v>
      </c>
      <c r="H836" s="121">
        <f t="shared" si="155"/>
        <v>0</v>
      </c>
      <c r="I836" s="122">
        <f t="shared" si="156"/>
        <v>0</v>
      </c>
    </row>
    <row r="837" spans="1:9" ht="20.25" customHeight="1" x14ac:dyDescent="0.2">
      <c r="A837" s="123" t="s">
        <v>61</v>
      </c>
      <c r="B837" s="94" t="s">
        <v>560</v>
      </c>
      <c r="C837" s="124">
        <v>410</v>
      </c>
      <c r="D837" s="124">
        <v>900302</v>
      </c>
      <c r="E837" s="92">
        <v>37884.6</v>
      </c>
      <c r="F837" s="92">
        <v>37884.6</v>
      </c>
      <c r="G837" s="92">
        <v>0</v>
      </c>
      <c r="H837" s="121">
        <f t="shared" si="155"/>
        <v>0</v>
      </c>
      <c r="I837" s="122">
        <f t="shared" si="156"/>
        <v>0</v>
      </c>
    </row>
    <row r="838" spans="1:9" ht="20.25" customHeight="1" x14ac:dyDescent="0.2">
      <c r="A838" s="123" t="s">
        <v>61</v>
      </c>
      <c r="B838" s="94" t="s">
        <v>560</v>
      </c>
      <c r="C838" s="124">
        <v>410</v>
      </c>
      <c r="D838" s="124">
        <v>900100</v>
      </c>
      <c r="E838" s="92">
        <v>8828.7999999999993</v>
      </c>
      <c r="F838" s="92">
        <v>8828.7999999999993</v>
      </c>
      <c r="G838" s="92">
        <v>0</v>
      </c>
      <c r="H838" s="121">
        <f t="shared" si="155"/>
        <v>0</v>
      </c>
      <c r="I838" s="122">
        <f t="shared" si="156"/>
        <v>0</v>
      </c>
    </row>
    <row r="839" spans="1:9" ht="20.25" customHeight="1" x14ac:dyDescent="0.2">
      <c r="A839" s="123" t="s">
        <v>85</v>
      </c>
      <c r="B839" s="94" t="s">
        <v>560</v>
      </c>
      <c r="C839" s="124">
        <v>800</v>
      </c>
      <c r="D839" s="124"/>
      <c r="E839" s="92">
        <f>E840+E841</f>
        <v>4999</v>
      </c>
      <c r="F839" s="92">
        <f>F840+F841</f>
        <v>4999</v>
      </c>
      <c r="G839" s="92">
        <f t="shared" ref="G839" si="173">G840+G841</f>
        <v>0</v>
      </c>
      <c r="H839" s="121">
        <f t="shared" ref="H839:H881" si="174">G839/E839*100</f>
        <v>0</v>
      </c>
      <c r="I839" s="122">
        <f t="shared" ref="I839:I881" si="175">G839/F839*100</f>
        <v>0</v>
      </c>
    </row>
    <row r="840" spans="1:9" ht="20.25" customHeight="1" x14ac:dyDescent="0.2">
      <c r="A840" s="123" t="s">
        <v>87</v>
      </c>
      <c r="B840" s="94" t="s">
        <v>560</v>
      </c>
      <c r="C840" s="124">
        <v>850</v>
      </c>
      <c r="D840" s="124">
        <v>900302</v>
      </c>
      <c r="E840" s="92">
        <v>4054.2</v>
      </c>
      <c r="F840" s="92">
        <v>4054.2</v>
      </c>
      <c r="G840" s="92">
        <v>0</v>
      </c>
      <c r="H840" s="121">
        <f t="shared" si="174"/>
        <v>0</v>
      </c>
      <c r="I840" s="122">
        <f t="shared" si="175"/>
        <v>0</v>
      </c>
    </row>
    <row r="841" spans="1:9" ht="20.25" customHeight="1" x14ac:dyDescent="0.2">
      <c r="A841" s="123" t="s">
        <v>87</v>
      </c>
      <c r="B841" s="94" t="s">
        <v>560</v>
      </c>
      <c r="C841" s="124">
        <v>850</v>
      </c>
      <c r="D841" s="124">
        <v>900100</v>
      </c>
      <c r="E841" s="92">
        <v>944.8</v>
      </c>
      <c r="F841" s="92">
        <v>944.8</v>
      </c>
      <c r="G841" s="92">
        <v>0</v>
      </c>
      <c r="H841" s="121">
        <f t="shared" si="174"/>
        <v>0</v>
      </c>
      <c r="I841" s="122">
        <f t="shared" si="175"/>
        <v>0</v>
      </c>
    </row>
    <row r="842" spans="1:9" ht="25.35" customHeight="1" x14ac:dyDescent="0.2">
      <c r="A842" s="132" t="s">
        <v>576</v>
      </c>
      <c r="B842" s="124" t="s">
        <v>577</v>
      </c>
      <c r="C842" s="124"/>
      <c r="D842" s="124"/>
      <c r="E842" s="92">
        <f t="shared" ref="E842:G843" si="176">E843</f>
        <v>502703</v>
      </c>
      <c r="F842" s="92">
        <f t="shared" si="176"/>
        <v>502703</v>
      </c>
      <c r="G842" s="92">
        <f t="shared" si="176"/>
        <v>0</v>
      </c>
      <c r="H842" s="121">
        <f t="shared" si="174"/>
        <v>0</v>
      </c>
      <c r="I842" s="122">
        <f t="shared" si="175"/>
        <v>0</v>
      </c>
    </row>
    <row r="843" spans="1:9" ht="17.850000000000001" customHeight="1" x14ac:dyDescent="0.2">
      <c r="A843" s="123" t="s">
        <v>59</v>
      </c>
      <c r="B843" s="124" t="s">
        <v>577</v>
      </c>
      <c r="C843" s="124">
        <v>400</v>
      </c>
      <c r="D843" s="124"/>
      <c r="E843" s="92">
        <f t="shared" si="176"/>
        <v>502703</v>
      </c>
      <c r="F843" s="92">
        <f t="shared" si="176"/>
        <v>502703</v>
      </c>
      <c r="G843" s="92">
        <f t="shared" si="176"/>
        <v>0</v>
      </c>
      <c r="H843" s="121">
        <f t="shared" si="174"/>
        <v>0</v>
      </c>
      <c r="I843" s="122">
        <f t="shared" si="175"/>
        <v>0</v>
      </c>
    </row>
    <row r="844" spans="1:9" ht="16.350000000000001" customHeight="1" x14ac:dyDescent="0.2">
      <c r="A844" s="123" t="s">
        <v>61</v>
      </c>
      <c r="B844" s="124" t="s">
        <v>577</v>
      </c>
      <c r="C844" s="124">
        <v>410</v>
      </c>
      <c r="D844" s="124">
        <v>900100</v>
      </c>
      <c r="E844" s="92">
        <v>502703</v>
      </c>
      <c r="F844" s="92">
        <v>502703</v>
      </c>
      <c r="G844" s="92">
        <v>0</v>
      </c>
      <c r="H844" s="121">
        <f t="shared" si="174"/>
        <v>0</v>
      </c>
      <c r="I844" s="122">
        <f t="shared" si="175"/>
        <v>0</v>
      </c>
    </row>
    <row r="845" spans="1:9" ht="25.5" x14ac:dyDescent="0.2">
      <c r="A845" s="123" t="s">
        <v>550</v>
      </c>
      <c r="B845" s="124" t="s">
        <v>779</v>
      </c>
      <c r="C845" s="124"/>
      <c r="D845" s="124"/>
      <c r="E845" s="92">
        <f>E846</f>
        <v>0</v>
      </c>
      <c r="F845" s="92">
        <f>F846</f>
        <v>184470.90000000002</v>
      </c>
      <c r="G845" s="92">
        <f t="shared" ref="G845" si="177">G846</f>
        <v>0</v>
      </c>
      <c r="H845" s="121">
        <v>0</v>
      </c>
      <c r="I845" s="122">
        <f t="shared" si="175"/>
        <v>0</v>
      </c>
    </row>
    <row r="846" spans="1:9" ht="16.350000000000001" customHeight="1" x14ac:dyDescent="0.2">
      <c r="A846" s="123" t="s">
        <v>87</v>
      </c>
      <c r="B846" s="124" t="s">
        <v>779</v>
      </c>
      <c r="C846" s="124">
        <v>800</v>
      </c>
      <c r="D846" s="124"/>
      <c r="E846" s="92">
        <f>E847+E848</f>
        <v>0</v>
      </c>
      <c r="F846" s="92">
        <f t="shared" ref="F846:G846" si="178">F847+F848</f>
        <v>184470.90000000002</v>
      </c>
      <c r="G846" s="92">
        <f t="shared" si="178"/>
        <v>0</v>
      </c>
      <c r="H846" s="121">
        <v>0</v>
      </c>
      <c r="I846" s="122">
        <f t="shared" si="175"/>
        <v>0</v>
      </c>
    </row>
    <row r="847" spans="1:9" ht="16.350000000000001" customHeight="1" x14ac:dyDescent="0.2">
      <c r="A847" s="123" t="s">
        <v>771</v>
      </c>
      <c r="B847" s="124" t="s">
        <v>779</v>
      </c>
      <c r="C847" s="124">
        <v>850</v>
      </c>
      <c r="D847" s="124">
        <v>900100</v>
      </c>
      <c r="E847" s="92">
        <v>0</v>
      </c>
      <c r="F847" s="92">
        <v>1844.7</v>
      </c>
      <c r="G847" s="92">
        <v>0</v>
      </c>
      <c r="H847" s="121">
        <v>0</v>
      </c>
      <c r="I847" s="122">
        <f t="shared" si="175"/>
        <v>0</v>
      </c>
    </row>
    <row r="848" spans="1:9" ht="16.350000000000001" customHeight="1" x14ac:dyDescent="0.2">
      <c r="A848" s="123" t="s">
        <v>772</v>
      </c>
      <c r="B848" s="124" t="s">
        <v>779</v>
      </c>
      <c r="C848" s="124">
        <v>850</v>
      </c>
      <c r="D848" s="124">
        <v>900302</v>
      </c>
      <c r="E848" s="92">
        <v>0</v>
      </c>
      <c r="F848" s="92">
        <v>182626.2</v>
      </c>
      <c r="G848" s="92">
        <v>0</v>
      </c>
      <c r="H848" s="121">
        <v>0</v>
      </c>
      <c r="I848" s="122">
        <f t="shared" si="175"/>
        <v>0</v>
      </c>
    </row>
    <row r="849" spans="1:9" s="79" customFormat="1" ht="17.850000000000001" customHeight="1" x14ac:dyDescent="0.2">
      <c r="A849" s="117" t="s">
        <v>97</v>
      </c>
      <c r="B849" s="119"/>
      <c r="C849" s="112"/>
      <c r="D849" s="112"/>
      <c r="E849" s="93">
        <f>E9+E15+E74+E227+E267+E287+E307+E344+E413+E429+E538+E544+E622+E663+E684+E730+E820+E809+E720</f>
        <v>8267706.5999999996</v>
      </c>
      <c r="F849" s="93">
        <f>F9+F15+F74+F227+F267+F287+F307+F344+F413+F429+F538+F544+F622+F663+F684+F730+F820+F809+F720</f>
        <v>8406459.3999999985</v>
      </c>
      <c r="G849" s="93">
        <f>G9+G15+G74+G227+G267+G287+G307+G344+G413+G429+G538+G544+G622+G663+G684+G730+G820+G809+G720</f>
        <v>2753723.1</v>
      </c>
      <c r="H849" s="115">
        <f t="shared" si="174"/>
        <v>33.306976568326704</v>
      </c>
      <c r="I849" s="116">
        <f t="shared" si="175"/>
        <v>32.757228328492261</v>
      </c>
    </row>
    <row r="850" spans="1:9" ht="25.5" x14ac:dyDescent="0.2">
      <c r="A850" s="168" t="s">
        <v>202</v>
      </c>
      <c r="B850" s="169" t="s">
        <v>122</v>
      </c>
      <c r="C850" s="72"/>
      <c r="D850" s="72"/>
      <c r="E850" s="93">
        <f>E851+E854+E857+E864</f>
        <v>18618.900000000001</v>
      </c>
      <c r="F850" s="93">
        <f>F851+F854+F857+F864</f>
        <v>18618.900000000001</v>
      </c>
      <c r="G850" s="93">
        <f>G851+G854+G857+G864</f>
        <v>9548.6</v>
      </c>
      <c r="H850" s="115">
        <f t="shared" si="174"/>
        <v>51.284447523752739</v>
      </c>
      <c r="I850" s="116">
        <f t="shared" si="175"/>
        <v>51.284447523752739</v>
      </c>
    </row>
    <row r="851" spans="1:9" s="79" customFormat="1" ht="14.25" customHeight="1" x14ac:dyDescent="0.2">
      <c r="A851" s="136" t="s">
        <v>203</v>
      </c>
      <c r="B851" s="94" t="s">
        <v>204</v>
      </c>
      <c r="C851" s="76"/>
      <c r="D851" s="76"/>
      <c r="E851" s="92">
        <f t="shared" ref="E851:G852" si="179">E852</f>
        <v>3019.4</v>
      </c>
      <c r="F851" s="92">
        <f t="shared" si="179"/>
        <v>3019.4</v>
      </c>
      <c r="G851" s="92">
        <f t="shared" si="179"/>
        <v>1814.9</v>
      </c>
      <c r="H851" s="121">
        <f t="shared" si="174"/>
        <v>60.107968470557061</v>
      </c>
      <c r="I851" s="122">
        <f t="shared" si="175"/>
        <v>60.107968470557061</v>
      </c>
    </row>
    <row r="852" spans="1:9" ht="38.25" x14ac:dyDescent="0.2">
      <c r="A852" s="123" t="s">
        <v>78</v>
      </c>
      <c r="B852" s="70" t="s">
        <v>204</v>
      </c>
      <c r="C852" s="124" t="s">
        <v>79</v>
      </c>
      <c r="D852" s="124"/>
      <c r="E852" s="92">
        <f t="shared" si="179"/>
        <v>3019.4</v>
      </c>
      <c r="F852" s="92">
        <f t="shared" si="179"/>
        <v>3019.4</v>
      </c>
      <c r="G852" s="92">
        <f t="shared" si="179"/>
        <v>1814.9</v>
      </c>
      <c r="H852" s="121">
        <f t="shared" si="174"/>
        <v>60.107968470557061</v>
      </c>
      <c r="I852" s="122">
        <f t="shared" si="175"/>
        <v>60.107968470557061</v>
      </c>
    </row>
    <row r="853" spans="1:9" x14ac:dyDescent="0.2">
      <c r="A853" s="123" t="s">
        <v>80</v>
      </c>
      <c r="B853" s="70" t="s">
        <v>204</v>
      </c>
      <c r="C853" s="124" t="s">
        <v>81</v>
      </c>
      <c r="D853" s="124">
        <v>900100</v>
      </c>
      <c r="E853" s="92">
        <v>3019.4</v>
      </c>
      <c r="F853" s="92">
        <v>3019.4</v>
      </c>
      <c r="G853" s="92">
        <v>1814.9</v>
      </c>
      <c r="H853" s="121">
        <f t="shared" si="174"/>
        <v>60.107968470557061</v>
      </c>
      <c r="I853" s="122">
        <f t="shared" si="175"/>
        <v>60.107968470557061</v>
      </c>
    </row>
    <row r="854" spans="1:9" x14ac:dyDescent="0.2">
      <c r="A854" s="136" t="s">
        <v>273</v>
      </c>
      <c r="B854" s="94" t="s">
        <v>205</v>
      </c>
      <c r="C854" s="124"/>
      <c r="D854" s="124"/>
      <c r="E854" s="92">
        <f t="shared" ref="E854:G855" si="180">E855</f>
        <v>2340</v>
      </c>
      <c r="F854" s="92">
        <f t="shared" si="180"/>
        <v>2340</v>
      </c>
      <c r="G854" s="92">
        <f t="shared" si="180"/>
        <v>1364.4</v>
      </c>
      <c r="H854" s="121">
        <f t="shared" si="174"/>
        <v>58.307692307692314</v>
      </c>
      <c r="I854" s="122">
        <f t="shared" si="175"/>
        <v>58.307692307692314</v>
      </c>
    </row>
    <row r="855" spans="1:9" ht="38.25" x14ac:dyDescent="0.2">
      <c r="A855" s="123" t="s">
        <v>78</v>
      </c>
      <c r="B855" s="94" t="s">
        <v>205</v>
      </c>
      <c r="C855" s="124" t="s">
        <v>79</v>
      </c>
      <c r="D855" s="124"/>
      <c r="E855" s="92">
        <f t="shared" si="180"/>
        <v>2340</v>
      </c>
      <c r="F855" s="92">
        <f t="shared" si="180"/>
        <v>2340</v>
      </c>
      <c r="G855" s="92">
        <f t="shared" si="180"/>
        <v>1364.4</v>
      </c>
      <c r="H855" s="121">
        <f t="shared" si="174"/>
        <v>58.307692307692314</v>
      </c>
      <c r="I855" s="122">
        <f t="shared" si="175"/>
        <v>58.307692307692314</v>
      </c>
    </row>
    <row r="856" spans="1:9" x14ac:dyDescent="0.2">
      <c r="A856" s="123" t="s">
        <v>80</v>
      </c>
      <c r="B856" s="94" t="s">
        <v>205</v>
      </c>
      <c r="C856" s="124" t="s">
        <v>81</v>
      </c>
      <c r="D856" s="124">
        <v>900100</v>
      </c>
      <c r="E856" s="92">
        <v>2340</v>
      </c>
      <c r="F856" s="92">
        <v>2340</v>
      </c>
      <c r="G856" s="92">
        <v>1364.4</v>
      </c>
      <c r="H856" s="121">
        <f t="shared" si="174"/>
        <v>58.307692307692314</v>
      </c>
      <c r="I856" s="122">
        <f t="shared" si="175"/>
        <v>58.307692307692314</v>
      </c>
    </row>
    <row r="857" spans="1:9" x14ac:dyDescent="0.2">
      <c r="A857" s="136" t="s">
        <v>206</v>
      </c>
      <c r="B857" s="94" t="s">
        <v>207</v>
      </c>
      <c r="C857" s="124"/>
      <c r="D857" s="124"/>
      <c r="E857" s="92">
        <f>E858+E860+E862</f>
        <v>6377.4000000000005</v>
      </c>
      <c r="F857" s="92">
        <f>F858+F860+F862</f>
        <v>6377.4000000000005</v>
      </c>
      <c r="G857" s="92">
        <f>G858+G860+G862</f>
        <v>2864.2999999999997</v>
      </c>
      <c r="H857" s="121">
        <f t="shared" si="174"/>
        <v>44.913287546649094</v>
      </c>
      <c r="I857" s="122">
        <f t="shared" si="175"/>
        <v>44.913287546649094</v>
      </c>
    </row>
    <row r="858" spans="1:9" ht="38.25" x14ac:dyDescent="0.2">
      <c r="A858" s="123" t="s">
        <v>78</v>
      </c>
      <c r="B858" s="94" t="s">
        <v>207</v>
      </c>
      <c r="C858" s="124" t="s">
        <v>79</v>
      </c>
      <c r="D858" s="124"/>
      <c r="E858" s="92">
        <f>E859</f>
        <v>5824.3</v>
      </c>
      <c r="F858" s="92">
        <f>F859</f>
        <v>5824.3</v>
      </c>
      <c r="G858" s="92">
        <f>G859</f>
        <v>2686.7</v>
      </c>
      <c r="H858" s="121">
        <f t="shared" si="174"/>
        <v>46.129148567209789</v>
      </c>
      <c r="I858" s="122">
        <f t="shared" si="175"/>
        <v>46.129148567209789</v>
      </c>
    </row>
    <row r="859" spans="1:9" x14ac:dyDescent="0.2">
      <c r="A859" s="123" t="s">
        <v>80</v>
      </c>
      <c r="B859" s="94" t="s">
        <v>207</v>
      </c>
      <c r="C859" s="124" t="s">
        <v>81</v>
      </c>
      <c r="D859" s="124">
        <v>900100</v>
      </c>
      <c r="E859" s="92">
        <v>5824.3</v>
      </c>
      <c r="F859" s="92">
        <v>5824.3</v>
      </c>
      <c r="G859" s="92">
        <v>2686.7</v>
      </c>
      <c r="H859" s="121">
        <f t="shared" si="174"/>
        <v>46.129148567209789</v>
      </c>
      <c r="I859" s="122">
        <f t="shared" si="175"/>
        <v>46.129148567209789</v>
      </c>
    </row>
    <row r="860" spans="1:9" ht="13.35" customHeight="1" x14ac:dyDescent="0.2">
      <c r="A860" s="123" t="s">
        <v>73</v>
      </c>
      <c r="B860" s="94" t="s">
        <v>207</v>
      </c>
      <c r="C860" s="124" t="s">
        <v>74</v>
      </c>
      <c r="D860" s="124"/>
      <c r="E860" s="92">
        <f>E861</f>
        <v>553</v>
      </c>
      <c r="F860" s="92">
        <f>F861</f>
        <v>553</v>
      </c>
      <c r="G860" s="92">
        <f>G861</f>
        <v>177.6</v>
      </c>
      <c r="H860" s="121">
        <f t="shared" si="174"/>
        <v>32.115732368896929</v>
      </c>
      <c r="I860" s="122">
        <f t="shared" si="175"/>
        <v>32.115732368896929</v>
      </c>
    </row>
    <row r="861" spans="1:9" ht="20.85" customHeight="1" x14ac:dyDescent="0.2">
      <c r="A861" s="123" t="s">
        <v>75</v>
      </c>
      <c r="B861" s="94" t="s">
        <v>207</v>
      </c>
      <c r="C861" s="124" t="s">
        <v>76</v>
      </c>
      <c r="D861" s="124">
        <v>900100</v>
      </c>
      <c r="E861" s="92">
        <v>553</v>
      </c>
      <c r="F861" s="92">
        <v>553</v>
      </c>
      <c r="G861" s="92">
        <v>177.6</v>
      </c>
      <c r="H861" s="121">
        <f t="shared" si="174"/>
        <v>32.115732368896929</v>
      </c>
      <c r="I861" s="122">
        <f t="shared" si="175"/>
        <v>32.115732368896929</v>
      </c>
    </row>
    <row r="862" spans="1:9" ht="16.350000000000001" customHeight="1" x14ac:dyDescent="0.2">
      <c r="A862" s="123" t="s">
        <v>85</v>
      </c>
      <c r="B862" s="94" t="s">
        <v>207</v>
      </c>
      <c r="C862" s="124">
        <v>800</v>
      </c>
      <c r="D862" s="124"/>
      <c r="E862" s="92">
        <f>E863</f>
        <v>0.1</v>
      </c>
      <c r="F862" s="92">
        <f>F863</f>
        <v>0.1</v>
      </c>
      <c r="G862" s="92">
        <f>G863</f>
        <v>0</v>
      </c>
      <c r="H862" s="121">
        <f t="shared" si="174"/>
        <v>0</v>
      </c>
      <c r="I862" s="122">
        <f t="shared" si="175"/>
        <v>0</v>
      </c>
    </row>
    <row r="863" spans="1:9" ht="14.85" customHeight="1" x14ac:dyDescent="0.2">
      <c r="A863" s="123" t="s">
        <v>87</v>
      </c>
      <c r="B863" s="94" t="s">
        <v>207</v>
      </c>
      <c r="C863" s="124">
        <v>850</v>
      </c>
      <c r="D863" s="124">
        <v>900100</v>
      </c>
      <c r="E863" s="92">
        <v>0.1</v>
      </c>
      <c r="F863" s="92">
        <v>0.1</v>
      </c>
      <c r="G863" s="92">
        <v>0</v>
      </c>
      <c r="H863" s="121">
        <f t="shared" si="174"/>
        <v>0</v>
      </c>
      <c r="I863" s="122">
        <f t="shared" si="175"/>
        <v>0</v>
      </c>
    </row>
    <row r="864" spans="1:9" x14ac:dyDescent="0.2">
      <c r="A864" s="136" t="s">
        <v>236</v>
      </c>
      <c r="B864" s="94" t="s">
        <v>237</v>
      </c>
      <c r="C864" s="124"/>
      <c r="D864" s="124"/>
      <c r="E864" s="92">
        <f>E865+E867+E869</f>
        <v>6882.1</v>
      </c>
      <c r="F864" s="92">
        <f>F865+F867+F869</f>
        <v>6882.1</v>
      </c>
      <c r="G864" s="92">
        <f>G865+G867+G869</f>
        <v>3505</v>
      </c>
      <c r="H864" s="121">
        <f t="shared" si="174"/>
        <v>50.929222185088854</v>
      </c>
      <c r="I864" s="122">
        <f t="shared" si="175"/>
        <v>50.929222185088854</v>
      </c>
    </row>
    <row r="865" spans="1:9" ht="38.25" x14ac:dyDescent="0.2">
      <c r="A865" s="123" t="s">
        <v>78</v>
      </c>
      <c r="B865" s="94" t="s">
        <v>237</v>
      </c>
      <c r="C865" s="124" t="s">
        <v>79</v>
      </c>
      <c r="D865" s="124"/>
      <c r="E865" s="92">
        <f>E866</f>
        <v>6139</v>
      </c>
      <c r="F865" s="92">
        <f>F866</f>
        <v>6139</v>
      </c>
      <c r="G865" s="92">
        <f>G866</f>
        <v>3217.1</v>
      </c>
      <c r="H865" s="121">
        <f t="shared" si="174"/>
        <v>52.404300374653857</v>
      </c>
      <c r="I865" s="122">
        <f t="shared" si="175"/>
        <v>52.404300374653857</v>
      </c>
    </row>
    <row r="866" spans="1:9" x14ac:dyDescent="0.2">
      <c r="A866" s="123" t="s">
        <v>80</v>
      </c>
      <c r="B866" s="94" t="s">
        <v>237</v>
      </c>
      <c r="C866" s="124" t="s">
        <v>81</v>
      </c>
      <c r="D866" s="124">
        <v>900100</v>
      </c>
      <c r="E866" s="92">
        <v>6139</v>
      </c>
      <c r="F866" s="92">
        <v>6139</v>
      </c>
      <c r="G866" s="92">
        <v>3217.1</v>
      </c>
      <c r="H866" s="121">
        <f t="shared" si="174"/>
        <v>52.404300374653857</v>
      </c>
      <c r="I866" s="122">
        <f t="shared" si="175"/>
        <v>52.404300374653857</v>
      </c>
    </row>
    <row r="867" spans="1:9" ht="13.35" customHeight="1" x14ac:dyDescent="0.2">
      <c r="A867" s="123" t="s">
        <v>73</v>
      </c>
      <c r="B867" s="94" t="s">
        <v>237</v>
      </c>
      <c r="C867" s="124" t="s">
        <v>74</v>
      </c>
      <c r="D867" s="124"/>
      <c r="E867" s="92">
        <f>E868</f>
        <v>742.1</v>
      </c>
      <c r="F867" s="92">
        <f>F868</f>
        <v>742.1</v>
      </c>
      <c r="G867" s="92">
        <f>G868</f>
        <v>287.89999999999998</v>
      </c>
      <c r="H867" s="121">
        <f t="shared" si="174"/>
        <v>38.795310605039745</v>
      </c>
      <c r="I867" s="122">
        <f t="shared" si="175"/>
        <v>38.795310605039745</v>
      </c>
    </row>
    <row r="868" spans="1:9" ht="21.75" customHeight="1" x14ac:dyDescent="0.2">
      <c r="A868" s="123" t="s">
        <v>75</v>
      </c>
      <c r="B868" s="94" t="s">
        <v>237</v>
      </c>
      <c r="C868" s="124" t="s">
        <v>76</v>
      </c>
      <c r="D868" s="124">
        <v>900100</v>
      </c>
      <c r="E868" s="92">
        <v>742.1</v>
      </c>
      <c r="F868" s="92">
        <v>742.1</v>
      </c>
      <c r="G868" s="92">
        <v>287.89999999999998</v>
      </c>
      <c r="H868" s="121">
        <f t="shared" si="174"/>
        <v>38.795310605039745</v>
      </c>
      <c r="I868" s="122">
        <f t="shared" si="175"/>
        <v>38.795310605039745</v>
      </c>
    </row>
    <row r="869" spans="1:9" ht="21.75" customHeight="1" x14ac:dyDescent="0.2">
      <c r="A869" s="123" t="s">
        <v>85</v>
      </c>
      <c r="B869" s="94" t="s">
        <v>237</v>
      </c>
      <c r="C869" s="124">
        <v>800</v>
      </c>
      <c r="D869" s="124"/>
      <c r="E869" s="92">
        <f>E870</f>
        <v>1</v>
      </c>
      <c r="F869" s="92">
        <f>F870</f>
        <v>1</v>
      </c>
      <c r="G869" s="92">
        <f>G870</f>
        <v>0</v>
      </c>
      <c r="H869" s="121">
        <f t="shared" si="174"/>
        <v>0</v>
      </c>
      <c r="I869" s="122">
        <f t="shared" si="175"/>
        <v>0</v>
      </c>
    </row>
    <row r="870" spans="1:9" ht="14.85" customHeight="1" x14ac:dyDescent="0.2">
      <c r="A870" s="123" t="s">
        <v>87</v>
      </c>
      <c r="B870" s="94" t="s">
        <v>237</v>
      </c>
      <c r="C870" s="124">
        <v>850</v>
      </c>
      <c r="D870" s="124">
        <v>900100</v>
      </c>
      <c r="E870" s="92">
        <v>1</v>
      </c>
      <c r="F870" s="92">
        <v>1</v>
      </c>
      <c r="G870" s="92">
        <v>0</v>
      </c>
      <c r="H870" s="121">
        <f t="shared" si="174"/>
        <v>0</v>
      </c>
      <c r="I870" s="122">
        <f t="shared" si="175"/>
        <v>0</v>
      </c>
    </row>
    <row r="871" spans="1:9" x14ac:dyDescent="0.2">
      <c r="A871" s="170" t="s">
        <v>123</v>
      </c>
      <c r="B871" s="85" t="s">
        <v>124</v>
      </c>
      <c r="C871" s="72"/>
      <c r="D871" s="72"/>
      <c r="E871" s="93">
        <f>E872+E875+E878</f>
        <v>36507.4</v>
      </c>
      <c r="F871" s="93">
        <f>F872+F875+F878</f>
        <v>36507.4</v>
      </c>
      <c r="G871" s="93">
        <f>G872+G875+G878</f>
        <v>4295.5</v>
      </c>
      <c r="H871" s="115">
        <f t="shared" si="174"/>
        <v>11.766107693234796</v>
      </c>
      <c r="I871" s="116">
        <f t="shared" si="175"/>
        <v>11.766107693234796</v>
      </c>
    </row>
    <row r="872" spans="1:9" x14ac:dyDescent="0.2">
      <c r="A872" s="137" t="s">
        <v>208</v>
      </c>
      <c r="B872" s="119" t="s">
        <v>209</v>
      </c>
      <c r="C872" s="71"/>
      <c r="D872" s="71"/>
      <c r="E872" s="93">
        <f t="shared" ref="E872:G873" si="181">E873</f>
        <v>5000</v>
      </c>
      <c r="F872" s="93">
        <f t="shared" si="181"/>
        <v>5000</v>
      </c>
      <c r="G872" s="93">
        <f t="shared" si="181"/>
        <v>0</v>
      </c>
      <c r="H872" s="115">
        <f t="shared" si="174"/>
        <v>0</v>
      </c>
      <c r="I872" s="116">
        <f t="shared" si="175"/>
        <v>0</v>
      </c>
    </row>
    <row r="873" spans="1:9" x14ac:dyDescent="0.2">
      <c r="A873" s="123" t="s">
        <v>85</v>
      </c>
      <c r="B873" s="94" t="s">
        <v>209</v>
      </c>
      <c r="C873" s="124" t="s">
        <v>86</v>
      </c>
      <c r="D873" s="124"/>
      <c r="E873" s="92">
        <f t="shared" si="181"/>
        <v>5000</v>
      </c>
      <c r="F873" s="92">
        <f t="shared" si="181"/>
        <v>5000</v>
      </c>
      <c r="G873" s="92">
        <f t="shared" si="181"/>
        <v>0</v>
      </c>
      <c r="H873" s="121">
        <f t="shared" si="174"/>
        <v>0</v>
      </c>
      <c r="I873" s="122">
        <f t="shared" si="175"/>
        <v>0</v>
      </c>
    </row>
    <row r="874" spans="1:9" x14ac:dyDescent="0.2">
      <c r="A874" s="123" t="s">
        <v>94</v>
      </c>
      <c r="B874" s="94" t="s">
        <v>209</v>
      </c>
      <c r="C874" s="124" t="s">
        <v>95</v>
      </c>
      <c r="D874" s="124">
        <v>900100</v>
      </c>
      <c r="E874" s="92">
        <v>5000</v>
      </c>
      <c r="F874" s="92">
        <v>5000</v>
      </c>
      <c r="G874" s="92">
        <v>0</v>
      </c>
      <c r="H874" s="121">
        <f t="shared" si="174"/>
        <v>0</v>
      </c>
      <c r="I874" s="122">
        <f t="shared" si="175"/>
        <v>0</v>
      </c>
    </row>
    <row r="875" spans="1:9" s="79" customFormat="1" ht="25.5" x14ac:dyDescent="0.2">
      <c r="A875" s="137" t="s">
        <v>210</v>
      </c>
      <c r="B875" s="119" t="s">
        <v>211</v>
      </c>
      <c r="C875" s="76"/>
      <c r="D875" s="76"/>
      <c r="E875" s="93">
        <f t="shared" ref="E875:G876" si="182">E876</f>
        <v>23000</v>
      </c>
      <c r="F875" s="93">
        <f t="shared" si="182"/>
        <v>23000</v>
      </c>
      <c r="G875" s="93">
        <f t="shared" si="182"/>
        <v>0</v>
      </c>
      <c r="H875" s="115">
        <f t="shared" si="174"/>
        <v>0</v>
      </c>
      <c r="I875" s="116">
        <f t="shared" si="175"/>
        <v>0</v>
      </c>
    </row>
    <row r="876" spans="1:9" x14ac:dyDescent="0.2">
      <c r="A876" s="123" t="s">
        <v>85</v>
      </c>
      <c r="B876" s="94" t="s">
        <v>211</v>
      </c>
      <c r="C876" s="124" t="s">
        <v>86</v>
      </c>
      <c r="D876" s="124"/>
      <c r="E876" s="92">
        <f t="shared" si="182"/>
        <v>23000</v>
      </c>
      <c r="F876" s="92">
        <f t="shared" si="182"/>
        <v>23000</v>
      </c>
      <c r="G876" s="92">
        <f t="shared" si="182"/>
        <v>0</v>
      </c>
      <c r="H876" s="121">
        <f t="shared" si="174"/>
        <v>0</v>
      </c>
      <c r="I876" s="122">
        <f t="shared" si="175"/>
        <v>0</v>
      </c>
    </row>
    <row r="877" spans="1:9" x14ac:dyDescent="0.2">
      <c r="A877" s="123" t="s">
        <v>94</v>
      </c>
      <c r="B877" s="94" t="s">
        <v>211</v>
      </c>
      <c r="C877" s="124" t="s">
        <v>95</v>
      </c>
      <c r="D877" s="124">
        <v>900100</v>
      </c>
      <c r="E877" s="92">
        <v>23000</v>
      </c>
      <c r="F877" s="92">
        <v>23000</v>
      </c>
      <c r="G877" s="92">
        <v>0</v>
      </c>
      <c r="H877" s="121">
        <f t="shared" si="174"/>
        <v>0</v>
      </c>
      <c r="I877" s="122">
        <f t="shared" si="175"/>
        <v>0</v>
      </c>
    </row>
    <row r="878" spans="1:9" x14ac:dyDescent="0.2">
      <c r="A878" s="117" t="s">
        <v>530</v>
      </c>
      <c r="B878" s="119" t="s">
        <v>531</v>
      </c>
      <c r="C878" s="124"/>
      <c r="D878" s="124"/>
      <c r="E878" s="93">
        <f t="shared" ref="E878:G879" si="183">E879</f>
        <v>8507.4</v>
      </c>
      <c r="F878" s="93">
        <f t="shared" si="183"/>
        <v>8507.4</v>
      </c>
      <c r="G878" s="93">
        <f t="shared" si="183"/>
        <v>4295.5</v>
      </c>
      <c r="H878" s="115">
        <f t="shared" si="174"/>
        <v>50.491336953710885</v>
      </c>
      <c r="I878" s="116">
        <f t="shared" si="175"/>
        <v>50.491336953710885</v>
      </c>
    </row>
    <row r="879" spans="1:9" x14ac:dyDescent="0.2">
      <c r="A879" s="123" t="s">
        <v>85</v>
      </c>
      <c r="B879" s="94" t="s">
        <v>531</v>
      </c>
      <c r="C879" s="124" t="s">
        <v>86</v>
      </c>
      <c r="D879" s="124"/>
      <c r="E879" s="92">
        <f t="shared" si="183"/>
        <v>8507.4</v>
      </c>
      <c r="F879" s="92">
        <f t="shared" si="183"/>
        <v>8507.4</v>
      </c>
      <c r="G879" s="92">
        <f t="shared" si="183"/>
        <v>4295.5</v>
      </c>
      <c r="H879" s="121">
        <f t="shared" si="174"/>
        <v>50.491336953710885</v>
      </c>
      <c r="I879" s="122">
        <f t="shared" si="175"/>
        <v>50.491336953710885</v>
      </c>
    </row>
    <row r="880" spans="1:9" x14ac:dyDescent="0.2">
      <c r="A880" s="123" t="s">
        <v>532</v>
      </c>
      <c r="B880" s="94" t="s">
        <v>531</v>
      </c>
      <c r="C880" s="124">
        <v>830</v>
      </c>
      <c r="D880" s="124">
        <v>900100</v>
      </c>
      <c r="E880" s="92">
        <v>8507.4</v>
      </c>
      <c r="F880" s="92">
        <v>8507.4</v>
      </c>
      <c r="G880" s="92">
        <f>2427.1+1742.4+126</f>
        <v>4295.5</v>
      </c>
      <c r="H880" s="121">
        <f t="shared" si="174"/>
        <v>50.491336953710885</v>
      </c>
      <c r="I880" s="122">
        <f t="shared" si="175"/>
        <v>50.491336953710885</v>
      </c>
    </row>
    <row r="881" spans="1:9" s="79" customFormat="1" ht="16.5" customHeight="1" thickBot="1" x14ac:dyDescent="0.25">
      <c r="A881" s="171" t="s">
        <v>266</v>
      </c>
      <c r="B881" s="181"/>
      <c r="C881" s="181"/>
      <c r="D881" s="172"/>
      <c r="E881" s="173">
        <f>E850+E871+E849</f>
        <v>8322832.8999999994</v>
      </c>
      <c r="F881" s="173">
        <f>F850+F871+F849</f>
        <v>8461585.6999999993</v>
      </c>
      <c r="G881" s="173">
        <f>G850+G871+G849</f>
        <v>2767567.2</v>
      </c>
      <c r="H881" s="174">
        <f t="shared" si="174"/>
        <v>33.252706539380362</v>
      </c>
      <c r="I881" s="175">
        <f t="shared" si="175"/>
        <v>32.70742976697619</v>
      </c>
    </row>
    <row r="885" spans="1:9" x14ac:dyDescent="0.2">
      <c r="G885" s="178"/>
    </row>
  </sheetData>
  <autoFilter ref="A7:I881" xr:uid="{00000000-0009-0000-0000-000000000000}"/>
  <mergeCells count="7">
    <mergeCell ref="H1:I1"/>
    <mergeCell ref="G2:I2"/>
    <mergeCell ref="G3:I3"/>
    <mergeCell ref="B6:I6"/>
    <mergeCell ref="B881:C881"/>
    <mergeCell ref="G4:H4"/>
    <mergeCell ref="A5:I5"/>
  </mergeCells>
  <phoneticPr fontId="4" type="noConversion"/>
  <pageMargins left="0.98425196850393704" right="0.62992125984251968" top="0.39370078740157483" bottom="0.39370078740157483" header="0.11811023622047245" footer="0.11811023622047245"/>
  <pageSetup paperSize="9" scale="53" fitToHeight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2578125" defaultRowHeight="12.75" x14ac:dyDescent="0.2"/>
  <cols>
    <col min="1" max="13" width="0.5703125" style="28" customWidth="1" collapsed="1"/>
    <col min="14" max="15" width="35.5703125" style="28" customWidth="1" collapsed="1"/>
    <col min="16" max="17" width="5.5703125" style="28" customWidth="1" collapsed="1"/>
    <col min="18" max="18" width="10.5703125" style="28" customWidth="1" collapsed="1"/>
    <col min="19" max="19" width="4.5703125" style="28" customWidth="1" collapsed="1"/>
    <col min="20" max="20" width="9.5703125" style="28" customWidth="1" collapsed="1"/>
    <col min="21" max="21" width="10" style="28" customWidth="1" collapsed="1"/>
    <col min="22" max="22" width="10.42578125" style="28" customWidth="1" collapsed="1"/>
    <col min="23" max="23" width="9.5703125" style="28" customWidth="1" collapsed="1"/>
    <col min="24" max="24" width="14.42578125" style="28" customWidth="1" collapsed="1"/>
    <col min="25" max="25" width="12.5703125" style="28" customWidth="1" collapsed="1"/>
    <col min="26" max="26" width="2.42578125" style="28" customWidth="1" collapsed="1"/>
    <col min="27" max="27" width="14.42578125" style="28" customWidth="1" collapsed="1"/>
    <col min="28" max="28" width="0.5703125" style="28" customWidth="1" collapsed="1"/>
    <col min="29" max="974" width="8.5703125" style="28" customWidth="1" collapsed="1"/>
    <col min="975" max="16384" width="9.42578125" style="28" collapsed="1"/>
  </cols>
  <sheetData>
    <row r="1" spans="1:27" ht="15" x14ac:dyDescent="0.25">
      <c r="A1" s="1"/>
      <c r="B1" s="204" t="s">
        <v>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05" t="s">
        <v>1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</row>
    <row r="4" spans="1:27" ht="9" customHeight="1" x14ac:dyDescent="0.2">
      <c r="A4" s="2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05" t="s">
        <v>2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</row>
    <row r="6" spans="1:27" ht="18.75" customHeight="1" thickBot="1" x14ac:dyDescent="0.25">
      <c r="A6" s="2"/>
      <c r="B6" s="208" t="s">
        <v>44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06" t="s">
        <v>3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07" t="s">
        <v>9</v>
      </c>
      <c r="Z7" s="207"/>
      <c r="AA7" s="33" t="s">
        <v>10</v>
      </c>
    </row>
    <row r="8" spans="1:27" ht="13.5" thickBot="1" x14ac:dyDescent="0.25">
      <c r="A8" s="4"/>
      <c r="B8" s="192" t="s">
        <v>11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193" t="s">
        <v>11</v>
      </c>
      <c r="Z8" s="193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194" t="s">
        <v>12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195" t="s">
        <v>15</v>
      </c>
      <c r="Z10" s="195"/>
      <c r="AA10" s="39" t="s">
        <v>16</v>
      </c>
    </row>
    <row r="11" spans="1:27" ht="14.25" customHeight="1" x14ac:dyDescent="0.2">
      <c r="A11" s="5"/>
      <c r="B11" s="16"/>
      <c r="C11" s="196" t="s">
        <v>17</v>
      </c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197" t="s">
        <v>15</v>
      </c>
      <c r="Z11" s="197"/>
      <c r="AA11" s="41" t="s">
        <v>16</v>
      </c>
    </row>
    <row r="12" spans="1:27" ht="14.25" customHeight="1" x14ac:dyDescent="0.2">
      <c r="A12" s="5"/>
      <c r="B12" s="16"/>
      <c r="C12" s="42"/>
      <c r="D12" s="203" t="s">
        <v>19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198" t="s">
        <v>15</v>
      </c>
      <c r="Z12" s="198"/>
      <c r="AA12" s="43" t="s">
        <v>16</v>
      </c>
    </row>
    <row r="13" spans="1:27" ht="12.75" customHeight="1" x14ac:dyDescent="0.2">
      <c r="A13" s="5"/>
      <c r="B13" s="16"/>
      <c r="C13" s="42"/>
      <c r="D13" s="44"/>
      <c r="E13" s="199" t="s">
        <v>21</v>
      </c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00" t="s">
        <v>15</v>
      </c>
      <c r="Z13" s="200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01" t="s">
        <v>23</v>
      </c>
      <c r="G14" s="201"/>
      <c r="H14" s="201"/>
      <c r="I14" s="201"/>
      <c r="J14" s="201"/>
      <c r="K14" s="201"/>
      <c r="L14" s="201"/>
      <c r="M14" s="201"/>
      <c r="N14" s="201"/>
      <c r="O14" s="201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02" t="s">
        <v>15</v>
      </c>
      <c r="Z14" s="202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09" t="s">
        <v>25</v>
      </c>
      <c r="H15" s="209"/>
      <c r="I15" s="209"/>
      <c r="J15" s="209"/>
      <c r="K15" s="209"/>
      <c r="L15" s="209"/>
      <c r="M15" s="209"/>
      <c r="N15" s="209"/>
      <c r="O15" s="209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10" t="s">
        <v>15</v>
      </c>
      <c r="Z15" s="210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11" t="s">
        <v>27</v>
      </c>
      <c r="I16" s="211"/>
      <c r="J16" s="211"/>
      <c r="K16" s="211"/>
      <c r="L16" s="211"/>
      <c r="M16" s="211"/>
      <c r="N16" s="211"/>
      <c r="O16" s="211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12" t="s">
        <v>15</v>
      </c>
      <c r="Z16" s="212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14" t="s">
        <v>55</v>
      </c>
      <c r="J17" s="215"/>
      <c r="K17" s="215"/>
      <c r="L17" s="215"/>
      <c r="M17" s="215"/>
      <c r="N17" s="215"/>
      <c r="O17" s="216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13" t="s">
        <v>15</v>
      </c>
      <c r="Z17" s="213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189" t="s">
        <v>56</v>
      </c>
      <c r="J18" s="190"/>
      <c r="K18" s="190"/>
      <c r="L18" s="190"/>
      <c r="M18" s="190"/>
      <c r="N18" s="190"/>
      <c r="O18" s="191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187" t="s">
        <v>15</v>
      </c>
      <c r="Z18" s="187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184" t="s">
        <v>29</v>
      </c>
      <c r="J19" s="185"/>
      <c r="K19" s="185"/>
      <c r="L19" s="185"/>
      <c r="M19" s="185"/>
      <c r="N19" s="185"/>
      <c r="O19" s="186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188" t="s">
        <v>15</v>
      </c>
      <c r="Z19" s="188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25" t="s">
        <v>42</v>
      </c>
      <c r="K20" s="226"/>
      <c r="L20" s="226"/>
      <c r="M20" s="226"/>
      <c r="N20" s="226"/>
      <c r="O20" s="227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17" t="s">
        <v>15</v>
      </c>
      <c r="Z20" s="217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25" t="s">
        <v>49</v>
      </c>
      <c r="L21" s="226"/>
      <c r="M21" s="226"/>
      <c r="N21" s="226"/>
      <c r="O21" s="227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17" t="s">
        <v>15</v>
      </c>
      <c r="Z21" s="217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25" t="s">
        <v>54</v>
      </c>
      <c r="M22" s="226"/>
      <c r="N22" s="226"/>
      <c r="O22" s="227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17" t="s">
        <v>15</v>
      </c>
      <c r="Z22" s="217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28" t="s">
        <v>50</v>
      </c>
      <c r="N23" s="229"/>
      <c r="O23" s="230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17" t="s">
        <v>15</v>
      </c>
      <c r="Z23" s="217"/>
      <c r="AA23" s="57" t="s">
        <v>16</v>
      </c>
    </row>
    <row r="24" spans="1:30" ht="14.85" customHeight="1" thickBot="1" x14ac:dyDescent="0.25">
      <c r="X24" s="58"/>
      <c r="Y24" s="219"/>
      <c r="Z24" s="219"/>
      <c r="AA24" s="58"/>
    </row>
    <row r="25" spans="1:30" ht="13.5" thickBot="1" x14ac:dyDescent="0.25">
      <c r="A25" s="5"/>
      <c r="B25" s="222" t="s">
        <v>31</v>
      </c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4"/>
      <c r="X25" s="59" t="s">
        <v>14</v>
      </c>
      <c r="Y25" s="220" t="s">
        <v>15</v>
      </c>
      <c r="Z25" s="220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05" t="s">
        <v>32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61" t="s">
        <v>33</v>
      </c>
      <c r="P27" s="62"/>
      <c r="Q27" s="221"/>
      <c r="R27" s="221"/>
      <c r="S27" s="62"/>
      <c r="T27" s="62"/>
      <c r="U27" s="62"/>
      <c r="V27" s="62"/>
      <c r="W27" s="62"/>
      <c r="X27" s="221" t="s">
        <v>34</v>
      </c>
      <c r="Y27" s="221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18" t="s">
        <v>37</v>
      </c>
      <c r="R28" s="218"/>
      <c r="S28" s="25"/>
      <c r="T28" s="25"/>
      <c r="U28" s="25"/>
      <c r="V28" s="25"/>
      <c r="W28" s="25"/>
      <c r="X28" s="218" t="s">
        <v>38</v>
      </c>
      <c r="Y28" s="218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2025-2027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Пользователь</cp:lastModifiedBy>
  <cp:revision>0</cp:revision>
  <cp:lastPrinted>2025-05-14T12:36:04Z</cp:lastPrinted>
  <dcterms:created xsi:type="dcterms:W3CDTF">2017-02-20T14:15:25Z</dcterms:created>
  <dcterms:modified xsi:type="dcterms:W3CDTF">2025-07-08T09:36:21Z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