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6" windowHeight="13176" tabRatio="500"/>
  </bookViews>
  <sheets>
    <sheet name="2025-2027" sheetId="2" r:id="rId1"/>
    <sheet name="Лист1" sheetId="1" state="hidden" r:id="rId2"/>
  </sheets>
  <definedNames>
    <definedName name="_xlnm._FilterDatabase" localSheetId="0" hidden="1">'2025-2027'!$A$9:$K$1093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'2025-2027'!$A$1:$K$1093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092" i="2"/>
  <c r="I1084"/>
  <c r="I1081"/>
  <c r="I1078"/>
  <c r="I1075"/>
  <c r="I1072"/>
  <c r="I1069"/>
  <c r="I1061"/>
  <c r="I1056"/>
  <c r="I1049"/>
  <c r="I1044"/>
  <c r="I1041"/>
  <c r="I1033"/>
  <c r="I1028"/>
  <c r="I1025"/>
  <c r="I1024"/>
  <c r="I1023"/>
  <c r="I1017"/>
  <c r="I1010"/>
  <c r="I1005"/>
  <c r="I1003"/>
  <c r="I997"/>
  <c r="I990"/>
  <c r="I982"/>
  <c r="I977"/>
  <c r="I976"/>
  <c r="I971"/>
  <c r="I966"/>
  <c r="I962"/>
  <c r="I961"/>
  <c r="I958"/>
  <c r="I957"/>
  <c r="I953"/>
  <c r="I948"/>
  <c r="I947"/>
  <c r="I946"/>
  <c r="I943"/>
  <c r="I938"/>
  <c r="I929"/>
  <c r="I928"/>
  <c r="I926"/>
  <c r="I925"/>
  <c r="I922"/>
  <c r="I921"/>
  <c r="I919"/>
  <c r="I913"/>
  <c r="I910"/>
  <c r="I908"/>
  <c r="I903"/>
  <c r="I902"/>
  <c r="I899"/>
  <c r="I892"/>
  <c r="I887"/>
  <c r="I885"/>
  <c r="I878"/>
  <c r="I872"/>
  <c r="I866"/>
  <c r="I862"/>
  <c r="I857"/>
  <c r="I851"/>
  <c r="I849"/>
  <c r="I848"/>
  <c r="I847"/>
  <c r="I843"/>
  <c r="I839"/>
  <c r="I836"/>
  <c r="I833"/>
  <c r="I830"/>
  <c r="I826"/>
  <c r="I821"/>
  <c r="I814"/>
  <c r="I813"/>
  <c r="I810"/>
  <c r="I809"/>
  <c r="I803"/>
  <c r="I801"/>
  <c r="I795"/>
  <c r="I793"/>
  <c r="I787"/>
  <c r="I785"/>
  <c r="I781"/>
  <c r="I778"/>
  <c r="I776"/>
  <c r="I772"/>
  <c r="I771"/>
  <c r="I770"/>
  <c r="I767"/>
  <c r="I765"/>
  <c r="I762"/>
  <c r="I761"/>
  <c r="I758"/>
  <c r="I757"/>
  <c r="I753"/>
  <c r="I751"/>
  <c r="I748"/>
  <c r="I745"/>
  <c r="I743"/>
  <c r="I740"/>
  <c r="I738"/>
  <c r="I736"/>
  <c r="I733"/>
  <c r="I731"/>
  <c r="I729"/>
  <c r="I726"/>
  <c r="I723"/>
  <c r="I721"/>
  <c r="I718"/>
  <c r="I716"/>
  <c r="I713"/>
  <c r="I711"/>
  <c r="I708"/>
  <c r="I706"/>
  <c r="I703"/>
  <c r="I701"/>
  <c r="I699"/>
  <c r="I697"/>
  <c r="I695"/>
  <c r="I688"/>
  <c r="I682"/>
  <c r="I676"/>
  <c r="I672"/>
  <c r="I669"/>
  <c r="I666"/>
  <c r="I663"/>
  <c r="I660"/>
  <c r="I657"/>
  <c r="I649"/>
  <c r="I646"/>
  <c r="I643"/>
  <c r="I640"/>
  <c r="I638"/>
  <c r="I633"/>
  <c r="I626"/>
  <c r="I625"/>
  <c r="I617"/>
  <c r="I614"/>
  <c r="I613"/>
  <c r="I610"/>
  <c r="I607"/>
  <c r="I604"/>
  <c r="I601"/>
  <c r="I599"/>
  <c r="I590"/>
  <c r="I589"/>
  <c r="I586"/>
  <c r="I582"/>
  <c r="I579"/>
  <c r="I578"/>
  <c r="I571"/>
  <c r="I568"/>
  <c r="I567"/>
  <c r="I566"/>
  <c r="I564"/>
  <c r="I558"/>
  <c r="I550"/>
  <c r="I548"/>
  <c r="I542"/>
  <c r="I535"/>
  <c r="I534"/>
  <c r="I528"/>
  <c r="I525"/>
  <c r="I520"/>
  <c r="I515"/>
  <c r="I512"/>
  <c r="I508"/>
  <c r="I488"/>
  <c r="I487"/>
  <c r="I484"/>
  <c r="I483"/>
  <c r="I480"/>
  <c r="I479"/>
  <c r="I476"/>
  <c r="I475"/>
  <c r="I472"/>
  <c r="I469"/>
  <c r="I468"/>
  <c r="I460"/>
  <c r="I457"/>
  <c r="I456"/>
  <c r="I447"/>
  <c r="I446"/>
  <c r="I441"/>
  <c r="I430"/>
  <c r="I427"/>
  <c r="I426"/>
  <c r="I424"/>
  <c r="I423"/>
  <c r="I418"/>
  <c r="I417"/>
  <c r="I415"/>
  <c r="I414"/>
  <c r="I411"/>
  <c r="I405"/>
  <c r="I399"/>
  <c r="I396"/>
  <c r="I388"/>
  <c r="I384"/>
  <c r="I378"/>
  <c r="I372"/>
  <c r="I366"/>
  <c r="I359"/>
  <c r="I357"/>
  <c r="I353"/>
  <c r="I346"/>
  <c r="I334"/>
  <c r="I323"/>
  <c r="I319"/>
  <c r="I313"/>
  <c r="I308"/>
  <c r="I304"/>
  <c r="I297"/>
  <c r="I296"/>
  <c r="I290"/>
  <c r="I289"/>
  <c r="I282"/>
  <c r="I275"/>
  <c r="I273"/>
  <c r="I270"/>
  <c r="I269"/>
  <c r="I262"/>
  <c r="I261"/>
  <c r="I253"/>
  <c r="I249"/>
  <c r="I245"/>
  <c r="I241"/>
  <c r="I238"/>
  <c r="I231"/>
  <c r="I229"/>
  <c r="I227"/>
  <c r="I222"/>
  <c r="I217"/>
  <c r="I212"/>
  <c r="I208"/>
  <c r="I201"/>
  <c r="I193"/>
  <c r="I181"/>
  <c r="I175"/>
  <c r="I170"/>
  <c r="I164"/>
  <c r="I161"/>
  <c r="I159"/>
  <c r="I156"/>
  <c r="I153"/>
  <c r="I151"/>
  <c r="I149"/>
  <c r="I146"/>
  <c r="I144"/>
  <c r="I141"/>
  <c r="I139"/>
  <c r="I134"/>
  <c r="I132"/>
  <c r="I130"/>
  <c r="I126"/>
  <c r="I124"/>
  <c r="I120"/>
  <c r="I114"/>
  <c r="I107"/>
  <c r="I104"/>
  <c r="I99"/>
  <c r="I97"/>
  <c r="I95"/>
  <c r="I91"/>
  <c r="I87"/>
  <c r="I85"/>
  <c r="I78"/>
  <c r="I76"/>
  <c r="I70"/>
  <c r="I66"/>
  <c r="I64"/>
  <c r="I62"/>
  <c r="I57"/>
  <c r="I55"/>
  <c r="I49"/>
  <c r="I47"/>
  <c r="I41"/>
  <c r="I39"/>
  <c r="I32"/>
  <c r="I30"/>
  <c r="I28"/>
  <c r="I25"/>
  <c r="I22"/>
  <c r="I17"/>
  <c r="K1092"/>
  <c r="K1084"/>
  <c r="K1081"/>
  <c r="K1078"/>
  <c r="K1075"/>
  <c r="K1072"/>
  <c r="K1069"/>
  <c r="K1061"/>
  <c r="K1056"/>
  <c r="K1049"/>
  <c r="K1044"/>
  <c r="K1041"/>
  <c r="K1033"/>
  <c r="K1025"/>
  <c r="K1024"/>
  <c r="K1023"/>
  <c r="K1017"/>
  <c r="K1010"/>
  <c r="K1005"/>
  <c r="K1003"/>
  <c r="K997"/>
  <c r="K990"/>
  <c r="K982"/>
  <c r="K977"/>
  <c r="K976"/>
  <c r="K971"/>
  <c r="K966"/>
  <c r="K962"/>
  <c r="K961"/>
  <c r="K958"/>
  <c r="K957"/>
  <c r="K953"/>
  <c r="K948"/>
  <c r="K947"/>
  <c r="K946"/>
  <c r="K943"/>
  <c r="K938"/>
  <c r="K929"/>
  <c r="K928"/>
  <c r="K926"/>
  <c r="K925"/>
  <c r="K922"/>
  <c r="K921"/>
  <c r="K919"/>
  <c r="K913"/>
  <c r="K910"/>
  <c r="K908"/>
  <c r="K903"/>
  <c r="K902"/>
  <c r="K899"/>
  <c r="K892"/>
  <c r="K887"/>
  <c r="K885"/>
  <c r="K878"/>
  <c r="K872"/>
  <c r="K866"/>
  <c r="K862"/>
  <c r="K857"/>
  <c r="K851"/>
  <c r="K849"/>
  <c r="K848"/>
  <c r="K847"/>
  <c r="K843"/>
  <c r="K839"/>
  <c r="K836"/>
  <c r="K833"/>
  <c r="K830"/>
  <c r="K826"/>
  <c r="K821"/>
  <c r="K814"/>
  <c r="K813"/>
  <c r="K803"/>
  <c r="K801"/>
  <c r="K795"/>
  <c r="K793"/>
  <c r="K787"/>
  <c r="K785"/>
  <c r="K781"/>
  <c r="K778"/>
  <c r="K776"/>
  <c r="K772"/>
  <c r="K771"/>
  <c r="K770"/>
  <c r="K767"/>
  <c r="K765"/>
  <c r="K762"/>
  <c r="K761"/>
  <c r="K758"/>
  <c r="K757"/>
  <c r="K753"/>
  <c r="K751"/>
  <c r="K748"/>
  <c r="K745"/>
  <c r="K743"/>
  <c r="K740"/>
  <c r="K738"/>
  <c r="K736"/>
  <c r="K733"/>
  <c r="K731"/>
  <c r="K729"/>
  <c r="K726"/>
  <c r="K723"/>
  <c r="K721"/>
  <c r="K718"/>
  <c r="K716"/>
  <c r="K713"/>
  <c r="K711"/>
  <c r="K708"/>
  <c r="K706"/>
  <c r="K703"/>
  <c r="K701"/>
  <c r="K699"/>
  <c r="K697"/>
  <c r="K695"/>
  <c r="K688"/>
  <c r="K682"/>
  <c r="K676"/>
  <c r="K672"/>
  <c r="K669"/>
  <c r="K666"/>
  <c r="K663"/>
  <c r="K660"/>
  <c r="K657"/>
  <c r="K649"/>
  <c r="K646"/>
  <c r="K643"/>
  <c r="K640"/>
  <c r="K638"/>
  <c r="K633"/>
  <c r="K626"/>
  <c r="K625"/>
  <c r="K617"/>
  <c r="K614"/>
  <c r="K613"/>
  <c r="K610"/>
  <c r="K607"/>
  <c r="K604"/>
  <c r="K601"/>
  <c r="K599"/>
  <c r="K590"/>
  <c r="K589"/>
  <c r="K586"/>
  <c r="K582"/>
  <c r="K579"/>
  <c r="K578"/>
  <c r="K571"/>
  <c r="K568"/>
  <c r="K567"/>
  <c r="K566"/>
  <c r="K564"/>
  <c r="K558"/>
  <c r="K552"/>
  <c r="K550"/>
  <c r="K548"/>
  <c r="K542"/>
  <c r="K535"/>
  <c r="K534"/>
  <c r="K525"/>
  <c r="K520"/>
  <c r="K515"/>
  <c r="K512"/>
  <c r="K508"/>
  <c r="K504"/>
  <c r="K503"/>
  <c r="K500"/>
  <c r="K499"/>
  <c r="K496"/>
  <c r="K495"/>
  <c r="K492"/>
  <c r="K491"/>
  <c r="K488"/>
  <c r="K487"/>
  <c r="K484"/>
  <c r="K483"/>
  <c r="K480"/>
  <c r="K479"/>
  <c r="K472"/>
  <c r="K464"/>
  <c r="K463"/>
  <c r="K460"/>
  <c r="K457"/>
  <c r="K456"/>
  <c r="K451"/>
  <c r="K450"/>
  <c r="K441"/>
  <c r="K434"/>
  <c r="K433"/>
  <c r="K430"/>
  <c r="K427"/>
  <c r="K426"/>
  <c r="K424"/>
  <c r="K423"/>
  <c r="K418"/>
  <c r="K417"/>
  <c r="K415"/>
  <c r="K414"/>
  <c r="K411"/>
  <c r="K405"/>
  <c r="K399"/>
  <c r="K396"/>
  <c r="K388"/>
  <c r="K384"/>
  <c r="K378"/>
  <c r="K372"/>
  <c r="K366"/>
  <c r="K359"/>
  <c r="K357"/>
  <c r="K353"/>
  <c r="K346"/>
  <c r="K334"/>
  <c r="K327"/>
  <c r="K323"/>
  <c r="K319"/>
  <c r="K313"/>
  <c r="K308"/>
  <c r="K304"/>
  <c r="K297"/>
  <c r="K296"/>
  <c r="K290"/>
  <c r="K289"/>
  <c r="K282"/>
  <c r="K275"/>
  <c r="K273"/>
  <c r="K270"/>
  <c r="K269"/>
  <c r="K262"/>
  <c r="K261"/>
  <c r="K253"/>
  <c r="K249"/>
  <c r="K245"/>
  <c r="K241"/>
  <c r="K238"/>
  <c r="K231"/>
  <c r="K229"/>
  <c r="K227"/>
  <c r="K222"/>
  <c r="K217"/>
  <c r="K212"/>
  <c r="K208"/>
  <c r="K201"/>
  <c r="K193"/>
  <c r="K181"/>
  <c r="K175"/>
  <c r="K170"/>
  <c r="K164"/>
  <c r="K161"/>
  <c r="K159"/>
  <c r="K156"/>
  <c r="K153"/>
  <c r="K151"/>
  <c r="K149"/>
  <c r="K146"/>
  <c r="K144"/>
  <c r="K141"/>
  <c r="K139"/>
  <c r="K134"/>
  <c r="K132"/>
  <c r="K130"/>
  <c r="K126"/>
  <c r="K124"/>
  <c r="K120"/>
  <c r="K114"/>
  <c r="K107"/>
  <c r="K104"/>
  <c r="K99"/>
  <c r="K97"/>
  <c r="K95"/>
  <c r="K91"/>
  <c r="K87"/>
  <c r="K85"/>
  <c r="K78"/>
  <c r="K76"/>
  <c r="K70"/>
  <c r="K66"/>
  <c r="K64"/>
  <c r="K62"/>
  <c r="K57"/>
  <c r="K55"/>
  <c r="K49"/>
  <c r="K47"/>
  <c r="K41"/>
  <c r="K39"/>
  <c r="K32"/>
  <c r="K30"/>
  <c r="K28"/>
  <c r="K25"/>
  <c r="K22"/>
  <c r="K17"/>
  <c r="G551" l="1"/>
  <c r="F551"/>
  <c r="G502" l="1"/>
  <c r="G501" s="1"/>
  <c r="F502"/>
  <c r="F501" s="1"/>
  <c r="G498"/>
  <c r="G497" s="1"/>
  <c r="F498"/>
  <c r="F497" s="1"/>
  <c r="G494"/>
  <c r="G493" s="1"/>
  <c r="F494"/>
  <c r="F493" s="1"/>
  <c r="H490"/>
  <c r="G490"/>
  <c r="G489" s="1"/>
  <c r="F490"/>
  <c r="F489" s="1"/>
  <c r="F462"/>
  <c r="F461" s="1"/>
  <c r="G462"/>
  <c r="G461" s="1"/>
  <c r="H449"/>
  <c r="G449"/>
  <c r="G448" s="1"/>
  <c r="F449"/>
  <c r="F448" s="1"/>
  <c r="H432"/>
  <c r="G432"/>
  <c r="G431" s="1"/>
  <c r="F432"/>
  <c r="F431" s="1"/>
  <c r="F326"/>
  <c r="F325" s="1"/>
  <c r="F324" s="1"/>
  <c r="G326"/>
  <c r="G325" s="1"/>
  <c r="G324" s="1"/>
  <c r="H326"/>
  <c r="H185"/>
  <c r="H600"/>
  <c r="H565"/>
  <c r="H350"/>
  <c r="H342"/>
  <c r="H339"/>
  <c r="H502"/>
  <c r="H498"/>
  <c r="H494"/>
  <c r="H462"/>
  <c r="H551"/>
  <c r="H260"/>
  <c r="H832"/>
  <c r="H675"/>
  <c r="H747"/>
  <c r="I339" l="1"/>
  <c r="K339"/>
  <c r="I342"/>
  <c r="K342"/>
  <c r="K185"/>
  <c r="I185"/>
  <c r="I350"/>
  <c r="K350"/>
  <c r="K551"/>
  <c r="H501"/>
  <c r="K502"/>
  <c r="H431"/>
  <c r="K432"/>
  <c r="H489"/>
  <c r="K490"/>
  <c r="H674"/>
  <c r="H461"/>
  <c r="K462"/>
  <c r="H493"/>
  <c r="K494"/>
  <c r="H497"/>
  <c r="K498"/>
  <c r="H325"/>
  <c r="K326"/>
  <c r="H448"/>
  <c r="K449"/>
  <c r="H1016"/>
  <c r="H113"/>
  <c r="K497" l="1"/>
  <c r="K461"/>
  <c r="H324"/>
  <c r="K325"/>
  <c r="K493"/>
  <c r="K431"/>
  <c r="I113"/>
  <c r="K113"/>
  <c r="K448"/>
  <c r="K489"/>
  <c r="K501"/>
  <c r="I1016"/>
  <c r="K1016"/>
  <c r="F970"/>
  <c r="G1091"/>
  <c r="G1090" s="1"/>
  <c r="G1089" s="1"/>
  <c r="G1088" s="1"/>
  <c r="G1087" s="1"/>
  <c r="G1086" s="1"/>
  <c r="G1085" s="1"/>
  <c r="G1083"/>
  <c r="G1082" s="1"/>
  <c r="G1080"/>
  <c r="G1079" s="1"/>
  <c r="G1077"/>
  <c r="G1076" s="1"/>
  <c r="G1074"/>
  <c r="G1073" s="1"/>
  <c r="G1071"/>
  <c r="G1070" s="1"/>
  <c r="G1068"/>
  <c r="G1067" s="1"/>
  <c r="G1060"/>
  <c r="G1059" s="1"/>
  <c r="G1058" s="1"/>
  <c r="G1057" s="1"/>
  <c r="G1055"/>
  <c r="G1054" s="1"/>
  <c r="G1053" s="1"/>
  <c r="G1052" s="1"/>
  <c r="G1048"/>
  <c r="G1047" s="1"/>
  <c r="G1046" s="1"/>
  <c r="G1045" s="1"/>
  <c r="G1043"/>
  <c r="G1042" s="1"/>
  <c r="G1040"/>
  <c r="G1039" s="1"/>
  <c r="G1032"/>
  <c r="G1031" s="1"/>
  <c r="G1030" s="1"/>
  <c r="G1029" s="1"/>
  <c r="G1027"/>
  <c r="G1026" s="1"/>
  <c r="G1022"/>
  <c r="G1021" s="1"/>
  <c r="G1015"/>
  <c r="G1014" s="1"/>
  <c r="G1013" s="1"/>
  <c r="G1012" s="1"/>
  <c r="G1009"/>
  <c r="G1008" s="1"/>
  <c r="G1007" s="1"/>
  <c r="G1006" s="1"/>
  <c r="G1004"/>
  <c r="G1002"/>
  <c r="K1002" s="1"/>
  <c r="G996"/>
  <c r="G995" s="1"/>
  <c r="G994" s="1"/>
  <c r="G993" s="1"/>
  <c r="G992" s="1"/>
  <c r="G989"/>
  <c r="G988" s="1"/>
  <c r="G987" s="1"/>
  <c r="G986" s="1"/>
  <c r="G985" s="1"/>
  <c r="G984" s="1"/>
  <c r="G981"/>
  <c r="G980" s="1"/>
  <c r="G979" s="1"/>
  <c r="G978" s="1"/>
  <c r="G973"/>
  <c r="G972" s="1"/>
  <c r="G970"/>
  <c r="G969" s="1"/>
  <c r="G965"/>
  <c r="G964" s="1"/>
  <c r="G963" s="1"/>
  <c r="G960"/>
  <c r="G959" s="1"/>
  <c r="G956"/>
  <c r="G955" s="1"/>
  <c r="G952"/>
  <c r="G951" s="1"/>
  <c r="G950" s="1"/>
  <c r="G945"/>
  <c r="G944" s="1"/>
  <c r="G942"/>
  <c r="G941" s="1"/>
  <c r="G937"/>
  <c r="G936" s="1"/>
  <c r="G935" s="1"/>
  <c r="G934" s="1"/>
  <c r="G927"/>
  <c r="G924"/>
  <c r="G920"/>
  <c r="G918"/>
  <c r="G912"/>
  <c r="G911" s="1"/>
  <c r="G909"/>
  <c r="G907"/>
  <c r="G901"/>
  <c r="G900" s="1"/>
  <c r="G898"/>
  <c r="G897" s="1"/>
  <c r="G891"/>
  <c r="G890" s="1"/>
  <c r="G889" s="1"/>
  <c r="G888" s="1"/>
  <c r="G886"/>
  <c r="G884"/>
  <c r="G877"/>
  <c r="G876" s="1"/>
  <c r="G875" s="1"/>
  <c r="G874" s="1"/>
  <c r="G873" s="1"/>
  <c r="G871"/>
  <c r="G870" s="1"/>
  <c r="G869" s="1"/>
  <c r="G868" s="1"/>
  <c r="G867" s="1"/>
  <c r="G865"/>
  <c r="G864" s="1"/>
  <c r="G863" s="1"/>
  <c r="G861"/>
  <c r="G860" s="1"/>
  <c r="G859" s="1"/>
  <c r="G856"/>
  <c r="G855" s="1"/>
  <c r="G854" s="1"/>
  <c r="G853" s="1"/>
  <c r="G850"/>
  <c r="G846"/>
  <c r="G842"/>
  <c r="G841" s="1"/>
  <c r="G840" s="1"/>
  <c r="G838"/>
  <c r="G837" s="1"/>
  <c r="G835"/>
  <c r="G834" s="1"/>
  <c r="G832"/>
  <c r="G829"/>
  <c r="G828" s="1"/>
  <c r="G825"/>
  <c r="G824" s="1"/>
  <c r="G823" s="1"/>
  <c r="G820"/>
  <c r="G819" s="1"/>
  <c r="G818" s="1"/>
  <c r="G817" s="1"/>
  <c r="G812"/>
  <c r="G811" s="1"/>
  <c r="G808"/>
  <c r="G807" s="1"/>
  <c r="G802"/>
  <c r="G800"/>
  <c r="G794"/>
  <c r="G792"/>
  <c r="G786"/>
  <c r="G784"/>
  <c r="G780"/>
  <c r="G779" s="1"/>
  <c r="G777"/>
  <c r="G775"/>
  <c r="G769"/>
  <c r="G768" s="1"/>
  <c r="G766"/>
  <c r="G764"/>
  <c r="G760"/>
  <c r="G759" s="1"/>
  <c r="G756"/>
  <c r="G755" s="1"/>
  <c r="G752"/>
  <c r="G750"/>
  <c r="G747"/>
  <c r="G744"/>
  <c r="G742"/>
  <c r="G739"/>
  <c r="G737"/>
  <c r="G735"/>
  <c r="G732"/>
  <c r="G730"/>
  <c r="G728"/>
  <c r="G725"/>
  <c r="G724" s="1"/>
  <c r="G722"/>
  <c r="G720"/>
  <c r="G717"/>
  <c r="G715"/>
  <c r="G712"/>
  <c r="G710"/>
  <c r="G707"/>
  <c r="G705"/>
  <c r="G702"/>
  <c r="G700"/>
  <c r="G698"/>
  <c r="G696"/>
  <c r="G694"/>
  <c r="G687"/>
  <c r="G686" s="1"/>
  <c r="G685" s="1"/>
  <c r="G684" s="1"/>
  <c r="G683" s="1"/>
  <c r="G681"/>
  <c r="G680" s="1"/>
  <c r="G679" s="1"/>
  <c r="G678" s="1"/>
  <c r="G677" s="1"/>
  <c r="G675"/>
  <c r="G671"/>
  <c r="G670" s="1"/>
  <c r="G668"/>
  <c r="G667" s="1"/>
  <c r="G665"/>
  <c r="G664" s="1"/>
  <c r="G662"/>
  <c r="G661" s="1"/>
  <c r="G659"/>
  <c r="G658" s="1"/>
  <c r="G656"/>
  <c r="G655" s="1"/>
  <c r="G648"/>
  <c r="G647" s="1"/>
  <c r="G645"/>
  <c r="G644" s="1"/>
  <c r="G642"/>
  <c r="G641" s="1"/>
  <c r="G639"/>
  <c r="G637"/>
  <c r="G632"/>
  <c r="G631" s="1"/>
  <c r="G630" s="1"/>
  <c r="G629" s="1"/>
  <c r="G624"/>
  <c r="G623" s="1"/>
  <c r="G622" s="1"/>
  <c r="G621" s="1"/>
  <c r="G620" s="1"/>
  <c r="G619" s="1"/>
  <c r="G616"/>
  <c r="G615" s="1"/>
  <c r="G612"/>
  <c r="G611" s="1"/>
  <c r="G609"/>
  <c r="G608" s="1"/>
  <c r="G606"/>
  <c r="G605" s="1"/>
  <c r="G603"/>
  <c r="G602" s="1"/>
  <c r="G600"/>
  <c r="K600" s="1"/>
  <c r="G598"/>
  <c r="G592"/>
  <c r="G591" s="1"/>
  <c r="G588"/>
  <c r="G587" s="1"/>
  <c r="G585"/>
  <c r="G584" s="1"/>
  <c r="G581"/>
  <c r="G580" s="1"/>
  <c r="G577"/>
  <c r="G576" s="1"/>
  <c r="G573"/>
  <c r="G572" s="1"/>
  <c r="G570"/>
  <c r="G569" s="1"/>
  <c r="G565"/>
  <c r="K565" s="1"/>
  <c r="G563"/>
  <c r="G557"/>
  <c r="G556"/>
  <c r="G555" s="1"/>
  <c r="G554" s="1"/>
  <c r="G553" s="1"/>
  <c r="G549"/>
  <c r="G547"/>
  <c r="G541"/>
  <c r="G540" s="1"/>
  <c r="G539" s="1"/>
  <c r="G538" s="1"/>
  <c r="G537" s="1"/>
  <c r="G533"/>
  <c r="G532" s="1"/>
  <c r="G531" s="1"/>
  <c r="G530" s="1"/>
  <c r="G529" s="1"/>
  <c r="G527"/>
  <c r="G526" s="1"/>
  <c r="G524"/>
  <c r="G523" s="1"/>
  <c r="G519"/>
  <c r="G518" s="1"/>
  <c r="G517" s="1"/>
  <c r="G516" s="1"/>
  <c r="G514"/>
  <c r="G513" s="1"/>
  <c r="G511"/>
  <c r="G510" s="1"/>
  <c r="G507"/>
  <c r="G506" s="1"/>
  <c r="G505" s="1"/>
  <c r="G486"/>
  <c r="G485" s="1"/>
  <c r="G482"/>
  <c r="G481" s="1"/>
  <c r="G478"/>
  <c r="G477" s="1"/>
  <c r="G474"/>
  <c r="G473" s="1"/>
  <c r="G471"/>
  <c r="G470" s="1"/>
  <c r="G467"/>
  <c r="G466" s="1"/>
  <c r="G459"/>
  <c r="G458" s="1"/>
  <c r="G455"/>
  <c r="G454" s="1"/>
  <c r="G445"/>
  <c r="G444" s="1"/>
  <c r="G440"/>
  <c r="G439" s="1"/>
  <c r="G438" s="1"/>
  <c r="G437" s="1"/>
  <c r="G429"/>
  <c r="G428" s="1"/>
  <c r="G425"/>
  <c r="G422"/>
  <c r="G416"/>
  <c r="G413"/>
  <c r="G410"/>
  <c r="G409" s="1"/>
  <c r="G404"/>
  <c r="G403" s="1"/>
  <c r="G402" s="1"/>
  <c r="G401" s="1"/>
  <c r="G400" s="1"/>
  <c r="G398"/>
  <c r="G397" s="1"/>
  <c r="G395"/>
  <c r="G394" s="1"/>
  <c r="G387"/>
  <c r="G386" s="1"/>
  <c r="G385" s="1"/>
  <c r="G383"/>
  <c r="G382" s="1"/>
  <c r="G381" s="1"/>
  <c r="G377"/>
  <c r="G376" s="1"/>
  <c r="G375" s="1"/>
  <c r="G374" s="1"/>
  <c r="G373" s="1"/>
  <c r="G371"/>
  <c r="G370" s="1"/>
  <c r="G369" s="1"/>
  <c r="G368" s="1"/>
  <c r="G367" s="1"/>
  <c r="G365"/>
  <c r="G364" s="1"/>
  <c r="G363" s="1"/>
  <c r="G362" s="1"/>
  <c r="G361" s="1"/>
  <c r="G358"/>
  <c r="G356"/>
  <c r="G352"/>
  <c r="G351" s="1"/>
  <c r="G349"/>
  <c r="G348" s="1"/>
  <c r="G345"/>
  <c r="G344" s="1"/>
  <c r="G343" s="1"/>
  <c r="G341"/>
  <c r="G340" s="1"/>
  <c r="G338"/>
  <c r="G337" s="1"/>
  <c r="G333"/>
  <c r="G332" s="1"/>
  <c r="G331" s="1"/>
  <c r="G330" s="1"/>
  <c r="G322"/>
  <c r="G321" s="1"/>
  <c r="G320" s="1"/>
  <c r="G318"/>
  <c r="G317" s="1"/>
  <c r="G316" s="1"/>
  <c r="G312"/>
  <c r="G311" s="1"/>
  <c r="G310" s="1"/>
  <c r="G309" s="1"/>
  <c r="G307"/>
  <c r="G306" s="1"/>
  <c r="G305" s="1"/>
  <c r="G303"/>
  <c r="G302" s="1"/>
  <c r="G301" s="1"/>
  <c r="G295"/>
  <c r="G294" s="1"/>
  <c r="G293" s="1"/>
  <c r="G292" s="1"/>
  <c r="G291" s="1"/>
  <c r="G288"/>
  <c r="G287" s="1"/>
  <c r="G286" s="1"/>
  <c r="G285" s="1"/>
  <c r="G284" s="1"/>
  <c r="G281"/>
  <c r="G280" s="1"/>
  <c r="G279" s="1"/>
  <c r="G278" s="1"/>
  <c r="G277" s="1"/>
  <c r="G276" s="1"/>
  <c r="G274"/>
  <c r="G272"/>
  <c r="G268"/>
  <c r="G267" s="1"/>
  <c r="G260"/>
  <c r="G252"/>
  <c r="G251" s="1"/>
  <c r="G250" s="1"/>
  <c r="G248"/>
  <c r="G247" s="1"/>
  <c r="G246" s="1"/>
  <c r="G244"/>
  <c r="G243" s="1"/>
  <c r="G242" s="1"/>
  <c r="G240"/>
  <c r="G239" s="1"/>
  <c r="G237"/>
  <c r="G236" s="1"/>
  <c r="G230"/>
  <c r="G228"/>
  <c r="G226"/>
  <c r="G221"/>
  <c r="G220" s="1"/>
  <c r="G219" s="1"/>
  <c r="G218" s="1"/>
  <c r="G216"/>
  <c r="G215" s="1"/>
  <c r="G214" s="1"/>
  <c r="G213" s="1"/>
  <c r="G211"/>
  <c r="G210" s="1"/>
  <c r="G209" s="1"/>
  <c r="G207"/>
  <c r="G206" s="1"/>
  <c r="G205" s="1"/>
  <c r="G200"/>
  <c r="G199" s="1"/>
  <c r="G198" s="1"/>
  <c r="G197" s="1"/>
  <c r="G196" s="1"/>
  <c r="G195" s="1"/>
  <c r="G192"/>
  <c r="G191" s="1"/>
  <c r="G190" s="1"/>
  <c r="G189" s="1"/>
  <c r="G188" s="1"/>
  <c r="G187" s="1"/>
  <c r="G186" s="1"/>
  <c r="G184"/>
  <c r="G183" s="1"/>
  <c r="G182" s="1"/>
  <c r="G180"/>
  <c r="G179" s="1"/>
  <c r="G178" s="1"/>
  <c r="G177" s="1"/>
  <c r="G176" s="1"/>
  <c r="G174"/>
  <c r="G173" s="1"/>
  <c r="G172" s="1"/>
  <c r="G171" s="1"/>
  <c r="G169"/>
  <c r="G168" s="1"/>
  <c r="G167" s="1"/>
  <c r="G166" s="1"/>
  <c r="G163"/>
  <c r="G162" s="1"/>
  <c r="G160"/>
  <c r="G158"/>
  <c r="G155"/>
  <c r="G154" s="1"/>
  <c r="G152"/>
  <c r="G150"/>
  <c r="G148"/>
  <c r="G145"/>
  <c r="G143"/>
  <c r="G140"/>
  <c r="G138"/>
  <c r="G133"/>
  <c r="G131"/>
  <c r="G129"/>
  <c r="G125"/>
  <c r="G123"/>
  <c r="G119"/>
  <c r="G118" s="1"/>
  <c r="G117" s="1"/>
  <c r="G112"/>
  <c r="G111" s="1"/>
  <c r="G110" s="1"/>
  <c r="G109" s="1"/>
  <c r="G106"/>
  <c r="G105" s="1"/>
  <c r="G103"/>
  <c r="G102" s="1"/>
  <c r="G98"/>
  <c r="G96"/>
  <c r="G94"/>
  <c r="G90"/>
  <c r="G89" s="1"/>
  <c r="G88" s="1"/>
  <c r="G86"/>
  <c r="G84"/>
  <c r="G77"/>
  <c r="G75"/>
  <c r="G69"/>
  <c r="G68" s="1"/>
  <c r="G67" s="1"/>
  <c r="G65"/>
  <c r="G63"/>
  <c r="G61"/>
  <c r="G56"/>
  <c r="G54"/>
  <c r="G48"/>
  <c r="G46"/>
  <c r="G40"/>
  <c r="G38"/>
  <c r="G31"/>
  <c r="G29"/>
  <c r="G27"/>
  <c r="G24"/>
  <c r="G23" s="1"/>
  <c r="G21"/>
  <c r="G20" s="1"/>
  <c r="G16"/>
  <c r="G15" s="1"/>
  <c r="G14" s="1"/>
  <c r="G13" s="1"/>
  <c r="G12" s="1"/>
  <c r="G11" s="1"/>
  <c r="H422"/>
  <c r="F422"/>
  <c r="H425"/>
  <c r="F425"/>
  <c r="G259" l="1"/>
  <c r="G258" s="1"/>
  <c r="G257" s="1"/>
  <c r="G256" s="1"/>
  <c r="G255" s="1"/>
  <c r="K260"/>
  <c r="G746"/>
  <c r="K747"/>
  <c r="I425"/>
  <c r="K425"/>
  <c r="G831"/>
  <c r="G827" s="1"/>
  <c r="K832"/>
  <c r="I422"/>
  <c r="K422"/>
  <c r="G674"/>
  <c r="K675"/>
  <c r="K324"/>
  <c r="G453"/>
  <c r="G546"/>
  <c r="G545" s="1"/>
  <c r="G544" s="1"/>
  <c r="G543" s="1"/>
  <c r="G719"/>
  <c r="G443"/>
  <c r="G442" s="1"/>
  <c r="G791"/>
  <c r="G790" s="1"/>
  <c r="G789" s="1"/>
  <c r="G788" s="1"/>
  <c r="G465"/>
  <c r="G271"/>
  <c r="G266" s="1"/>
  <c r="G265" s="1"/>
  <c r="G264" s="1"/>
  <c r="G263" s="1"/>
  <c r="G37"/>
  <c r="G36" s="1"/>
  <c r="G35" s="1"/>
  <c r="G34" s="1"/>
  <c r="G734"/>
  <c r="G235"/>
  <c r="G234" s="1"/>
  <c r="G233" s="1"/>
  <c r="G232" s="1"/>
  <c r="G380"/>
  <c r="G379" s="1"/>
  <c r="G360" s="1"/>
  <c r="G774"/>
  <c r="G773" s="1"/>
  <c r="G300"/>
  <c r="G299" s="1"/>
  <c r="G26"/>
  <c r="G19" s="1"/>
  <c r="G18" s="1"/>
  <c r="G142"/>
  <c r="G883"/>
  <c r="G882" s="1"/>
  <c r="G881" s="1"/>
  <c r="G880" s="1"/>
  <c r="G879" s="1"/>
  <c r="G562"/>
  <c r="G561" s="1"/>
  <c r="G93"/>
  <c r="G92" s="1"/>
  <c r="G137"/>
  <c r="G157"/>
  <c r="G60"/>
  <c r="G59" s="1"/>
  <c r="G58" s="1"/>
  <c r="G74"/>
  <c r="G73" s="1"/>
  <c r="G72" s="1"/>
  <c r="G71" s="1"/>
  <c r="G122"/>
  <c r="G121" s="1"/>
  <c r="G165"/>
  <c r="G412"/>
  <c r="G408" s="1"/>
  <c r="G407" s="1"/>
  <c r="G704"/>
  <c r="G923"/>
  <c r="G53"/>
  <c r="G52" s="1"/>
  <c r="G51" s="1"/>
  <c r="G636"/>
  <c r="G635" s="1"/>
  <c r="G634" s="1"/>
  <c r="G628" s="1"/>
  <c r="G627" s="1"/>
  <c r="G618" s="1"/>
  <c r="G763"/>
  <c r="G754" s="1"/>
  <c r="G83"/>
  <c r="G82" s="1"/>
  <c r="G81" s="1"/>
  <c r="G80" s="1"/>
  <c r="G522"/>
  <c r="G521" s="1"/>
  <c r="G845"/>
  <c r="G844" s="1"/>
  <c r="G940"/>
  <c r="G939" s="1"/>
  <c r="G355"/>
  <c r="G354" s="1"/>
  <c r="G393"/>
  <c r="G392" s="1"/>
  <c r="G391" s="1"/>
  <c r="G693"/>
  <c r="G709"/>
  <c r="G727"/>
  <c r="G128"/>
  <c r="G127" s="1"/>
  <c r="G147"/>
  <c r="G225"/>
  <c r="G224" s="1"/>
  <c r="G223" s="1"/>
  <c r="G336"/>
  <c r="G347"/>
  <c r="G421"/>
  <c r="G420" s="1"/>
  <c r="G896"/>
  <c r="G895" s="1"/>
  <c r="G954"/>
  <c r="G949" s="1"/>
  <c r="G968"/>
  <c r="G967" s="1"/>
  <c r="G1020"/>
  <c r="G1019" s="1"/>
  <c r="G1018" s="1"/>
  <c r="G1011" s="1"/>
  <c r="G45"/>
  <c r="G44" s="1"/>
  <c r="G43" s="1"/>
  <c r="G42" s="1"/>
  <c r="G283"/>
  <c r="G597"/>
  <c r="G596" s="1"/>
  <c r="G595" s="1"/>
  <c r="G714"/>
  <c r="G741"/>
  <c r="G749"/>
  <c r="G783"/>
  <c r="G782" s="1"/>
  <c r="G799"/>
  <c r="G798" s="1"/>
  <c r="G797" s="1"/>
  <c r="G796" s="1"/>
  <c r="G806"/>
  <c r="G805" s="1"/>
  <c r="G804" s="1"/>
  <c r="G858"/>
  <c r="G852" s="1"/>
  <c r="G906"/>
  <c r="G905" s="1"/>
  <c r="G904" s="1"/>
  <c r="G917"/>
  <c r="G1001"/>
  <c r="G1000" s="1"/>
  <c r="G999" s="1"/>
  <c r="G998" s="1"/>
  <c r="G991" s="1"/>
  <c r="G1038"/>
  <c r="G1037" s="1"/>
  <c r="G1036" s="1"/>
  <c r="G1035" s="1"/>
  <c r="G1066"/>
  <c r="G1065" s="1"/>
  <c r="G1064" s="1"/>
  <c r="G1063" s="1"/>
  <c r="G1062" s="1"/>
  <c r="G204"/>
  <c r="G583"/>
  <c r="G654"/>
  <c r="G1051"/>
  <c r="G1050" s="1"/>
  <c r="G101"/>
  <c r="G100" s="1"/>
  <c r="G315"/>
  <c r="G314" s="1"/>
  <c r="G509"/>
  <c r="F421"/>
  <c r="H421"/>
  <c r="I421" l="1"/>
  <c r="K421"/>
  <c r="G673"/>
  <c r="G653" s="1"/>
  <c r="G652" s="1"/>
  <c r="G651" s="1"/>
  <c r="K674"/>
  <c r="G116"/>
  <c r="G419"/>
  <c r="G406" s="1"/>
  <c r="G390" s="1"/>
  <c r="G298"/>
  <c r="G983"/>
  <c r="G203"/>
  <c r="G202" s="1"/>
  <c r="G194" s="1"/>
  <c r="G822"/>
  <c r="G816" s="1"/>
  <c r="G815" s="1"/>
  <c r="G136"/>
  <c r="G135" s="1"/>
  <c r="G79"/>
  <c r="G1034"/>
  <c r="G452"/>
  <c r="G436" s="1"/>
  <c r="G435" s="1"/>
  <c r="G894"/>
  <c r="G50"/>
  <c r="G33" s="1"/>
  <c r="G916"/>
  <c r="G915" s="1"/>
  <c r="G914" s="1"/>
  <c r="G933"/>
  <c r="G932" s="1"/>
  <c r="G931" s="1"/>
  <c r="G692"/>
  <c r="G691" s="1"/>
  <c r="G690" s="1"/>
  <c r="G689" s="1"/>
  <c r="G335"/>
  <c r="G329" s="1"/>
  <c r="G328" s="1"/>
  <c r="G560"/>
  <c r="G559" s="1"/>
  <c r="G536" s="1"/>
  <c r="H471"/>
  <c r="F471"/>
  <c r="F470" s="1"/>
  <c r="H470" l="1"/>
  <c r="I471"/>
  <c r="K471"/>
  <c r="G115"/>
  <c r="G108" s="1"/>
  <c r="G10" s="1"/>
  <c r="G893"/>
  <c r="G650" s="1"/>
  <c r="G389"/>
  <c r="G254"/>
  <c r="H760"/>
  <c r="F760"/>
  <c r="F759" s="1"/>
  <c r="H769"/>
  <c r="F769"/>
  <c r="F768" s="1"/>
  <c r="H768" l="1"/>
  <c r="I769"/>
  <c r="K769"/>
  <c r="H759"/>
  <c r="I760"/>
  <c r="K760"/>
  <c r="I470"/>
  <c r="K470"/>
  <c r="G1093"/>
  <c r="H416"/>
  <c r="F416"/>
  <c r="H413"/>
  <c r="F413"/>
  <c r="H295"/>
  <c r="F295"/>
  <c r="F294" s="1"/>
  <c r="F293" s="1"/>
  <c r="F292" s="1"/>
  <c r="F291" s="1"/>
  <c r="H507"/>
  <c r="F507"/>
  <c r="F506" s="1"/>
  <c r="F505" s="1"/>
  <c r="I413" l="1"/>
  <c r="K413"/>
  <c r="I759"/>
  <c r="K759"/>
  <c r="H506"/>
  <c r="I507"/>
  <c r="K507"/>
  <c r="H294"/>
  <c r="I295"/>
  <c r="K295"/>
  <c r="I416"/>
  <c r="K416"/>
  <c r="I768"/>
  <c r="K768"/>
  <c r="H412"/>
  <c r="F412"/>
  <c r="H808"/>
  <c r="H812"/>
  <c r="F812"/>
  <c r="F811" s="1"/>
  <c r="F808"/>
  <c r="F807" s="1"/>
  <c r="H293" l="1"/>
  <c r="I294"/>
  <c r="K294"/>
  <c r="I412"/>
  <c r="K412"/>
  <c r="H811"/>
  <c r="I812"/>
  <c r="K812"/>
  <c r="H807"/>
  <c r="I808"/>
  <c r="H505"/>
  <c r="I506"/>
  <c r="K506"/>
  <c r="F806"/>
  <c r="F920"/>
  <c r="F918"/>
  <c r="F927"/>
  <c r="F924"/>
  <c r="H806" l="1"/>
  <c r="I806" s="1"/>
  <c r="I505"/>
  <c r="K505"/>
  <c r="I811"/>
  <c r="K811"/>
  <c r="I807"/>
  <c r="H292"/>
  <c r="I293"/>
  <c r="K293"/>
  <c r="F917"/>
  <c r="H886"/>
  <c r="F886"/>
  <c r="H1071"/>
  <c r="F1071"/>
  <c r="F1070" s="1"/>
  <c r="K806" l="1"/>
  <c r="H1070"/>
  <c r="I1071"/>
  <c r="K1071"/>
  <c r="I886"/>
  <c r="K886"/>
  <c r="H291"/>
  <c r="I292"/>
  <c r="K292"/>
  <c r="H970"/>
  <c r="F969"/>
  <c r="I291" l="1"/>
  <c r="K291"/>
  <c r="H969"/>
  <c r="I970"/>
  <c r="K970"/>
  <c r="I1070"/>
  <c r="K1070"/>
  <c r="H842"/>
  <c r="F842"/>
  <c r="F841" s="1"/>
  <c r="F840" s="1"/>
  <c r="H841" l="1"/>
  <c r="I842"/>
  <c r="K842"/>
  <c r="I969"/>
  <c r="K969"/>
  <c r="H673"/>
  <c r="F675"/>
  <c r="F674" l="1"/>
  <c r="I675"/>
  <c r="K673"/>
  <c r="H840"/>
  <c r="I841"/>
  <c r="K841"/>
  <c r="H639"/>
  <c r="F639"/>
  <c r="H322"/>
  <c r="F322"/>
  <c r="F321" s="1"/>
  <c r="F320" s="1"/>
  <c r="I639" l="1"/>
  <c r="K639"/>
  <c r="H321"/>
  <c r="I322"/>
  <c r="K322"/>
  <c r="I840"/>
  <c r="K840"/>
  <c r="F673"/>
  <c r="I673" s="1"/>
  <c r="I674"/>
  <c r="H927"/>
  <c r="H920"/>
  <c r="H320" l="1"/>
  <c r="I321"/>
  <c r="K321"/>
  <c r="I927"/>
  <c r="K927"/>
  <c r="I920"/>
  <c r="K920"/>
  <c r="H150"/>
  <c r="K150" l="1"/>
  <c r="I320"/>
  <c r="K320"/>
  <c r="H459"/>
  <c r="F459"/>
  <c r="F458" s="1"/>
  <c r="F260"/>
  <c r="I260" s="1"/>
  <c r="H1074"/>
  <c r="F1074"/>
  <c r="F1073" s="1"/>
  <c r="H440"/>
  <c r="F440"/>
  <c r="F439" s="1"/>
  <c r="H1073" l="1"/>
  <c r="I1074"/>
  <c r="K1074"/>
  <c r="H439"/>
  <c r="I440"/>
  <c r="K440"/>
  <c r="H458"/>
  <c r="K459"/>
  <c r="I459"/>
  <c r="F438"/>
  <c r="F437" s="1"/>
  <c r="H438" l="1"/>
  <c r="I439"/>
  <c r="K439"/>
  <c r="I458"/>
  <c r="K458"/>
  <c r="I1073"/>
  <c r="K1073"/>
  <c r="F29"/>
  <c r="H437" l="1"/>
  <c r="I438"/>
  <c r="K438"/>
  <c r="H581"/>
  <c r="F581"/>
  <c r="F580" s="1"/>
  <c r="H56"/>
  <c r="H580" l="1"/>
  <c r="I581"/>
  <c r="K581"/>
  <c r="K56"/>
  <c r="I437"/>
  <c r="K437"/>
  <c r="H1004"/>
  <c r="F1004"/>
  <c r="F1002"/>
  <c r="I1002" s="1"/>
  <c r="F794"/>
  <c r="F792"/>
  <c r="H918"/>
  <c r="F732"/>
  <c r="F730"/>
  <c r="F728"/>
  <c r="H1001" l="1"/>
  <c r="I1004"/>
  <c r="K1004"/>
  <c r="H917"/>
  <c r="I918"/>
  <c r="K918"/>
  <c r="I580"/>
  <c r="K580"/>
  <c r="F1001"/>
  <c r="F1000" s="1"/>
  <c r="F999" s="1"/>
  <c r="F791"/>
  <c r="F727"/>
  <c r="I917" l="1"/>
  <c r="K917"/>
  <c r="H1000"/>
  <c r="I1001"/>
  <c r="K1001"/>
  <c r="H387"/>
  <c r="F387"/>
  <c r="F386" s="1"/>
  <c r="F385" s="1"/>
  <c r="H383"/>
  <c r="F383"/>
  <c r="F382" s="1"/>
  <c r="F381" s="1"/>
  <c r="H395"/>
  <c r="F395"/>
  <c r="F394" s="1"/>
  <c r="H272"/>
  <c r="F272"/>
  <c r="I272" l="1"/>
  <c r="K272"/>
  <c r="H999"/>
  <c r="I1000"/>
  <c r="K1000"/>
  <c r="H394"/>
  <c r="I395"/>
  <c r="K395"/>
  <c r="H386"/>
  <c r="I387"/>
  <c r="K387"/>
  <c r="H382"/>
  <c r="I383"/>
  <c r="K383"/>
  <c r="F380"/>
  <c r="F379" s="1"/>
  <c r="H381" l="1"/>
  <c r="I382"/>
  <c r="K382"/>
  <c r="I999"/>
  <c r="K999"/>
  <c r="I394"/>
  <c r="K394"/>
  <c r="H385"/>
  <c r="I386"/>
  <c r="K386"/>
  <c r="F832"/>
  <c r="H831"/>
  <c r="H659"/>
  <c r="F659"/>
  <c r="F658" s="1"/>
  <c r="F831" l="1"/>
  <c r="I832"/>
  <c r="I385"/>
  <c r="K385"/>
  <c r="I831"/>
  <c r="K831"/>
  <c r="H658"/>
  <c r="I659"/>
  <c r="K659"/>
  <c r="I381"/>
  <c r="K381"/>
  <c r="H380"/>
  <c r="H707"/>
  <c r="F707"/>
  <c r="H705"/>
  <c r="F705"/>
  <c r="H901"/>
  <c r="F901"/>
  <c r="H850"/>
  <c r="F850"/>
  <c r="H846"/>
  <c r="F846"/>
  <c r="H379" l="1"/>
  <c r="I380"/>
  <c r="K380"/>
  <c r="I705"/>
  <c r="K705"/>
  <c r="I658"/>
  <c r="K658"/>
  <c r="I850"/>
  <c r="K850"/>
  <c r="I846"/>
  <c r="K846"/>
  <c r="I901"/>
  <c r="K901"/>
  <c r="I707"/>
  <c r="K707"/>
  <c r="H704"/>
  <c r="F704"/>
  <c r="F845"/>
  <c r="H845"/>
  <c r="H973"/>
  <c r="F973"/>
  <c r="H1083"/>
  <c r="F1083"/>
  <c r="F1082" s="1"/>
  <c r="I973" l="1"/>
  <c r="K973"/>
  <c r="I704"/>
  <c r="K704"/>
  <c r="I845"/>
  <c r="K845"/>
  <c r="H1082"/>
  <c r="I1083"/>
  <c r="K1083"/>
  <c r="I379"/>
  <c r="K379"/>
  <c r="F565"/>
  <c r="I565" s="1"/>
  <c r="H563"/>
  <c r="F563"/>
  <c r="H519"/>
  <c r="F519"/>
  <c r="F518" s="1"/>
  <c r="F517" s="1"/>
  <c r="F516" s="1"/>
  <c r="I1082" l="1"/>
  <c r="K1082"/>
  <c r="H518"/>
  <c r="I519"/>
  <c r="K519"/>
  <c r="I563"/>
  <c r="K563"/>
  <c r="H562"/>
  <c r="F562"/>
  <c r="I562" l="1"/>
  <c r="K562"/>
  <c r="H517"/>
  <c r="I518"/>
  <c r="K518"/>
  <c r="H349"/>
  <c r="F349"/>
  <c r="F348" s="1"/>
  <c r="H345"/>
  <c r="F345"/>
  <c r="F344" s="1"/>
  <c r="F343" s="1"/>
  <c r="H341"/>
  <c r="F341"/>
  <c r="F340" s="1"/>
  <c r="H410"/>
  <c r="F410"/>
  <c r="F409" s="1"/>
  <c r="H409" l="1"/>
  <c r="I410"/>
  <c r="K410"/>
  <c r="H516"/>
  <c r="I517"/>
  <c r="K517"/>
  <c r="H340"/>
  <c r="I341"/>
  <c r="K341"/>
  <c r="H348"/>
  <c r="I349"/>
  <c r="K349"/>
  <c r="H344"/>
  <c r="I345"/>
  <c r="K345"/>
  <c r="J435"/>
  <c r="J531"/>
  <c r="J530" s="1"/>
  <c r="H533"/>
  <c r="F533"/>
  <c r="F532" s="1"/>
  <c r="I516" l="1"/>
  <c r="K516"/>
  <c r="H532"/>
  <c r="I533"/>
  <c r="K533"/>
  <c r="I348"/>
  <c r="K348"/>
  <c r="I340"/>
  <c r="K340"/>
  <c r="H343"/>
  <c r="I344"/>
  <c r="K344"/>
  <c r="I409"/>
  <c r="K409"/>
  <c r="F531"/>
  <c r="F530" s="1"/>
  <c r="F529" s="1"/>
  <c r="H585"/>
  <c r="F585"/>
  <c r="F584" s="1"/>
  <c r="H584" l="1"/>
  <c r="I585"/>
  <c r="K585"/>
  <c r="H531"/>
  <c r="I532"/>
  <c r="K532"/>
  <c r="I343"/>
  <c r="K343"/>
  <c r="H805"/>
  <c r="F805"/>
  <c r="F804" s="1"/>
  <c r="H530" l="1"/>
  <c r="K531"/>
  <c r="I531"/>
  <c r="H804"/>
  <c r="I805"/>
  <c r="K805"/>
  <c r="I584"/>
  <c r="K584"/>
  <c r="H865"/>
  <c r="F865"/>
  <c r="F864" s="1"/>
  <c r="F863" s="1"/>
  <c r="I804" l="1"/>
  <c r="K804"/>
  <c r="H864"/>
  <c r="I865"/>
  <c r="K865"/>
  <c r="H529"/>
  <c r="I530"/>
  <c r="K530"/>
  <c r="H786"/>
  <c r="F786"/>
  <c r="H784"/>
  <c r="F784"/>
  <c r="I784" l="1"/>
  <c r="K784"/>
  <c r="H863"/>
  <c r="I864"/>
  <c r="K864"/>
  <c r="I529"/>
  <c r="K529"/>
  <c r="I786"/>
  <c r="K786"/>
  <c r="H783"/>
  <c r="F783"/>
  <c r="H898"/>
  <c r="F898"/>
  <c r="F897" s="1"/>
  <c r="I863" l="1"/>
  <c r="K863"/>
  <c r="I783"/>
  <c r="K783"/>
  <c r="H897"/>
  <c r="I898"/>
  <c r="K898"/>
  <c r="H592"/>
  <c r="F592"/>
  <c r="F591" s="1"/>
  <c r="H720"/>
  <c r="F720"/>
  <c r="H744"/>
  <c r="F744"/>
  <c r="H742"/>
  <c r="F742"/>
  <c r="H591" l="1"/>
  <c r="I720"/>
  <c r="K720"/>
  <c r="K744"/>
  <c r="I744"/>
  <c r="I742"/>
  <c r="K742"/>
  <c r="I897"/>
  <c r="K897"/>
  <c r="F408"/>
  <c r="F407" s="1"/>
  <c r="H408"/>
  <c r="F741"/>
  <c r="H741"/>
  <c r="H40"/>
  <c r="F40"/>
  <c r="I40" l="1"/>
  <c r="K40"/>
  <c r="I741"/>
  <c r="K741"/>
  <c r="H407"/>
  <c r="I408"/>
  <c r="K408"/>
  <c r="H352"/>
  <c r="F352"/>
  <c r="F351" s="1"/>
  <c r="F347" s="1"/>
  <c r="H351" l="1"/>
  <c r="I352"/>
  <c r="K352"/>
  <c r="I407"/>
  <c r="K407"/>
  <c r="F150"/>
  <c r="I150" s="1"/>
  <c r="H347" l="1"/>
  <c r="I351"/>
  <c r="K351"/>
  <c r="H588"/>
  <c r="F588"/>
  <c r="I588" l="1"/>
  <c r="K588"/>
  <c r="I347"/>
  <c r="K347"/>
  <c r="F96"/>
  <c r="H838" l="1"/>
  <c r="F838"/>
  <c r="H829"/>
  <c r="F829"/>
  <c r="H877"/>
  <c r="F877"/>
  <c r="H746"/>
  <c r="F725"/>
  <c r="F724" s="1"/>
  <c r="H725"/>
  <c r="K746" l="1"/>
  <c r="I829"/>
  <c r="K829"/>
  <c r="H724"/>
  <c r="I725"/>
  <c r="K725"/>
  <c r="I877"/>
  <c r="K877"/>
  <c r="I838"/>
  <c r="K838"/>
  <c r="H752"/>
  <c r="F752"/>
  <c r="H750"/>
  <c r="F750"/>
  <c r="I752" l="1"/>
  <c r="K752"/>
  <c r="I750"/>
  <c r="K750"/>
  <c r="I724"/>
  <c r="K724"/>
  <c r="H766"/>
  <c r="F766"/>
  <c r="H764"/>
  <c r="F764"/>
  <c r="I766" l="1"/>
  <c r="K766"/>
  <c r="I764"/>
  <c r="K764"/>
  <c r="H782"/>
  <c r="F763"/>
  <c r="H763"/>
  <c r="H48"/>
  <c r="F48"/>
  <c r="H77"/>
  <c r="F77"/>
  <c r="I48" l="1"/>
  <c r="K48"/>
  <c r="K763"/>
  <c r="I763"/>
  <c r="I77"/>
  <c r="K77"/>
  <c r="K782"/>
  <c r="H90"/>
  <c r="F90"/>
  <c r="F89" s="1"/>
  <c r="F88" s="1"/>
  <c r="H133"/>
  <c r="F133"/>
  <c r="H131"/>
  <c r="F131"/>
  <c r="H106"/>
  <c r="F106"/>
  <c r="F105" s="1"/>
  <c r="H98"/>
  <c r="F98"/>
  <c r="H96"/>
  <c r="H31"/>
  <c r="F31"/>
  <c r="H29"/>
  <c r="H27"/>
  <c r="F27"/>
  <c r="H24"/>
  <c r="F24"/>
  <c r="F23" s="1"/>
  <c r="I31" l="1"/>
  <c r="K31"/>
  <c r="I27"/>
  <c r="K27"/>
  <c r="H105"/>
  <c r="I106"/>
  <c r="K106"/>
  <c r="I133"/>
  <c r="K133"/>
  <c r="I96"/>
  <c r="K96"/>
  <c r="I29"/>
  <c r="K29"/>
  <c r="H23"/>
  <c r="I24"/>
  <c r="K24"/>
  <c r="I98"/>
  <c r="K98"/>
  <c r="I131"/>
  <c r="K131"/>
  <c r="H89"/>
  <c r="I90"/>
  <c r="K90"/>
  <c r="H26"/>
  <c r="F26"/>
  <c r="I26" l="1"/>
  <c r="K26"/>
  <c r="I23"/>
  <c r="K23"/>
  <c r="H88"/>
  <c r="I89"/>
  <c r="K89"/>
  <c r="I105"/>
  <c r="K105"/>
  <c r="H802"/>
  <c r="H800"/>
  <c r="H794"/>
  <c r="H792"/>
  <c r="H732"/>
  <c r="H730"/>
  <c r="H728"/>
  <c r="H722"/>
  <c r="H717"/>
  <c r="H715"/>
  <c r="H712"/>
  <c r="H710"/>
  <c r="H698"/>
  <c r="H696"/>
  <c r="H694"/>
  <c r="H912"/>
  <c r="F912"/>
  <c r="F911" s="1"/>
  <c r="H909"/>
  <c r="F909"/>
  <c r="H907"/>
  <c r="F907"/>
  <c r="K694" l="1"/>
  <c r="K712"/>
  <c r="I728"/>
  <c r="K728"/>
  <c r="I794"/>
  <c r="K794"/>
  <c r="K715"/>
  <c r="K800"/>
  <c r="K696"/>
  <c r="K717"/>
  <c r="I732"/>
  <c r="K732"/>
  <c r="K802"/>
  <c r="I909"/>
  <c r="K909"/>
  <c r="I730"/>
  <c r="K730"/>
  <c r="K698"/>
  <c r="I907"/>
  <c r="K907"/>
  <c r="H911"/>
  <c r="I912"/>
  <c r="K912"/>
  <c r="K710"/>
  <c r="H719"/>
  <c r="K722"/>
  <c r="I792"/>
  <c r="K792"/>
  <c r="I88"/>
  <c r="K88"/>
  <c r="H791"/>
  <c r="H714"/>
  <c r="H799"/>
  <c r="H709"/>
  <c r="H727"/>
  <c r="H598"/>
  <c r="F598"/>
  <c r="F600"/>
  <c r="I600" s="1"/>
  <c r="H358"/>
  <c r="F358"/>
  <c r="F802"/>
  <c r="I802" s="1"/>
  <c r="F800"/>
  <c r="I800" s="1"/>
  <c r="F712"/>
  <c r="I712" s="1"/>
  <c r="F710"/>
  <c r="I710" s="1"/>
  <c r="K709" l="1"/>
  <c r="H798"/>
  <c r="K799"/>
  <c r="I598"/>
  <c r="K598"/>
  <c r="K714"/>
  <c r="K719"/>
  <c r="I358"/>
  <c r="K358"/>
  <c r="I727"/>
  <c r="K727"/>
  <c r="H790"/>
  <c r="I791"/>
  <c r="K791"/>
  <c r="I911"/>
  <c r="K911"/>
  <c r="F597"/>
  <c r="H597"/>
  <c r="F709"/>
  <c r="I709" s="1"/>
  <c r="H789" l="1"/>
  <c r="K790"/>
  <c r="H797"/>
  <c r="K798"/>
  <c r="I597"/>
  <c r="K597"/>
  <c r="J596"/>
  <c r="H603"/>
  <c r="F603"/>
  <c r="F602" s="1"/>
  <c r="H570"/>
  <c r="F570"/>
  <c r="F569" s="1"/>
  <c r="H796" l="1"/>
  <c r="K797"/>
  <c r="H569"/>
  <c r="I570"/>
  <c r="K570"/>
  <c r="H602"/>
  <c r="I603"/>
  <c r="K603"/>
  <c r="K789"/>
  <c r="H445"/>
  <c r="F445"/>
  <c r="F444" s="1"/>
  <c r="I569" l="1"/>
  <c r="K569"/>
  <c r="H444"/>
  <c r="H443" s="1"/>
  <c r="I445"/>
  <c r="I602"/>
  <c r="K602"/>
  <c r="K796"/>
  <c r="F443"/>
  <c r="F442" s="1"/>
  <c r="H527"/>
  <c r="F527"/>
  <c r="F526" s="1"/>
  <c r="H524"/>
  <c r="F524"/>
  <c r="F523" s="1"/>
  <c r="H486"/>
  <c r="F486"/>
  <c r="F485" s="1"/>
  <c r="H482"/>
  <c r="F482"/>
  <c r="F481" s="1"/>
  <c r="H478"/>
  <c r="F478"/>
  <c r="F477" s="1"/>
  <c r="H474"/>
  <c r="F474"/>
  <c r="F473" s="1"/>
  <c r="H467"/>
  <c r="F467"/>
  <c r="F466" s="1"/>
  <c r="H455"/>
  <c r="F455"/>
  <c r="F454" s="1"/>
  <c r="F453" s="1"/>
  <c r="H312"/>
  <c r="F312"/>
  <c r="F311" s="1"/>
  <c r="F310" s="1"/>
  <c r="F309" s="1"/>
  <c r="H307"/>
  <c r="F307"/>
  <c r="F306" s="1"/>
  <c r="F305" s="1"/>
  <c r="H303"/>
  <c r="F303"/>
  <c r="F302" s="1"/>
  <c r="F301" s="1"/>
  <c r="F103"/>
  <c r="H311" l="1"/>
  <c r="I312"/>
  <c r="K312"/>
  <c r="H466"/>
  <c r="I467"/>
  <c r="H477"/>
  <c r="I478"/>
  <c r="K478"/>
  <c r="H485"/>
  <c r="I486"/>
  <c r="K486"/>
  <c r="H526"/>
  <c r="I527"/>
  <c r="H442"/>
  <c r="I443"/>
  <c r="K443"/>
  <c r="I444"/>
  <c r="H306"/>
  <c r="I307"/>
  <c r="K307"/>
  <c r="H454"/>
  <c r="I455"/>
  <c r="K455"/>
  <c r="H473"/>
  <c r="I474"/>
  <c r="H481"/>
  <c r="I482"/>
  <c r="K482"/>
  <c r="H523"/>
  <c r="I524"/>
  <c r="K524"/>
  <c r="H302"/>
  <c r="I303"/>
  <c r="K303"/>
  <c r="F465"/>
  <c r="F522"/>
  <c r="F521" s="1"/>
  <c r="F300"/>
  <c r="F299" s="1"/>
  <c r="H972"/>
  <c r="F972"/>
  <c r="H522" l="1"/>
  <c r="H521" s="1"/>
  <c r="H465"/>
  <c r="I465" s="1"/>
  <c r="H301"/>
  <c r="I302"/>
  <c r="K302"/>
  <c r="H453"/>
  <c r="I454"/>
  <c r="K454"/>
  <c r="I442"/>
  <c r="K442"/>
  <c r="I466"/>
  <c r="I473"/>
  <c r="I477"/>
  <c r="K477"/>
  <c r="I485"/>
  <c r="K485"/>
  <c r="I481"/>
  <c r="K481"/>
  <c r="H968"/>
  <c r="I972"/>
  <c r="K972"/>
  <c r="I523"/>
  <c r="K523"/>
  <c r="H305"/>
  <c r="I306"/>
  <c r="K306"/>
  <c r="I526"/>
  <c r="H310"/>
  <c r="I311"/>
  <c r="K311"/>
  <c r="F968"/>
  <c r="F967" s="1"/>
  <c r="H577"/>
  <c r="F577"/>
  <c r="F576" s="1"/>
  <c r="F338"/>
  <c r="H1080"/>
  <c r="F1080"/>
  <c r="F1079" s="1"/>
  <c r="H1077"/>
  <c r="F1077"/>
  <c r="F1076" s="1"/>
  <c r="H1068"/>
  <c r="F1068"/>
  <c r="F1067" s="1"/>
  <c r="H152"/>
  <c r="F152"/>
  <c r="H148"/>
  <c r="F148"/>
  <c r="H145"/>
  <c r="F145"/>
  <c r="H163"/>
  <c r="F163"/>
  <c r="F162" s="1"/>
  <c r="H160"/>
  <c r="F160"/>
  <c r="H86"/>
  <c r="F86"/>
  <c r="F84"/>
  <c r="H84"/>
  <c r="H1027"/>
  <c r="F1027"/>
  <c r="F1026" s="1"/>
  <c r="H1022"/>
  <c r="F1022"/>
  <c r="F1021" s="1"/>
  <c r="H230"/>
  <c r="F230"/>
  <c r="H228"/>
  <c r="F228"/>
  <c r="H226"/>
  <c r="F226"/>
  <c r="H549"/>
  <c r="F549"/>
  <c r="H240"/>
  <c r="F240"/>
  <c r="F239" s="1"/>
  <c r="H237"/>
  <c r="F237"/>
  <c r="F236" s="1"/>
  <c r="H648"/>
  <c r="F648"/>
  <c r="F647" s="1"/>
  <c r="H645"/>
  <c r="F645"/>
  <c r="F644" s="1"/>
  <c r="H642"/>
  <c r="F642"/>
  <c r="F641" s="1"/>
  <c r="H637"/>
  <c r="F637"/>
  <c r="F636" s="1"/>
  <c r="I522" l="1"/>
  <c r="K522"/>
  <c r="K465"/>
  <c r="I84"/>
  <c r="K84"/>
  <c r="I521"/>
  <c r="K521"/>
  <c r="I453"/>
  <c r="K453"/>
  <c r="H236"/>
  <c r="I237"/>
  <c r="K237"/>
  <c r="I549"/>
  <c r="K549"/>
  <c r="I228"/>
  <c r="K228"/>
  <c r="H1021"/>
  <c r="I1022"/>
  <c r="K1022"/>
  <c r="I160"/>
  <c r="K160"/>
  <c r="I145"/>
  <c r="K145"/>
  <c r="I152"/>
  <c r="K152"/>
  <c r="H1076"/>
  <c r="I1077"/>
  <c r="K1077"/>
  <c r="H644"/>
  <c r="I645"/>
  <c r="K645"/>
  <c r="H576"/>
  <c r="I577"/>
  <c r="K577"/>
  <c r="H309"/>
  <c r="I310"/>
  <c r="K310"/>
  <c r="H636"/>
  <c r="I637"/>
  <c r="K637"/>
  <c r="H641"/>
  <c r="I642"/>
  <c r="K642"/>
  <c r="H647"/>
  <c r="I648"/>
  <c r="K648"/>
  <c r="H239"/>
  <c r="I240"/>
  <c r="K240"/>
  <c r="I226"/>
  <c r="K226"/>
  <c r="I230"/>
  <c r="K230"/>
  <c r="H1026"/>
  <c r="I1027"/>
  <c r="I86"/>
  <c r="K86"/>
  <c r="H162"/>
  <c r="I163"/>
  <c r="K163"/>
  <c r="I148"/>
  <c r="K148"/>
  <c r="H1067"/>
  <c r="I1068"/>
  <c r="K1068"/>
  <c r="H1079"/>
  <c r="I1080"/>
  <c r="K1080"/>
  <c r="I305"/>
  <c r="K305"/>
  <c r="H967"/>
  <c r="I968"/>
  <c r="K968"/>
  <c r="I301"/>
  <c r="K301"/>
  <c r="H300"/>
  <c r="F1066"/>
  <c r="F235"/>
  <c r="H83"/>
  <c r="F83"/>
  <c r="F147"/>
  <c r="H147"/>
  <c r="F225"/>
  <c r="H225"/>
  <c r="H1066" l="1"/>
  <c r="I1066" s="1"/>
  <c r="H235"/>
  <c r="K235" s="1"/>
  <c r="I225"/>
  <c r="K225"/>
  <c r="I1079"/>
  <c r="K1079"/>
  <c r="I162"/>
  <c r="K162"/>
  <c r="I239"/>
  <c r="K239"/>
  <c r="I309"/>
  <c r="K309"/>
  <c r="I83"/>
  <c r="K83"/>
  <c r="I1026"/>
  <c r="I636"/>
  <c r="K636"/>
  <c r="I1076"/>
  <c r="K1076"/>
  <c r="I236"/>
  <c r="K236"/>
  <c r="I147"/>
  <c r="K147"/>
  <c r="H299"/>
  <c r="I300"/>
  <c r="K300"/>
  <c r="K641"/>
  <c r="I641"/>
  <c r="I644"/>
  <c r="K644"/>
  <c r="I1021"/>
  <c r="K1021"/>
  <c r="K967"/>
  <c r="I967"/>
  <c r="I1067"/>
  <c r="K1067"/>
  <c r="I647"/>
  <c r="K647"/>
  <c r="I576"/>
  <c r="K576"/>
  <c r="H900"/>
  <c r="F900"/>
  <c r="F896" s="1"/>
  <c r="I235" l="1"/>
  <c r="K1066"/>
  <c r="I299"/>
  <c r="K299"/>
  <c r="H896"/>
  <c r="I900"/>
  <c r="K900"/>
  <c r="H756"/>
  <c r="F756"/>
  <c r="F755" s="1"/>
  <c r="F754" s="1"/>
  <c r="F747"/>
  <c r="H671"/>
  <c r="F671"/>
  <c r="F670" s="1"/>
  <c r="F746" l="1"/>
  <c r="I746" s="1"/>
  <c r="I747"/>
  <c r="I896"/>
  <c r="K896"/>
  <c r="H755"/>
  <c r="I756"/>
  <c r="K756"/>
  <c r="H670"/>
  <c r="I671"/>
  <c r="K671"/>
  <c r="F782"/>
  <c r="I782" s="1"/>
  <c r="H749"/>
  <c r="F749"/>
  <c r="I749" l="1"/>
  <c r="K749"/>
  <c r="I670"/>
  <c r="K670"/>
  <c r="H754"/>
  <c r="I755"/>
  <c r="K755"/>
  <c r="H871"/>
  <c r="F871"/>
  <c r="F870" s="1"/>
  <c r="F869" s="1"/>
  <c r="F868" s="1"/>
  <c r="H681"/>
  <c r="F681"/>
  <c r="F680" s="1"/>
  <c r="F679" s="1"/>
  <c r="F678" s="1"/>
  <c r="H870" l="1"/>
  <c r="I871"/>
  <c r="K871"/>
  <c r="H680"/>
  <c r="I681"/>
  <c r="K681"/>
  <c r="I754"/>
  <c r="K754"/>
  <c r="F867"/>
  <c r="H679" l="1"/>
  <c r="I680"/>
  <c r="K680"/>
  <c r="H869"/>
  <c r="I870"/>
  <c r="K870"/>
  <c r="F777"/>
  <c r="F775"/>
  <c r="H868" l="1"/>
  <c r="I869"/>
  <c r="K869"/>
  <c r="H678"/>
  <c r="I679"/>
  <c r="K679"/>
  <c r="F1032"/>
  <c r="F1031" s="1"/>
  <c r="F1030" s="1"/>
  <c r="I678" l="1"/>
  <c r="K678"/>
  <c r="I868"/>
  <c r="K868"/>
  <c r="H867"/>
  <c r="J949"/>
  <c r="I867" l="1"/>
  <c r="K867"/>
  <c r="H429"/>
  <c r="F429"/>
  <c r="F428" s="1"/>
  <c r="F420" s="1"/>
  <c r="F419" s="1"/>
  <c r="H428" l="1"/>
  <c r="I429"/>
  <c r="K429"/>
  <c r="F906"/>
  <c r="H420" l="1"/>
  <c r="I428"/>
  <c r="K428"/>
  <c r="H377"/>
  <c r="F377"/>
  <c r="F376" s="1"/>
  <c r="F375" s="1"/>
  <c r="F374" s="1"/>
  <c r="H376" l="1"/>
  <c r="I377"/>
  <c r="K377"/>
  <c r="H419"/>
  <c r="K420"/>
  <c r="I420"/>
  <c r="H143"/>
  <c r="F143"/>
  <c r="I143" l="1"/>
  <c r="K143"/>
  <c r="I419"/>
  <c r="K419"/>
  <c r="H375"/>
  <c r="I376"/>
  <c r="K376"/>
  <c r="F142"/>
  <c r="H142"/>
  <c r="H856"/>
  <c r="F856"/>
  <c r="F855" s="1"/>
  <c r="F854" s="1"/>
  <c r="F853" s="1"/>
  <c r="H855" l="1"/>
  <c r="I856"/>
  <c r="K856"/>
  <c r="I142"/>
  <c r="K142"/>
  <c r="H374"/>
  <c r="I375"/>
  <c r="K375"/>
  <c r="H1032"/>
  <c r="I374" l="1"/>
  <c r="K374"/>
  <c r="H1031"/>
  <c r="I1032"/>
  <c r="K1032"/>
  <c r="H854"/>
  <c r="I855"/>
  <c r="K855"/>
  <c r="H609"/>
  <c r="F609"/>
  <c r="F608" s="1"/>
  <c r="H606"/>
  <c r="F606"/>
  <c r="F605" s="1"/>
  <c r="F587"/>
  <c r="F583" s="1"/>
  <c r="H1030" l="1"/>
  <c r="K1031"/>
  <c r="I1031"/>
  <c r="H853"/>
  <c r="I854"/>
  <c r="K854"/>
  <c r="H605"/>
  <c r="I606"/>
  <c r="K606"/>
  <c r="H608"/>
  <c r="I609"/>
  <c r="K609"/>
  <c r="H1055"/>
  <c r="F1055"/>
  <c r="F1054" s="1"/>
  <c r="F1053" s="1"/>
  <c r="H1040"/>
  <c r="F1040"/>
  <c r="F1039" s="1"/>
  <c r="I853" l="1"/>
  <c r="K853"/>
  <c r="I608"/>
  <c r="K608"/>
  <c r="H1039"/>
  <c r="I1040"/>
  <c r="K1040"/>
  <c r="I605"/>
  <c r="K605"/>
  <c r="H1054"/>
  <c r="I1055"/>
  <c r="K1055"/>
  <c r="I1030"/>
  <c r="K1030"/>
  <c r="F1052"/>
  <c r="H1053" l="1"/>
  <c r="I1054"/>
  <c r="K1054"/>
  <c r="I1039"/>
  <c r="K1039"/>
  <c r="H956"/>
  <c r="F956"/>
  <c r="F955" s="1"/>
  <c r="H955" l="1"/>
  <c r="I956"/>
  <c r="K956"/>
  <c r="I1053"/>
  <c r="K1053"/>
  <c r="H1052"/>
  <c r="H775"/>
  <c r="H777"/>
  <c r="H668"/>
  <c r="F668"/>
  <c r="F667" s="1"/>
  <c r="I775" l="1"/>
  <c r="K775"/>
  <c r="I777"/>
  <c r="K777"/>
  <c r="I1052"/>
  <c r="K1052"/>
  <c r="H667"/>
  <c r="I668"/>
  <c r="K668"/>
  <c r="I955"/>
  <c r="K955"/>
  <c r="F774"/>
  <c r="H774"/>
  <c r="I667" l="1"/>
  <c r="K667"/>
  <c r="I774"/>
  <c r="K774"/>
  <c r="H140"/>
  <c r="F140"/>
  <c r="I140" l="1"/>
  <c r="K140"/>
  <c r="H960"/>
  <c r="F960"/>
  <c r="H835"/>
  <c r="F835"/>
  <c r="H687"/>
  <c r="F687"/>
  <c r="H686" l="1"/>
  <c r="I687"/>
  <c r="K687"/>
  <c r="I960"/>
  <c r="K960"/>
  <c r="I835"/>
  <c r="K835"/>
  <c r="H406"/>
  <c r="F406"/>
  <c r="I406" l="1"/>
  <c r="K406"/>
  <c r="H685"/>
  <c r="K686"/>
  <c r="H94"/>
  <c r="F94"/>
  <c r="H21"/>
  <c r="F21"/>
  <c r="F20" s="1"/>
  <c r="H158"/>
  <c r="F158"/>
  <c r="H65"/>
  <c r="F65"/>
  <c r="H63"/>
  <c r="F63"/>
  <c r="H61"/>
  <c r="F61"/>
  <c r="H129"/>
  <c r="F129"/>
  <c r="F56"/>
  <c r="I56" s="1"/>
  <c r="H54"/>
  <c r="F54"/>
  <c r="H125"/>
  <c r="F125"/>
  <c r="H123"/>
  <c r="F123"/>
  <c r="I61" l="1"/>
  <c r="K61"/>
  <c r="I65"/>
  <c r="K65"/>
  <c r="H20"/>
  <c r="I21"/>
  <c r="K21"/>
  <c r="H684"/>
  <c r="K685"/>
  <c r="I125"/>
  <c r="K125"/>
  <c r="I129"/>
  <c r="K129"/>
  <c r="I63"/>
  <c r="K63"/>
  <c r="I158"/>
  <c r="K158"/>
  <c r="I94"/>
  <c r="K94"/>
  <c r="I123"/>
  <c r="K123"/>
  <c r="I54"/>
  <c r="K54"/>
  <c r="F122"/>
  <c r="F121" s="1"/>
  <c r="F93"/>
  <c r="H93"/>
  <c r="F157"/>
  <c r="H157"/>
  <c r="H122"/>
  <c r="F53"/>
  <c r="F52" s="1"/>
  <c r="F51" s="1"/>
  <c r="H128"/>
  <c r="F128"/>
  <c r="H60"/>
  <c r="F60"/>
  <c r="H53"/>
  <c r="H52" l="1"/>
  <c r="I53"/>
  <c r="K53"/>
  <c r="I128"/>
  <c r="K128"/>
  <c r="H683"/>
  <c r="K684"/>
  <c r="I93"/>
  <c r="K93"/>
  <c r="I60"/>
  <c r="K60"/>
  <c r="H121"/>
  <c r="I122"/>
  <c r="K122"/>
  <c r="I157"/>
  <c r="K157"/>
  <c r="I20"/>
  <c r="K20"/>
  <c r="H547"/>
  <c r="F547"/>
  <c r="H211"/>
  <c r="F211"/>
  <c r="F210" s="1"/>
  <c r="F209" s="1"/>
  <c r="H546" l="1"/>
  <c r="I547"/>
  <c r="K547"/>
  <c r="H210"/>
  <c r="I211"/>
  <c r="K211"/>
  <c r="H677"/>
  <c r="K683"/>
  <c r="I121"/>
  <c r="K121"/>
  <c r="H51"/>
  <c r="I52"/>
  <c r="K52"/>
  <c r="F546"/>
  <c r="H209" l="1"/>
  <c r="I210"/>
  <c r="K210"/>
  <c r="K677"/>
  <c r="I51"/>
  <c r="K51"/>
  <c r="I546"/>
  <c r="K546"/>
  <c r="H837"/>
  <c r="F837"/>
  <c r="H828"/>
  <c r="F828"/>
  <c r="F717"/>
  <c r="I717" s="1"/>
  <c r="F715"/>
  <c r="I715" s="1"/>
  <c r="F698"/>
  <c r="I698" s="1"/>
  <c r="F696"/>
  <c r="I696" s="1"/>
  <c r="F694"/>
  <c r="I694" s="1"/>
  <c r="H739"/>
  <c r="H737"/>
  <c r="H735"/>
  <c r="I828" l="1"/>
  <c r="K828"/>
  <c r="K737"/>
  <c r="K739"/>
  <c r="I837"/>
  <c r="K837"/>
  <c r="K735"/>
  <c r="I209"/>
  <c r="K209"/>
  <c r="H906"/>
  <c r="F905"/>
  <c r="F904" s="1"/>
  <c r="F714"/>
  <c r="I714" s="1"/>
  <c r="H905" l="1"/>
  <c r="I906"/>
  <c r="K906"/>
  <c r="H404"/>
  <c r="F404"/>
  <c r="H318"/>
  <c r="J318"/>
  <c r="F318"/>
  <c r="H616"/>
  <c r="F616"/>
  <c r="H587"/>
  <c r="H573"/>
  <c r="F573"/>
  <c r="F572" s="1"/>
  <c r="F561" s="1"/>
  <c r="I404" l="1"/>
  <c r="K404"/>
  <c r="H583"/>
  <c r="I587"/>
  <c r="K587"/>
  <c r="H317"/>
  <c r="I318"/>
  <c r="K318"/>
  <c r="H572"/>
  <c r="H615"/>
  <c r="I616"/>
  <c r="K616"/>
  <c r="H904"/>
  <c r="I905"/>
  <c r="K905"/>
  <c r="H356"/>
  <c r="F356"/>
  <c r="F355" s="1"/>
  <c r="H333"/>
  <c r="F333"/>
  <c r="I333" l="1"/>
  <c r="K333"/>
  <c r="K615"/>
  <c r="I904"/>
  <c r="K904"/>
  <c r="I583"/>
  <c r="K583"/>
  <c r="H355"/>
  <c r="I356"/>
  <c r="K356"/>
  <c r="H316"/>
  <c r="K317"/>
  <c r="H561"/>
  <c r="H665"/>
  <c r="F665"/>
  <c r="F664" s="1"/>
  <c r="H315" l="1"/>
  <c r="K316"/>
  <c r="I561"/>
  <c r="K561"/>
  <c r="H664"/>
  <c r="I665"/>
  <c r="K665"/>
  <c r="I355"/>
  <c r="K355"/>
  <c r="J689"/>
  <c r="I664" l="1"/>
  <c r="K664"/>
  <c r="K315"/>
  <c r="J301"/>
  <c r="H268" l="1"/>
  <c r="F268"/>
  <c r="F267" s="1"/>
  <c r="H267" l="1"/>
  <c r="I268"/>
  <c r="K268"/>
  <c r="J182"/>
  <c r="I267" l="1"/>
  <c r="K267"/>
  <c r="F799"/>
  <c r="I799" s="1"/>
  <c r="F1009" l="1"/>
  <c r="H844"/>
  <c r="K844" l="1"/>
  <c r="F615"/>
  <c r="I615" s="1"/>
  <c r="H612"/>
  <c r="F612"/>
  <c r="I612" l="1"/>
  <c r="K612"/>
  <c r="F844"/>
  <c r="I844" s="1"/>
  <c r="H959" l="1"/>
  <c r="H954" l="1"/>
  <c r="K959"/>
  <c r="H184"/>
  <c r="F184"/>
  <c r="F183" s="1"/>
  <c r="F182" s="1"/>
  <c r="H169"/>
  <c r="F169"/>
  <c r="F168" s="1"/>
  <c r="F167" s="1"/>
  <c r="F166" s="1"/>
  <c r="H183" l="1"/>
  <c r="I184"/>
  <c r="K184"/>
  <c r="H168"/>
  <c r="I169"/>
  <c r="K169"/>
  <c r="K954"/>
  <c r="H624"/>
  <c r="F624"/>
  <c r="F623" s="1"/>
  <c r="F622" s="1"/>
  <c r="F621" s="1"/>
  <c r="F620" s="1"/>
  <c r="F619" s="1"/>
  <c r="H632"/>
  <c r="F632"/>
  <c r="F631" s="1"/>
  <c r="F630" s="1"/>
  <c r="F629" s="1"/>
  <c r="H167" l="1"/>
  <c r="I168"/>
  <c r="K168"/>
  <c r="H631"/>
  <c r="I632"/>
  <c r="K632"/>
  <c r="H623"/>
  <c r="I624"/>
  <c r="K624"/>
  <c r="H182"/>
  <c r="I183"/>
  <c r="K183"/>
  <c r="F739"/>
  <c r="I739" s="1"/>
  <c r="F737"/>
  <c r="I737" s="1"/>
  <c r="F735"/>
  <c r="I735" s="1"/>
  <c r="H630" l="1"/>
  <c r="I631"/>
  <c r="K631"/>
  <c r="I182"/>
  <c r="K182"/>
  <c r="H622"/>
  <c r="I623"/>
  <c r="K623"/>
  <c r="H166"/>
  <c r="I167"/>
  <c r="K167"/>
  <c r="F734"/>
  <c r="H734"/>
  <c r="H621" l="1"/>
  <c r="I622"/>
  <c r="K622"/>
  <c r="I734"/>
  <c r="K734"/>
  <c r="I166"/>
  <c r="K166"/>
  <c r="H629"/>
  <c r="I630"/>
  <c r="K630"/>
  <c r="F895"/>
  <c r="F894" s="1"/>
  <c r="H895"/>
  <c r="H180"/>
  <c r="F180"/>
  <c r="F179" s="1"/>
  <c r="F178" s="1"/>
  <c r="F177" s="1"/>
  <c r="I629" l="1"/>
  <c r="K629"/>
  <c r="H894"/>
  <c r="I895"/>
  <c r="K895"/>
  <c r="H179"/>
  <c r="I180"/>
  <c r="K180"/>
  <c r="H620"/>
  <c r="I621"/>
  <c r="K621"/>
  <c r="H281"/>
  <c r="F281"/>
  <c r="F280" s="1"/>
  <c r="F279" s="1"/>
  <c r="F278" s="1"/>
  <c r="H274"/>
  <c r="F274"/>
  <c r="H280" l="1"/>
  <c r="I281"/>
  <c r="K281"/>
  <c r="I894"/>
  <c r="K894"/>
  <c r="I274"/>
  <c r="K274"/>
  <c r="H178"/>
  <c r="I179"/>
  <c r="K179"/>
  <c r="H619"/>
  <c r="I620"/>
  <c r="K620"/>
  <c r="H271"/>
  <c r="F271"/>
  <c r="F266" s="1"/>
  <c r="F265" s="1"/>
  <c r="H119"/>
  <c r="F119"/>
  <c r="F118" s="1"/>
  <c r="F117" s="1"/>
  <c r="H177" l="1"/>
  <c r="I178"/>
  <c r="K178"/>
  <c r="H118"/>
  <c r="I119"/>
  <c r="K119"/>
  <c r="I619"/>
  <c r="K619"/>
  <c r="H266"/>
  <c r="I271"/>
  <c r="K271"/>
  <c r="H279"/>
  <c r="I280"/>
  <c r="K280"/>
  <c r="J536"/>
  <c r="H117" l="1"/>
  <c r="I118"/>
  <c r="K118"/>
  <c r="H278"/>
  <c r="I279"/>
  <c r="K279"/>
  <c r="H265"/>
  <c r="I266"/>
  <c r="K266"/>
  <c r="I177"/>
  <c r="K177"/>
  <c r="H1091"/>
  <c r="F1091"/>
  <c r="F1090" s="1"/>
  <c r="F1089" s="1"/>
  <c r="F1088" s="1"/>
  <c r="I278" l="1"/>
  <c r="K278"/>
  <c r="I265"/>
  <c r="K265"/>
  <c r="H1090"/>
  <c r="I1091"/>
  <c r="K1091"/>
  <c r="I117"/>
  <c r="K117"/>
  <c r="H69"/>
  <c r="F69"/>
  <c r="F68" s="1"/>
  <c r="F67" s="1"/>
  <c r="H68" l="1"/>
  <c r="I69"/>
  <c r="K69"/>
  <c r="H1089"/>
  <c r="I1090"/>
  <c r="K1090"/>
  <c r="H75"/>
  <c r="F75"/>
  <c r="H1088" l="1"/>
  <c r="I1089"/>
  <c r="K1089"/>
  <c r="I75"/>
  <c r="K75"/>
  <c r="H67"/>
  <c r="I68"/>
  <c r="K68"/>
  <c r="F74"/>
  <c r="F73" s="1"/>
  <c r="F72" s="1"/>
  <c r="F71" s="1"/>
  <c r="H74"/>
  <c r="F317"/>
  <c r="H557"/>
  <c r="F557"/>
  <c r="F316" l="1"/>
  <c r="I317"/>
  <c r="I557"/>
  <c r="K557"/>
  <c r="H73"/>
  <c r="I74"/>
  <c r="K74"/>
  <c r="I67"/>
  <c r="K67"/>
  <c r="I1088"/>
  <c r="K1088"/>
  <c r="H46"/>
  <c r="H16"/>
  <c r="F16"/>
  <c r="F15" s="1"/>
  <c r="F14" s="1"/>
  <c r="H252"/>
  <c r="F252"/>
  <c r="F251" s="1"/>
  <c r="F250" s="1"/>
  <c r="H248"/>
  <c r="F248"/>
  <c r="F247" s="1"/>
  <c r="H244"/>
  <c r="F244"/>
  <c r="F243" s="1"/>
  <c r="F242" s="1"/>
  <c r="H221"/>
  <c r="F221"/>
  <c r="F220" s="1"/>
  <c r="F219" s="1"/>
  <c r="F218" s="1"/>
  <c r="H216"/>
  <c r="F216"/>
  <c r="F215" s="1"/>
  <c r="F214" s="1"/>
  <c r="F213" s="1"/>
  <c r="H207"/>
  <c r="F207"/>
  <c r="F206" s="1"/>
  <c r="F205" s="1"/>
  <c r="F204" s="1"/>
  <c r="H200"/>
  <c r="F200"/>
  <c r="F199" s="1"/>
  <c r="F198" s="1"/>
  <c r="F197" s="1"/>
  <c r="H1029"/>
  <c r="F1029"/>
  <c r="H1020"/>
  <c r="F1020"/>
  <c r="K46" l="1"/>
  <c r="I1020"/>
  <c r="K1020"/>
  <c r="H199"/>
  <c r="I200"/>
  <c r="K200"/>
  <c r="H215"/>
  <c r="I216"/>
  <c r="K216"/>
  <c r="H243"/>
  <c r="I244"/>
  <c r="K244"/>
  <c r="H251"/>
  <c r="I252"/>
  <c r="K252"/>
  <c r="I1029"/>
  <c r="K1029"/>
  <c r="H206"/>
  <c r="I207"/>
  <c r="K207"/>
  <c r="H220"/>
  <c r="I221"/>
  <c r="K221"/>
  <c r="H247"/>
  <c r="I248"/>
  <c r="K248"/>
  <c r="H15"/>
  <c r="I16"/>
  <c r="K16"/>
  <c r="H72"/>
  <c r="I73"/>
  <c r="K73"/>
  <c r="F315"/>
  <c r="I315" s="1"/>
  <c r="I316"/>
  <c r="H545"/>
  <c r="F545"/>
  <c r="F544" s="1"/>
  <c r="F543" s="1"/>
  <c r="F224"/>
  <c r="F223" s="1"/>
  <c r="F203" s="1"/>
  <c r="H224"/>
  <c r="F246"/>
  <c r="F234" s="1"/>
  <c r="F1019"/>
  <c r="F1018" s="1"/>
  <c r="H1019"/>
  <c r="H544" l="1"/>
  <c r="I545"/>
  <c r="K545"/>
  <c r="H14"/>
  <c r="I15"/>
  <c r="K15"/>
  <c r="H214"/>
  <c r="I215"/>
  <c r="K215"/>
  <c r="H1018"/>
  <c r="I1019"/>
  <c r="K1019"/>
  <c r="H223"/>
  <c r="I224"/>
  <c r="K224"/>
  <c r="H71"/>
  <c r="I72"/>
  <c r="K72"/>
  <c r="H205"/>
  <c r="I206"/>
  <c r="K206"/>
  <c r="H242"/>
  <c r="I243"/>
  <c r="K243"/>
  <c r="H219"/>
  <c r="I220"/>
  <c r="K220"/>
  <c r="H250"/>
  <c r="I251"/>
  <c r="K251"/>
  <c r="H246"/>
  <c r="I247"/>
  <c r="K247"/>
  <c r="H198"/>
  <c r="I199"/>
  <c r="K199"/>
  <c r="F233"/>
  <c r="F232" s="1"/>
  <c r="J635"/>
  <c r="I250" l="1"/>
  <c r="K250"/>
  <c r="I71"/>
  <c r="K71"/>
  <c r="I14"/>
  <c r="K14"/>
  <c r="I246"/>
  <c r="K246"/>
  <c r="H204"/>
  <c r="I205"/>
  <c r="K205"/>
  <c r="H213"/>
  <c r="I214"/>
  <c r="K214"/>
  <c r="H197"/>
  <c r="I198"/>
  <c r="K198"/>
  <c r="I242"/>
  <c r="K242"/>
  <c r="H234"/>
  <c r="I1018"/>
  <c r="K1018"/>
  <c r="H218"/>
  <c r="I219"/>
  <c r="K219"/>
  <c r="I223"/>
  <c r="K223"/>
  <c r="H543"/>
  <c r="I544"/>
  <c r="K544"/>
  <c r="F635"/>
  <c r="H635"/>
  <c r="H233" l="1"/>
  <c r="I234"/>
  <c r="K234"/>
  <c r="I213"/>
  <c r="K213"/>
  <c r="I218"/>
  <c r="K218"/>
  <c r="I197"/>
  <c r="K197"/>
  <c r="I543"/>
  <c r="K543"/>
  <c r="H634"/>
  <c r="I635"/>
  <c r="K635"/>
  <c r="I204"/>
  <c r="K204"/>
  <c r="H203"/>
  <c r="F634"/>
  <c r="F628" s="1"/>
  <c r="H371"/>
  <c r="F371"/>
  <c r="F370" s="1"/>
  <c r="F369" s="1"/>
  <c r="F368" s="1"/>
  <c r="F367" s="1"/>
  <c r="H174"/>
  <c r="F174"/>
  <c r="F173" s="1"/>
  <c r="F172" s="1"/>
  <c r="H370" l="1"/>
  <c r="I371"/>
  <c r="K371"/>
  <c r="I634"/>
  <c r="K634"/>
  <c r="H173"/>
  <c r="I174"/>
  <c r="K174"/>
  <c r="H628"/>
  <c r="I203"/>
  <c r="K203"/>
  <c r="H232"/>
  <c r="I233"/>
  <c r="K233"/>
  <c r="H1065"/>
  <c r="F1065"/>
  <c r="I232" l="1"/>
  <c r="K232"/>
  <c r="I1065"/>
  <c r="K1065"/>
  <c r="H172"/>
  <c r="I173"/>
  <c r="K173"/>
  <c r="H627"/>
  <c r="I628"/>
  <c r="K628"/>
  <c r="H369"/>
  <c r="I370"/>
  <c r="K370"/>
  <c r="H1009"/>
  <c r="F1008"/>
  <c r="F1007" s="1"/>
  <c r="H38"/>
  <c r="F38"/>
  <c r="H989"/>
  <c r="F989"/>
  <c r="F988" s="1"/>
  <c r="F987" s="1"/>
  <c r="F986" s="1"/>
  <c r="F985" s="1"/>
  <c r="F984" s="1"/>
  <c r="I38" l="1"/>
  <c r="K38"/>
  <c r="H618"/>
  <c r="K627"/>
  <c r="H368"/>
  <c r="I369"/>
  <c r="K369"/>
  <c r="H1008"/>
  <c r="I1009"/>
  <c r="K1009"/>
  <c r="H988"/>
  <c r="I989"/>
  <c r="K989"/>
  <c r="I172"/>
  <c r="K172"/>
  <c r="H373"/>
  <c r="F373"/>
  <c r="F1006"/>
  <c r="F998" s="1"/>
  <c r="F37"/>
  <c r="F36" s="1"/>
  <c r="F35" s="1"/>
  <c r="F34" s="1"/>
  <c r="H37"/>
  <c r="F19"/>
  <c r="H987" l="1"/>
  <c r="I988"/>
  <c r="K988"/>
  <c r="K618"/>
  <c r="H36"/>
  <c r="I37"/>
  <c r="K37"/>
  <c r="H367"/>
  <c r="I368"/>
  <c r="K368"/>
  <c r="I373"/>
  <c r="K373"/>
  <c r="H1007"/>
  <c r="I1008"/>
  <c r="K1008"/>
  <c r="H924"/>
  <c r="H35" l="1"/>
  <c r="I36"/>
  <c r="K36"/>
  <c r="I1007"/>
  <c r="K1007"/>
  <c r="H1006"/>
  <c r="I924"/>
  <c r="K924"/>
  <c r="I367"/>
  <c r="K367"/>
  <c r="H986"/>
  <c r="I987"/>
  <c r="K987"/>
  <c r="F923"/>
  <c r="F916" s="1"/>
  <c r="H923"/>
  <c r="H1015"/>
  <c r="F1015"/>
  <c r="F1014" s="1"/>
  <c r="F1013" s="1"/>
  <c r="F1012" s="1"/>
  <c r="H876"/>
  <c r="F876"/>
  <c r="F875" s="1"/>
  <c r="F874" s="1"/>
  <c r="F873" s="1"/>
  <c r="H985" l="1"/>
  <c r="I986"/>
  <c r="K986"/>
  <c r="H1014"/>
  <c r="I1015"/>
  <c r="K1015"/>
  <c r="H998"/>
  <c r="I1006"/>
  <c r="K1006"/>
  <c r="H916"/>
  <c r="H915" s="1"/>
  <c r="I923"/>
  <c r="K923"/>
  <c r="H875"/>
  <c r="I876"/>
  <c r="K876"/>
  <c r="H34"/>
  <c r="I35"/>
  <c r="K35"/>
  <c r="F915"/>
  <c r="H834"/>
  <c r="F834"/>
  <c r="F827" s="1"/>
  <c r="H825"/>
  <c r="F825"/>
  <c r="F824" s="1"/>
  <c r="F823" s="1"/>
  <c r="F820"/>
  <c r="F819" s="1"/>
  <c r="F818" s="1"/>
  <c r="F817" s="1"/>
  <c r="H820"/>
  <c r="H780"/>
  <c r="F780"/>
  <c r="F779" s="1"/>
  <c r="F773" s="1"/>
  <c r="I915" l="1"/>
  <c r="K915"/>
  <c r="I34"/>
  <c r="K34"/>
  <c r="H1013"/>
  <c r="I1014"/>
  <c r="K1014"/>
  <c r="I998"/>
  <c r="K998"/>
  <c r="H779"/>
  <c r="I780"/>
  <c r="K780"/>
  <c r="I916"/>
  <c r="K916"/>
  <c r="H824"/>
  <c r="I825"/>
  <c r="K825"/>
  <c r="H819"/>
  <c r="I820"/>
  <c r="K820"/>
  <c r="H827"/>
  <c r="I834"/>
  <c r="K834"/>
  <c r="H874"/>
  <c r="I875"/>
  <c r="K875"/>
  <c r="H984"/>
  <c r="I985"/>
  <c r="K985"/>
  <c r="F822"/>
  <c r="H914"/>
  <c r="F798"/>
  <c r="I798" s="1"/>
  <c r="H788"/>
  <c r="F790"/>
  <c r="H893" l="1"/>
  <c r="K914"/>
  <c r="H873"/>
  <c r="I874"/>
  <c r="K874"/>
  <c r="F789"/>
  <c r="I789" s="1"/>
  <c r="I790"/>
  <c r="H823"/>
  <c r="I824"/>
  <c r="K824"/>
  <c r="K788"/>
  <c r="H818"/>
  <c r="I819"/>
  <c r="K819"/>
  <c r="H773"/>
  <c r="I779"/>
  <c r="K779"/>
  <c r="I984"/>
  <c r="K984"/>
  <c r="I827"/>
  <c r="K827"/>
  <c r="H1012"/>
  <c r="I1013"/>
  <c r="K1013"/>
  <c r="F816"/>
  <c r="F797"/>
  <c r="F788" l="1"/>
  <c r="I788" s="1"/>
  <c r="I873"/>
  <c r="K873"/>
  <c r="H817"/>
  <c r="I818"/>
  <c r="K818"/>
  <c r="I1012"/>
  <c r="K1012"/>
  <c r="F796"/>
  <c r="I796" s="1"/>
  <c r="I797"/>
  <c r="I773"/>
  <c r="K773"/>
  <c r="I823"/>
  <c r="K823"/>
  <c r="H822"/>
  <c r="K893"/>
  <c r="F722"/>
  <c r="H702"/>
  <c r="F702"/>
  <c r="H700"/>
  <c r="F700"/>
  <c r="F686"/>
  <c r="I817" l="1"/>
  <c r="K817"/>
  <c r="H816"/>
  <c r="I822"/>
  <c r="K822"/>
  <c r="I700"/>
  <c r="K700"/>
  <c r="F685"/>
  <c r="I686"/>
  <c r="I702"/>
  <c r="K702"/>
  <c r="F719"/>
  <c r="I719" s="1"/>
  <c r="I722"/>
  <c r="F693"/>
  <c r="H693"/>
  <c r="F677"/>
  <c r="I677" s="1"/>
  <c r="H662"/>
  <c r="F662"/>
  <c r="F661" s="1"/>
  <c r="H656"/>
  <c r="F684" l="1"/>
  <c r="I685"/>
  <c r="I816"/>
  <c r="K816"/>
  <c r="I693"/>
  <c r="K693"/>
  <c r="H655"/>
  <c r="K656"/>
  <c r="H661"/>
  <c r="I662"/>
  <c r="K662"/>
  <c r="H692"/>
  <c r="F692"/>
  <c r="F691" s="1"/>
  <c r="H891"/>
  <c r="F891"/>
  <c r="F890" s="1"/>
  <c r="F889" s="1"/>
  <c r="F888" s="1"/>
  <c r="H884"/>
  <c r="F884"/>
  <c r="H861"/>
  <c r="F861"/>
  <c r="F860" s="1"/>
  <c r="H965"/>
  <c r="F965"/>
  <c r="F964" s="1"/>
  <c r="F963" s="1"/>
  <c r="H945"/>
  <c r="F945"/>
  <c r="F944" s="1"/>
  <c r="H944" l="1"/>
  <c r="I945"/>
  <c r="K945"/>
  <c r="I861"/>
  <c r="K861"/>
  <c r="H890"/>
  <c r="K891"/>
  <c r="I891"/>
  <c r="K655"/>
  <c r="H964"/>
  <c r="I965"/>
  <c r="K965"/>
  <c r="I884"/>
  <c r="K884"/>
  <c r="H691"/>
  <c r="I692"/>
  <c r="K692"/>
  <c r="K661"/>
  <c r="I661"/>
  <c r="H654"/>
  <c r="F683"/>
  <c r="I683" s="1"/>
  <c r="I684"/>
  <c r="F883"/>
  <c r="F882" s="1"/>
  <c r="F881" s="1"/>
  <c r="F880" s="1"/>
  <c r="H883"/>
  <c r="F690"/>
  <c r="F689" s="1"/>
  <c r="H690" l="1"/>
  <c r="I691"/>
  <c r="K691"/>
  <c r="H963"/>
  <c r="I964"/>
  <c r="K964"/>
  <c r="H889"/>
  <c r="I890"/>
  <c r="K890"/>
  <c r="H882"/>
  <c r="I883"/>
  <c r="K883"/>
  <c r="H653"/>
  <c r="K654"/>
  <c r="I944"/>
  <c r="K944"/>
  <c r="H354"/>
  <c r="F354"/>
  <c r="H332"/>
  <c r="F332"/>
  <c r="F331" s="1"/>
  <c r="I963" l="1"/>
  <c r="K963"/>
  <c r="H331"/>
  <c r="I332"/>
  <c r="K332"/>
  <c r="H888"/>
  <c r="I889"/>
  <c r="K889"/>
  <c r="H881"/>
  <c r="I882"/>
  <c r="K882"/>
  <c r="I354"/>
  <c r="K354"/>
  <c r="K653"/>
  <c r="H652"/>
  <c r="H689"/>
  <c r="I690"/>
  <c r="K690"/>
  <c r="H1048"/>
  <c r="F1048"/>
  <c r="F1047" s="1"/>
  <c r="F1046" s="1"/>
  <c r="F1045" s="1"/>
  <c r="I331" l="1"/>
  <c r="K331"/>
  <c r="H1047"/>
  <c r="I1048"/>
  <c r="K1048"/>
  <c r="I888"/>
  <c r="K888"/>
  <c r="H651"/>
  <c r="K652"/>
  <c r="I689"/>
  <c r="K689"/>
  <c r="H880"/>
  <c r="I881"/>
  <c r="K881"/>
  <c r="H1043"/>
  <c r="F1043"/>
  <c r="H1046" l="1"/>
  <c r="I1047"/>
  <c r="K1047"/>
  <c r="K651"/>
  <c r="I1043"/>
  <c r="K1043"/>
  <c r="I880"/>
  <c r="K880"/>
  <c r="J33"/>
  <c r="H1045" l="1"/>
  <c r="I1046"/>
  <c r="K1046"/>
  <c r="H560"/>
  <c r="K560" l="1"/>
  <c r="I1045"/>
  <c r="K1045"/>
  <c r="H514"/>
  <c r="F514"/>
  <c r="F513" s="1"/>
  <c r="H513" l="1"/>
  <c r="I514"/>
  <c r="K514"/>
  <c r="F46"/>
  <c r="I46" s="1"/>
  <c r="I513" l="1"/>
  <c r="K513"/>
  <c r="H277"/>
  <c r="F277"/>
  <c r="F276" s="1"/>
  <c r="F264" s="1"/>
  <c r="H45"/>
  <c r="H276" l="1"/>
  <c r="I277"/>
  <c r="K277"/>
  <c r="K45"/>
  <c r="F656"/>
  <c r="F655" l="1"/>
  <c r="I655" s="1"/>
  <c r="I656"/>
  <c r="H264"/>
  <c r="I276"/>
  <c r="K276"/>
  <c r="H44"/>
  <c r="F654" l="1"/>
  <c r="I654" s="1"/>
  <c r="H43"/>
  <c r="K44"/>
  <c r="I264"/>
  <c r="K264"/>
  <c r="F45"/>
  <c r="F653" l="1"/>
  <c r="F652" s="1"/>
  <c r="F44"/>
  <c r="I45"/>
  <c r="H42"/>
  <c r="K43"/>
  <c r="F914"/>
  <c r="I653" l="1"/>
  <c r="F893"/>
  <c r="I893" s="1"/>
  <c r="I914"/>
  <c r="F651"/>
  <c r="I651" s="1"/>
  <c r="I652"/>
  <c r="K42"/>
  <c r="F43"/>
  <c r="I44"/>
  <c r="F259"/>
  <c r="F258" s="1"/>
  <c r="F42" l="1"/>
  <c r="I42" s="1"/>
  <c r="I43"/>
  <c r="H511"/>
  <c r="F511"/>
  <c r="F510" s="1"/>
  <c r="F509" s="1"/>
  <c r="F452" s="1"/>
  <c r="F436" s="1"/>
  <c r="H510" l="1"/>
  <c r="I511"/>
  <c r="K511"/>
  <c r="F435"/>
  <c r="H330"/>
  <c r="F330"/>
  <c r="I330" l="1"/>
  <c r="K330"/>
  <c r="H509"/>
  <c r="I510"/>
  <c r="K510"/>
  <c r="J137"/>
  <c r="J136" s="1"/>
  <c r="H138"/>
  <c r="F138"/>
  <c r="F137" s="1"/>
  <c r="H137" l="1"/>
  <c r="I138"/>
  <c r="K138"/>
  <c r="H452"/>
  <c r="I509"/>
  <c r="K509"/>
  <c r="J1063"/>
  <c r="J1062" s="1"/>
  <c r="I452" l="1"/>
  <c r="K452"/>
  <c r="H436"/>
  <c r="I137"/>
  <c r="K137"/>
  <c r="J202"/>
  <c r="H435" l="1"/>
  <c r="I436"/>
  <c r="K436"/>
  <c r="F263"/>
  <c r="H263"/>
  <c r="H556"/>
  <c r="F556"/>
  <c r="F555" s="1"/>
  <c r="F554" s="1"/>
  <c r="F553" s="1"/>
  <c r="H555" l="1"/>
  <c r="I556"/>
  <c r="K556"/>
  <c r="I263"/>
  <c r="K263"/>
  <c r="I435"/>
  <c r="K435"/>
  <c r="F859"/>
  <c r="F858" s="1"/>
  <c r="H860"/>
  <c r="H859" l="1"/>
  <c r="I860"/>
  <c r="K860"/>
  <c r="H554"/>
  <c r="I555"/>
  <c r="K555"/>
  <c r="F852"/>
  <c r="F815" s="1"/>
  <c r="H403"/>
  <c r="F403"/>
  <c r="F402" s="1"/>
  <c r="F401" s="1"/>
  <c r="F400" s="1"/>
  <c r="H553" l="1"/>
  <c r="I554"/>
  <c r="K554"/>
  <c r="H402"/>
  <c r="I403"/>
  <c r="K403"/>
  <c r="H858"/>
  <c r="I859"/>
  <c r="K859"/>
  <c r="H202"/>
  <c r="F202"/>
  <c r="H611"/>
  <c r="F611"/>
  <c r="F596" s="1"/>
  <c r="H338"/>
  <c r="F337"/>
  <c r="H155"/>
  <c r="F155"/>
  <c r="F154" s="1"/>
  <c r="F136" s="1"/>
  <c r="H92"/>
  <c r="F92"/>
  <c r="H192"/>
  <c r="F192"/>
  <c r="F191" s="1"/>
  <c r="J879"/>
  <c r="H154" l="1"/>
  <c r="I155"/>
  <c r="K155"/>
  <c r="H596"/>
  <c r="H595" s="1"/>
  <c r="I611"/>
  <c r="K611"/>
  <c r="H401"/>
  <c r="I402"/>
  <c r="K402"/>
  <c r="I858"/>
  <c r="K858"/>
  <c r="H852"/>
  <c r="H191"/>
  <c r="I192"/>
  <c r="K192"/>
  <c r="I92"/>
  <c r="K92"/>
  <c r="H337"/>
  <c r="I338"/>
  <c r="K338"/>
  <c r="I202"/>
  <c r="K202"/>
  <c r="I553"/>
  <c r="K553"/>
  <c r="F595"/>
  <c r="H314"/>
  <c r="F336"/>
  <c r="F560"/>
  <c r="I560" s="1"/>
  <c r="H19"/>
  <c r="H815" l="1"/>
  <c r="I852"/>
  <c r="K852"/>
  <c r="I596"/>
  <c r="K596"/>
  <c r="H400"/>
  <c r="I401"/>
  <c r="K401"/>
  <c r="I19"/>
  <c r="K19"/>
  <c r="I595"/>
  <c r="K595"/>
  <c r="I337"/>
  <c r="K337"/>
  <c r="H298"/>
  <c r="K314"/>
  <c r="H336"/>
  <c r="I191"/>
  <c r="K191"/>
  <c r="H136"/>
  <c r="I154"/>
  <c r="K154"/>
  <c r="F559"/>
  <c r="K298" l="1"/>
  <c r="I336"/>
  <c r="K336"/>
  <c r="I400"/>
  <c r="K400"/>
  <c r="I136"/>
  <c r="K136"/>
  <c r="H135"/>
  <c r="I815"/>
  <c r="K815"/>
  <c r="F314"/>
  <c r="F298" l="1"/>
  <c r="I298" s="1"/>
  <c r="I314"/>
  <c r="K135"/>
  <c r="J693"/>
  <c r="H365" l="1"/>
  <c r="F365"/>
  <c r="F364" s="1"/>
  <c r="H259"/>
  <c r="H541"/>
  <c r="F541"/>
  <c r="F540" s="1"/>
  <c r="H1060"/>
  <c r="F1060"/>
  <c r="F1059" s="1"/>
  <c r="F1058" s="1"/>
  <c r="F1057" s="1"/>
  <c r="F1051" s="1"/>
  <c r="J1038"/>
  <c r="H1042"/>
  <c r="F1042"/>
  <c r="F1038" s="1"/>
  <c r="H540" l="1"/>
  <c r="I541"/>
  <c r="K541"/>
  <c r="H258"/>
  <c r="I259"/>
  <c r="K259"/>
  <c r="H1059"/>
  <c r="I1060"/>
  <c r="K1060"/>
  <c r="H1038"/>
  <c r="H1037" s="1"/>
  <c r="I1042"/>
  <c r="K1042"/>
  <c r="H364"/>
  <c r="I365"/>
  <c r="K365"/>
  <c r="F1037"/>
  <c r="F1036" s="1"/>
  <c r="F1035" s="1"/>
  <c r="I258" l="1"/>
  <c r="K258"/>
  <c r="H1058"/>
  <c r="I1059"/>
  <c r="K1059"/>
  <c r="I1038"/>
  <c r="K1038"/>
  <c r="H1036"/>
  <c r="I1037"/>
  <c r="K1037"/>
  <c r="I364"/>
  <c r="K364"/>
  <c r="I540"/>
  <c r="K540"/>
  <c r="H981"/>
  <c r="F981"/>
  <c r="F980" s="1"/>
  <c r="F979" s="1"/>
  <c r="F959"/>
  <c r="H952"/>
  <c r="F952"/>
  <c r="F951" s="1"/>
  <c r="F950" s="1"/>
  <c r="H942"/>
  <c r="F942"/>
  <c r="F941" s="1"/>
  <c r="F940" s="1"/>
  <c r="H937"/>
  <c r="F937"/>
  <c r="F936" s="1"/>
  <c r="F935" s="1"/>
  <c r="H1035" l="1"/>
  <c r="I1036"/>
  <c r="K1036"/>
  <c r="H1057"/>
  <c r="I1058"/>
  <c r="K1058"/>
  <c r="H936"/>
  <c r="I937"/>
  <c r="K937"/>
  <c r="H951"/>
  <c r="I952"/>
  <c r="K952"/>
  <c r="H941"/>
  <c r="I942"/>
  <c r="K942"/>
  <c r="H980"/>
  <c r="I981"/>
  <c r="K981"/>
  <c r="F954"/>
  <c r="I954" s="1"/>
  <c r="I959"/>
  <c r="F934"/>
  <c r="F939"/>
  <c r="F978"/>
  <c r="H979" l="1"/>
  <c r="I980"/>
  <c r="K980"/>
  <c r="I1057"/>
  <c r="K1057"/>
  <c r="H1051"/>
  <c r="H935"/>
  <c r="I936"/>
  <c r="K936"/>
  <c r="H950"/>
  <c r="I951"/>
  <c r="K951"/>
  <c r="F949"/>
  <c r="F933" s="1"/>
  <c r="F932" s="1"/>
  <c r="H940"/>
  <c r="I941"/>
  <c r="K941"/>
  <c r="I1035"/>
  <c r="K1035"/>
  <c r="J711"/>
  <c r="H934" l="1"/>
  <c r="I935"/>
  <c r="K935"/>
  <c r="I940"/>
  <c r="K940"/>
  <c r="H939"/>
  <c r="H949"/>
  <c r="I950"/>
  <c r="K950"/>
  <c r="H1050"/>
  <c r="I1051"/>
  <c r="K1051"/>
  <c r="I979"/>
  <c r="K979"/>
  <c r="H978"/>
  <c r="J634"/>
  <c r="I978" l="1"/>
  <c r="K978"/>
  <c r="I939"/>
  <c r="K939"/>
  <c r="I949"/>
  <c r="K949"/>
  <c r="K1050"/>
  <c r="I934"/>
  <c r="K934"/>
  <c r="H933"/>
  <c r="H879"/>
  <c r="F879"/>
  <c r="I879" l="1"/>
  <c r="K879"/>
  <c r="H932"/>
  <c r="I933"/>
  <c r="K933"/>
  <c r="H650"/>
  <c r="F650"/>
  <c r="H931" l="1"/>
  <c r="I932"/>
  <c r="K932"/>
  <c r="I650"/>
  <c r="K650"/>
  <c r="H288"/>
  <c r="F288"/>
  <c r="F287" s="1"/>
  <c r="F286" s="1"/>
  <c r="H539"/>
  <c r="F539"/>
  <c r="F538" s="1"/>
  <c r="F537" s="1"/>
  <c r="F398"/>
  <c r="F397" s="1"/>
  <c r="F393" s="1"/>
  <c r="H398"/>
  <c r="H538" l="1"/>
  <c r="I539"/>
  <c r="K539"/>
  <c r="H397"/>
  <c r="I398"/>
  <c r="K398"/>
  <c r="H287"/>
  <c r="I288"/>
  <c r="K288"/>
  <c r="K931"/>
  <c r="H559"/>
  <c r="F392"/>
  <c r="F536"/>
  <c r="F627"/>
  <c r="F618" l="1"/>
  <c r="I618" s="1"/>
  <c r="I627"/>
  <c r="H393"/>
  <c r="I397"/>
  <c r="K397"/>
  <c r="I287"/>
  <c r="K287"/>
  <c r="I559"/>
  <c r="K559"/>
  <c r="H537"/>
  <c r="I538"/>
  <c r="K538"/>
  <c r="F391"/>
  <c r="F390" s="1"/>
  <c r="I393" l="1"/>
  <c r="K393"/>
  <c r="H392"/>
  <c r="I537"/>
  <c r="K537"/>
  <c r="H536"/>
  <c r="F389"/>
  <c r="H391" l="1"/>
  <c r="I392"/>
  <c r="K392"/>
  <c r="I536"/>
  <c r="K536"/>
  <c r="H363"/>
  <c r="F363"/>
  <c r="F362" s="1"/>
  <c r="F361" s="1"/>
  <c r="F360" s="1"/>
  <c r="H362" l="1"/>
  <c r="I363"/>
  <c r="K363"/>
  <c r="H390"/>
  <c r="I391"/>
  <c r="K391"/>
  <c r="F931"/>
  <c r="I931" s="1"/>
  <c r="I390" l="1"/>
  <c r="K390"/>
  <c r="H389"/>
  <c r="H361"/>
  <c r="I362"/>
  <c r="K362"/>
  <c r="H1087"/>
  <c r="F1087"/>
  <c r="F1086" s="1"/>
  <c r="F1085" s="1"/>
  <c r="H1011"/>
  <c r="F1011"/>
  <c r="H996"/>
  <c r="F996"/>
  <c r="F995" s="1"/>
  <c r="F994" s="1"/>
  <c r="F993" s="1"/>
  <c r="F992" s="1"/>
  <c r="F991" s="1"/>
  <c r="H360" l="1"/>
  <c r="I361"/>
  <c r="K361"/>
  <c r="I389"/>
  <c r="K389"/>
  <c r="H995"/>
  <c r="I996"/>
  <c r="K996"/>
  <c r="H1086"/>
  <c r="I1087"/>
  <c r="K1087"/>
  <c r="I1011"/>
  <c r="K1011"/>
  <c r="F335"/>
  <c r="H335"/>
  <c r="I335" l="1"/>
  <c r="K335"/>
  <c r="H994"/>
  <c r="I995"/>
  <c r="K995"/>
  <c r="H1085"/>
  <c r="I1086"/>
  <c r="K1086"/>
  <c r="I360"/>
  <c r="K360"/>
  <c r="F983"/>
  <c r="H1034"/>
  <c r="F1050"/>
  <c r="I1050" s="1"/>
  <c r="H329"/>
  <c r="F329"/>
  <c r="F328" s="1"/>
  <c r="H993" l="1"/>
  <c r="I994"/>
  <c r="K994"/>
  <c r="I1085"/>
  <c r="K1085"/>
  <c r="H328"/>
  <c r="K329"/>
  <c r="I329"/>
  <c r="K1034"/>
  <c r="H286"/>
  <c r="F285"/>
  <c r="H257"/>
  <c r="F257"/>
  <c r="F256" s="1"/>
  <c r="F255" s="1"/>
  <c r="H196"/>
  <c r="F196"/>
  <c r="H190"/>
  <c r="F190"/>
  <c r="F189" s="1"/>
  <c r="F188" s="1"/>
  <c r="F187" s="1"/>
  <c r="F186" s="1"/>
  <c r="I196" l="1"/>
  <c r="K196"/>
  <c r="H285"/>
  <c r="H284" s="1"/>
  <c r="I286"/>
  <c r="K286"/>
  <c r="I328"/>
  <c r="K328"/>
  <c r="H189"/>
  <c r="I190"/>
  <c r="K190"/>
  <c r="H256"/>
  <c r="I257"/>
  <c r="K257"/>
  <c r="H992"/>
  <c r="I993"/>
  <c r="K993"/>
  <c r="F284"/>
  <c r="F283" s="1"/>
  <c r="F195"/>
  <c r="H195"/>
  <c r="H127"/>
  <c r="F127"/>
  <c r="I195" l="1"/>
  <c r="K195"/>
  <c r="H188"/>
  <c r="I189"/>
  <c r="K189"/>
  <c r="H255"/>
  <c r="I256"/>
  <c r="K256"/>
  <c r="I285"/>
  <c r="K285"/>
  <c r="H283"/>
  <c r="I284"/>
  <c r="K284"/>
  <c r="H991"/>
  <c r="I992"/>
  <c r="K992"/>
  <c r="I127"/>
  <c r="K127"/>
  <c r="F194"/>
  <c r="H194"/>
  <c r="I194" l="1"/>
  <c r="K194"/>
  <c r="I283"/>
  <c r="K283"/>
  <c r="H187"/>
  <c r="I188"/>
  <c r="K188"/>
  <c r="I255"/>
  <c r="K255"/>
  <c r="I991"/>
  <c r="K991"/>
  <c r="H983"/>
  <c r="H171"/>
  <c r="F171"/>
  <c r="F165" s="1"/>
  <c r="I983" l="1"/>
  <c r="K983"/>
  <c r="H165"/>
  <c r="I171"/>
  <c r="K171"/>
  <c r="H186"/>
  <c r="I187"/>
  <c r="K187"/>
  <c r="F135"/>
  <c r="I135" s="1"/>
  <c r="I186" l="1"/>
  <c r="K186"/>
  <c r="I165"/>
  <c r="K165"/>
  <c r="F1034"/>
  <c r="I1034" s="1"/>
  <c r="H254" l="1"/>
  <c r="F254"/>
  <c r="I254" l="1"/>
  <c r="K254"/>
  <c r="H103"/>
  <c r="F102"/>
  <c r="F101" s="1"/>
  <c r="F100" s="1"/>
  <c r="H102" l="1"/>
  <c r="I103"/>
  <c r="K103"/>
  <c r="H18"/>
  <c r="H82"/>
  <c r="F82"/>
  <c r="F81" s="1"/>
  <c r="K18" l="1"/>
  <c r="H81"/>
  <c r="I82"/>
  <c r="K82"/>
  <c r="H101"/>
  <c r="I102"/>
  <c r="K102"/>
  <c r="F80"/>
  <c r="F79" s="1"/>
  <c r="H13"/>
  <c r="F1064"/>
  <c r="H1064"/>
  <c r="F176"/>
  <c r="H176"/>
  <c r="I176" l="1"/>
  <c r="K176"/>
  <c r="I81"/>
  <c r="K81"/>
  <c r="H12"/>
  <c r="K13"/>
  <c r="H100"/>
  <c r="I101"/>
  <c r="K101"/>
  <c r="I1064"/>
  <c r="K1064"/>
  <c r="H80"/>
  <c r="H1063"/>
  <c r="F1063"/>
  <c r="F1062" s="1"/>
  <c r="H59"/>
  <c r="H116"/>
  <c r="F116"/>
  <c r="F115" s="1"/>
  <c r="K59" l="1"/>
  <c r="I100"/>
  <c r="K100"/>
  <c r="H1062"/>
  <c r="I1063"/>
  <c r="K1063"/>
  <c r="H115"/>
  <c r="I116"/>
  <c r="K116"/>
  <c r="H79"/>
  <c r="I80"/>
  <c r="K80"/>
  <c r="H11"/>
  <c r="K12"/>
  <c r="H58"/>
  <c r="F112"/>
  <c r="F111" s="1"/>
  <c r="F110" s="1"/>
  <c r="F109" s="1"/>
  <c r="F108" s="1"/>
  <c r="F18"/>
  <c r="I18" s="1"/>
  <c r="F59"/>
  <c r="I59" s="1"/>
  <c r="H112" l="1"/>
  <c r="I115"/>
  <c r="K115"/>
  <c r="I79"/>
  <c r="K79"/>
  <c r="K11"/>
  <c r="H50"/>
  <c r="K58"/>
  <c r="I1062"/>
  <c r="K1062"/>
  <c r="F58"/>
  <c r="F50" s="1"/>
  <c r="F33" s="1"/>
  <c r="F13"/>
  <c r="H33" l="1"/>
  <c r="I50"/>
  <c r="K50"/>
  <c r="F12"/>
  <c r="I13"/>
  <c r="I58"/>
  <c r="H111"/>
  <c r="I112"/>
  <c r="K112"/>
  <c r="F11" l="1"/>
  <c r="I12"/>
  <c r="H110"/>
  <c r="I111"/>
  <c r="K111"/>
  <c r="I33"/>
  <c r="K33"/>
  <c r="H109" l="1"/>
  <c r="I110"/>
  <c r="K110"/>
  <c r="I11"/>
  <c r="F10"/>
  <c r="F1093" s="1"/>
  <c r="H108" l="1"/>
  <c r="I109"/>
  <c r="K109"/>
  <c r="I108" l="1"/>
  <c r="K108"/>
  <c r="H10"/>
  <c r="H1093" l="1"/>
  <c r="I10"/>
  <c r="K10"/>
  <c r="I1093" l="1"/>
  <c r="K1093"/>
</calcChain>
</file>

<file path=xl/sharedStrings.xml><?xml version="1.0" encoding="utf-8"?>
<sst xmlns="http://schemas.openxmlformats.org/spreadsheetml/2006/main" count="3758" uniqueCount="895">
  <si>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</si>
  <si>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</si>
  <si>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</si>
  <si>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</si>
  <si>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</si>
  <si>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</si>
  <si>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</si>
  <si>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</si>
  <si>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</si>
  <si>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</si>
  <si>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</si>
  <si>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</si>
  <si>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</si>
  <si>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</si>
  <si>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</si>
  <si>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</si>
  <si>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</si>
  <si>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</si>
  <si>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</si>
  <si>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</si>
  <si>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</si>
  <si>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</si>
  <si>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</si>
  <si>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</si>
  <si>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</si>
  <si>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</si>
  <si>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</si>
  <si>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</si>
  <si>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</si>
  <si>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</si>
  <si>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</si>
  <si>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</si>
  <si>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</si>
  <si>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</si>
  <si>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</si>
  <si>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</si>
  <si>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</si>
  <si>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</si>
  <si>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</si>
  <si>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</si>
  <si>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</si>
  <si>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</si>
  <si>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</si>
  <si>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</si>
  <si>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</si>
  <si>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</si>
  <si>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</si>
  <si>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</si>
  <si>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</si>
  <si>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</si>
  <si>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</si>
  <si>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</si>
  <si>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</si>
  <si>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</si>
  <si>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</si>
  <si>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</si>
  <si>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</si>
  <si>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</si>
  <si>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</si>
  <si>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</si>
  <si>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</si>
  <si>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</si>
  <si>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</si>
  <si>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</si>
  <si>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</si>
  <si>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</si>
  <si>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</si>
  <si>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</si>
  <si>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</si>
  <si>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</si>
  <si>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</si>
  <si>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</si>
  <si>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</si>
  <si>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</si>
  <si>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</si>
  <si>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</si>
  <si>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</si>
  <si>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</si>
  <si>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</si>
  <si>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</si>
  <si>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</si>
  <si>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</si>
  <si>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</si>
  <si>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</si>
  <si>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</si>
  <si>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</si>
  <si>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</si>
  <si>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</si>
  <si>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</si>
  <si>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</si>
  <si>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</si>
  <si>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</si>
  <si>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</si>
  <si>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</si>
  <si>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</si>
  <si>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</si>
  <si>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</si>
  <si>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</si>
  <si>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</si>
  <si>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</si>
  <si>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</si>
  <si>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</si>
  <si>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</si>
  <si>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</si>
  <si>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</si>
  <si>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</si>
  <si>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</si>
  <si>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</si>
  <si>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</si>
  <si>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</si>
  <si>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</si>
  <si>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</si>
  <si>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</si>
  <si>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</si>
  <si>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</si>
  <si>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</si>
  <si>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</si>
  <si>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</si>
  <si>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</si>
  <si>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</si>
  <si>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</si>
  <si>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</si>
  <si>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</si>
  <si>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</si>
  <si>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</si>
  <si>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</si>
  <si>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</si>
  <si>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</si>
  <si>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</si>
  <si>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</si>
  <si>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</si>
  <si>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</si>
  <si>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</si>
  <si>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</si>
  <si>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</si>
  <si>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(муниципального) долга</t>
  </si>
  <si>
    <t>Обслуживание муниципального долга</t>
  </si>
  <si>
    <t>тыс. руб.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</si>
  <si>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</si>
  <si>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</si>
  <si>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</si>
  <si>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</si>
  <si>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</si>
  <si>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</si>
  <si>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</si>
  <si>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</si>
  <si>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</si>
  <si>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</si>
  <si>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</si>
  <si>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</si>
  <si>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</si>
  <si>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</si>
  <si>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</si>
  <si>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</si>
  <si>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</si>
  <si>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</si>
  <si>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</si>
  <si>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</si>
  <si>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</si>
  <si>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</si>
  <si>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</si>
  <si>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</si>
  <si>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</si>
  <si>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</si>
  <si>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</si>
  <si>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</si>
  <si>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</si>
  <si>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</si>
  <si>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</si>
  <si>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</si>
  <si>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</si>
  <si>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</si>
  <si>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</si>
  <si>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</si>
  <si>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</si>
  <si>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</si>
  <si>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</si>
  <si>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</si>
  <si>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</si>
  <si>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</si>
  <si>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</si>
  <si>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</si>
  <si>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</si>
  <si>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03 0 00 00000</t>
  </si>
  <si>
    <t>03 1 00 00000</t>
  </si>
  <si>
    <t>03 2 00 00000</t>
  </si>
  <si>
    <t>04 2 00 00000</t>
  </si>
  <si>
    <t>05 3 01 00000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</si>
  <si>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</si>
  <si>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</si>
  <si>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</si>
  <si>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</si>
  <si>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>15 1 02 00000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</si>
  <si>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</si>
  <si>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</si>
  <si>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</si>
  <si>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</si>
  <si>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</si>
  <si>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</si>
  <si>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</si>
  <si>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</si>
  <si>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</si>
  <si>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</si>
  <si>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</si>
  <si>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</si>
  <si>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</si>
  <si>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</si>
  <si>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</si>
  <si>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</si>
  <si>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</si>
  <si>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</si>
  <si>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</si>
  <si>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</si>
  <si>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</si>
  <si>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</si>
  <si>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</si>
  <si>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</si>
  <si>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</si>
  <si>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</si>
  <si>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</si>
  <si>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</si>
  <si>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</si>
  <si>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</si>
  <si>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</si>
  <si>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</si>
  <si>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</si>
  <si>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</si>
  <si>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</si>
  <si>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</si>
  <si>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</si>
  <si>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</si>
  <si>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</si>
  <si>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</si>
  <si>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</si>
  <si>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>900100</t>
  </si>
  <si>
    <t>Обеспечение деятельности администрации</t>
  </si>
  <si>
    <t>12 5 01 00120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</si>
  <si>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</si>
  <si>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</si>
  <si>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</si>
  <si>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08 4 00 00000</t>
  </si>
  <si>
    <t>08 4 01 00000</t>
  </si>
  <si>
    <t>08 4 01 00360</t>
  </si>
  <si>
    <t>Осуществление мероприятий в сфере профилактики правонарушений</t>
  </si>
  <si>
    <t>08 1 04 00900</t>
  </si>
  <si>
    <t>Обеспечение деятельности финансового органа</t>
  </si>
  <si>
    <t>12 5 01 00160</t>
  </si>
  <si>
    <t xml:space="preserve">Обеспечение деятельности контрольно-счетной палаты 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</si>
  <si>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</si>
  <si>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</si>
  <si>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</si>
  <si>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</si>
  <si>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</si>
  <si>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</si>
  <si>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</si>
  <si>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</si>
  <si>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</si>
  <si>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12 1 03 00000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</si>
  <si>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</si>
  <si>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12 1 02 00000</t>
  </si>
  <si>
    <t xml:space="preserve">Организация и осуществление мероприятий по мобилизационной подготовке 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</si>
  <si>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</si>
  <si>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</si>
  <si>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</si>
  <si>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08 1 05 00990</t>
  </si>
  <si>
    <t>08 2 00 00000</t>
  </si>
  <si>
    <t>08 2 02 00000</t>
  </si>
  <si>
    <t>08 3 01 00690</t>
  </si>
  <si>
    <t>08 5 00 00000</t>
  </si>
  <si>
    <t>08 5 01 00000</t>
  </si>
  <si>
    <t xml:space="preserve">Муниципальная программа «Развитие сельского хозяйства»                    </t>
  </si>
  <si>
    <t>06 4 01 60870</t>
  </si>
  <si>
    <t xml:space="preserve">Муниципальная программа «Развитие и функционирование дорожно-транспортного комплекса»                </t>
  </si>
  <si>
    <t>Развитие информационной инфраструктуры ( обеспечение оборудованием и поддержание его работоспособности)</t>
  </si>
  <si>
    <t>Информационная безопасность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</si>
  <si>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</si>
  <si>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</si>
  <si>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</si>
  <si>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</si>
  <si>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</si>
  <si>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</si>
  <si>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</si>
  <si>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Содействие развитию малого и среднего предпринимательства</t>
  </si>
  <si>
    <t>11 3 02 00000</t>
  </si>
  <si>
    <t>11 3 02 00750</t>
  </si>
  <si>
    <t>Подпрограмма «Дороги Подмосковья»</t>
  </si>
  <si>
    <t>14 2 00 00000</t>
  </si>
  <si>
    <t>Мероприятия по обеспечению безопасности дорожного движения</t>
  </si>
  <si>
    <t>10 3 00 00000</t>
  </si>
  <si>
    <t>10 3 02 00000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</si>
  <si>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</si>
  <si>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</si>
  <si>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</si>
  <si>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</si>
  <si>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17 2 00 00000</t>
  </si>
  <si>
    <t>17 2 01 00000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</si>
  <si>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</si>
  <si>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</si>
  <si>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</si>
  <si>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</si>
  <si>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</si>
  <si>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</si>
  <si>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</si>
  <si>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02 2 01 06130</t>
  </si>
  <si>
    <t>02 3 01 06100</t>
  </si>
  <si>
    <t>02 8 00 00000</t>
  </si>
  <si>
    <t>02 8 01 00000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</si>
  <si>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</si>
  <si>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</si>
  <si>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</si>
  <si>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</si>
  <si>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</si>
  <si>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</si>
  <si>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</si>
  <si>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</si>
  <si>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</si>
  <si>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</si>
  <si>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</si>
  <si>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</si>
  <si>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 xml:space="preserve">Муниципальная программа «Образование»           </t>
  </si>
  <si>
    <t>03 1 02 00000</t>
  </si>
  <si>
    <t>03 2 01 00000</t>
  </si>
  <si>
    <t>Мероприятия по организации отдыха детей в каникулярное время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</si>
  <si>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</si>
  <si>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0100</t>
  </si>
  <si>
    <t>Основное мероприятие "Создание условий для реализации полномочий органов местного самоуправления"</t>
  </si>
  <si>
    <t>0200</t>
  </si>
  <si>
    <t>0300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</si>
  <si>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</si>
  <si>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</si>
  <si>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</si>
  <si>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08 1 07 00000</t>
  </si>
  <si>
    <t>08 1 07 06250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</si>
  <si>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</si>
  <si>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</si>
  <si>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</si>
  <si>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</si>
  <si>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Проведение мероприятий по комплексной борьбе с борщевиком Сосновского</t>
  </si>
  <si>
    <t>06 2 00 00000</t>
  </si>
  <si>
    <t>06 2 01 00000</t>
  </si>
  <si>
    <t>06 2 01 01280</t>
  </si>
  <si>
    <t>0600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</si>
  <si>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</si>
  <si>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</si>
  <si>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</si>
  <si>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</si>
  <si>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</si>
  <si>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</si>
  <si>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</si>
  <si>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</si>
  <si>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</si>
  <si>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Оказание поддержки социально ориентированным некоммерческим организациям</t>
  </si>
  <si>
    <t>01 5 00 00000</t>
  </si>
  <si>
    <t>09 2 01 L4970</t>
  </si>
  <si>
    <t>900302</t>
  </si>
  <si>
    <t>09 3 00 00000</t>
  </si>
  <si>
    <t>09 3 01 00000</t>
  </si>
  <si>
    <t>09 3 01 60820</t>
  </si>
  <si>
    <t>1100</t>
  </si>
  <si>
    <t>1300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</si>
  <si>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</si>
  <si>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</si>
  <si>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</si>
  <si>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Подпрограмма "Обеспечивающая подпрограмма"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</si>
  <si>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</si>
  <si>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</si>
  <si>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</si>
  <si>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</si>
  <si>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</si>
  <si>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</si>
  <si>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</si>
  <si>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</si>
  <si>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</si>
  <si>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</si>
  <si>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</si>
  <si>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</si>
  <si>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</si>
  <si>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</si>
  <si>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</si>
  <si>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</si>
  <si>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</si>
  <si>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</si>
  <si>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02 6 00 00000</t>
  </si>
  <si>
    <t>02 6 01 00000</t>
  </si>
  <si>
    <t>02 6 01 06260</t>
  </si>
  <si>
    <t>06 3 00 00000</t>
  </si>
  <si>
    <t>Подпрограмма "Комплексное развитие сельских территорий"</t>
  </si>
  <si>
    <t>10 3 02 S0320</t>
  </si>
  <si>
    <t>Взносы в общественные организации</t>
  </si>
  <si>
    <t>12 5 01 00870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</si>
  <si>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</si>
  <si>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</si>
  <si>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</si>
  <si>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</si>
  <si>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</si>
  <si>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</si>
  <si>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</si>
  <si>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</si>
  <si>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</si>
  <si>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</si>
  <si>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0406</t>
  </si>
  <si>
    <t>07 2 00 00000</t>
  </si>
  <si>
    <t>07 2 01 00000</t>
  </si>
  <si>
    <t>12 3 00 00000</t>
  </si>
  <si>
    <t>12 3 01 00000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</si>
  <si>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</si>
  <si>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</si>
  <si>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</si>
  <si>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</si>
  <si>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</si>
  <si>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</si>
  <si>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</si>
  <si>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</si>
  <si>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</si>
  <si>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</si>
  <si>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04 5 00 00000</t>
  </si>
  <si>
    <t>17 2 01 01480</t>
  </si>
  <si>
    <t>0407</t>
  </si>
  <si>
    <t>Лесное хозяйство</t>
  </si>
  <si>
    <t>Основное мероприятие «Осуществление отдельных полномочий в области лесных отношений»</t>
  </si>
  <si>
    <t>07 4 00 00000</t>
  </si>
  <si>
    <t>07 4 01 00000</t>
  </si>
  <si>
    <t>Приложение 2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</si>
  <si>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</si>
  <si>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</si>
  <si>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</si>
  <si>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</si>
  <si>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</si>
  <si>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</si>
  <si>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</si>
  <si>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</si>
  <si>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</si>
  <si>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</si>
  <si>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</si>
  <si>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</si>
  <si>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</si>
  <si>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</si>
  <si>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02 4 06 06170</t>
  </si>
  <si>
    <t>02 8 01 00500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</si>
  <si>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</si>
  <si>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</si>
  <si>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</si>
  <si>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</si>
  <si>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</si>
  <si>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</si>
  <si>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</si>
  <si>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</si>
  <si>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</si>
  <si>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</si>
  <si>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</si>
  <si>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</si>
  <si>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</si>
  <si>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</si>
  <si>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</si>
  <si>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</si>
  <si>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ОБСЛУЖИВАНИЕ ГОСУДАРСТВЕННОГО (МУНИЦИПАЛЬНОГО) ДОЛГА</t>
  </si>
  <si>
    <t xml:space="preserve">Субсидии автономным учреждениям 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</si>
  <si>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</si>
  <si>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</si>
  <si>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</si>
  <si>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</si>
  <si>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</si>
  <si>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</si>
  <si>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</si>
  <si>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</si>
  <si>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03 1 01 00000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</si>
  <si>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</si>
  <si>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</si>
  <si>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</si>
  <si>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03 1 01 06053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</si>
  <si>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</si>
  <si>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</si>
  <si>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</si>
  <si>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</si>
  <si>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</si>
  <si>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</si>
  <si>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</si>
  <si>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</si>
  <si>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</si>
  <si>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</si>
  <si>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</si>
  <si>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</si>
  <si>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</si>
  <si>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</si>
  <si>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</si>
  <si>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</si>
  <si>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</si>
  <si>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</si>
  <si>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</si>
  <si>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</si>
  <si>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</si>
  <si>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</si>
  <si>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</si>
  <si>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</si>
  <si>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</si>
  <si>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03 2 01 01110</t>
  </si>
  <si>
    <t>03 2 02 00000</t>
  </si>
  <si>
    <t>03 2 02 06061</t>
  </si>
  <si>
    <t>03 2 02 06063</t>
  </si>
  <si>
    <t>03 2 02 06064</t>
  </si>
  <si>
    <t>03 2 04 00000</t>
  </si>
  <si>
    <t>03 2 04 00940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</si>
  <si>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</si>
  <si>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</si>
  <si>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</si>
  <si>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</si>
  <si>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</si>
  <si>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</si>
  <si>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</si>
  <si>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</si>
  <si>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 xml:space="preserve">Муниципальная программа "Социальная защита населения"                    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</si>
  <si>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</si>
  <si>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</si>
  <si>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</si>
  <si>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</si>
  <si>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</si>
  <si>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</si>
  <si>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</si>
  <si>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</si>
  <si>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</si>
  <si>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Муниципальная программа "Цифровое муниципальное образование"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</si>
  <si>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</si>
  <si>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</si>
  <si>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04 1 15 00000</t>
  </si>
  <si>
    <t>04 1 15 00840</t>
  </si>
  <si>
    <t>04 5 03 00000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</si>
  <si>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</si>
  <si>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</si>
  <si>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</si>
  <si>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</si>
  <si>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04 6 00 00000</t>
  </si>
  <si>
    <t>04 6 01 00000</t>
  </si>
  <si>
    <t>04 6 01 00760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</si>
  <si>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</si>
  <si>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</si>
  <si>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</si>
  <si>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</si>
  <si>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</si>
  <si>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</si>
  <si>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</si>
  <si>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</si>
  <si>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07 4 01 62050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</si>
  <si>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</si>
  <si>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</si>
  <si>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</si>
  <si>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</si>
  <si>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</si>
  <si>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</si>
  <si>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</si>
  <si>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</si>
  <si>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</si>
  <si>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</si>
  <si>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</si>
  <si>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</si>
  <si>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</si>
  <si>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</si>
  <si>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</si>
  <si>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</si>
  <si>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</si>
  <si>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</si>
  <si>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</si>
  <si>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</si>
  <si>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</si>
  <si>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</si>
  <si>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</si>
  <si>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</si>
  <si>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 xml:space="preserve">Муниципальная программа "Управление имуществом и муниципальными финансами"  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</si>
  <si>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</si>
  <si>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</si>
  <si>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</si>
  <si>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</si>
  <si>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</si>
  <si>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</si>
  <si>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</si>
  <si>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</si>
  <si>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10 3 05 00191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</si>
  <si>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</si>
  <si>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</si>
  <si>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10 1 00 00000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</si>
  <si>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</si>
  <si>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</si>
  <si>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</si>
  <si>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</si>
  <si>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Организация наружного освещения</t>
  </si>
  <si>
    <t>Создание и ремонт пешеходных коммуникаций</t>
  </si>
  <si>
    <t>Ямочный ремонт асфальтового покрытия дворовых территорий</t>
  </si>
  <si>
    <t>17 2 03 00000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</si>
  <si>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</si>
  <si>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</si>
  <si>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</si>
  <si>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08 1 01 00300</t>
  </si>
  <si>
    <t>Основное мероприятие "Развитие похоронного дела"</t>
  </si>
  <si>
    <t>Подпрограмма "Эффективное управление имущественным комплексом"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</si>
  <si>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</si>
  <si>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</si>
  <si>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</si>
  <si>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</si>
  <si>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</si>
  <si>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</si>
  <si>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</si>
  <si>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12 5 03 00000</t>
  </si>
  <si>
    <t>12 5 03 00830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</si>
  <si>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</si>
  <si>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</si>
  <si>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</si>
  <si>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</si>
  <si>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</si>
  <si>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</si>
  <si>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</si>
  <si>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</si>
  <si>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</si>
  <si>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</si>
  <si>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</si>
  <si>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</si>
  <si>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</si>
  <si>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</si>
  <si>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</si>
  <si>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</si>
  <si>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</si>
  <si>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12 1 02 00170</t>
  </si>
  <si>
    <t>07 4 04 01750</t>
  </si>
  <si>
    <t>Организация и проведение акций по посадке леса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</si>
  <si>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</si>
  <si>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0602</t>
  </si>
  <si>
    <t>Сбор, удаление отходов и очистка сточных вод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</si>
  <si>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</si>
  <si>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</si>
  <si>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</si>
  <si>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</si>
  <si>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99 0 00 00080</t>
  </si>
  <si>
    <t>Оплата исполнительных листов, судебных издержек</t>
  </si>
  <si>
    <t>Исполнение судебных актов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</si>
  <si>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</si>
  <si>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</si>
  <si>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</si>
  <si>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</si>
  <si>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</si>
  <si>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</si>
  <si>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</si>
  <si>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</si>
  <si>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</si>
  <si>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</si>
  <si>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10 1 02 01540</t>
  </si>
  <si>
    <t>Содержание и ремонт шахтных колодцев</t>
  </si>
  <si>
    <t>Субсидии автономным  учреждениям</t>
  </si>
  <si>
    <t>09 2 01 74970</t>
  </si>
  <si>
    <t>Реализация мероприятий по обеспечению жильем молодых семей за счет средств местного бюджета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</si>
  <si>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</si>
  <si>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</si>
  <si>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</si>
  <si>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Основное мероприятие "Сохранение ветеринарно-санитарного благополучия"</t>
  </si>
  <si>
    <t>06 3 03 00000</t>
  </si>
  <si>
    <t>06 3 03 S1100</t>
  </si>
  <si>
    <t>17 1 01 S0280</t>
  </si>
  <si>
    <t>Изготовление и установка стел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</si>
  <si>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</si>
  <si>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08 2 03 00000</t>
  </si>
  <si>
    <t>08 2 03 00340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</si>
  <si>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</si>
  <si>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12 1 03 65900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</si>
  <si>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</si>
  <si>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</si>
  <si>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</si>
  <si>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</si>
  <si>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</si>
  <si>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</si>
  <si>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19 0 00 00000</t>
  </si>
  <si>
    <t>19 4 00 00000</t>
  </si>
  <si>
    <t>19 4 01 00000</t>
  </si>
  <si>
    <t>19 4 01 S9605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</si>
  <si>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</si>
  <si>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</si>
  <si>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</si>
  <si>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02 4 04 00500</t>
  </si>
  <si>
    <t>05 1 01 00570</t>
  </si>
  <si>
    <t>Подпрограмма "Системы водоотведения"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</si>
  <si>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</si>
  <si>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</si>
  <si>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10 2 02 00000</t>
  </si>
  <si>
    <t>10 2 02 S0310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</si>
  <si>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</si>
  <si>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</si>
  <si>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</si>
  <si>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</si>
  <si>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Основное мероприятие "Обеспечение функций культурно-досуговых учреждений"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</si>
  <si>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</si>
  <si>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</si>
  <si>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10 3 01 00000</t>
  </si>
  <si>
    <t>Строительство и реконструкция сетей водоснабжения, водоотведения, теплоснабжения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</si>
  <si>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</si>
  <si>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 за счет средств местного бюджета</t>
  </si>
  <si>
    <t>19 4 01 79605</t>
  </si>
  <si>
    <t>Реализация мероприятий по строительству и реконструкции объектов теплоснабжения</t>
  </si>
  <si>
    <t>Реализация мероприятий по строительству и реконструкции сетей теплоснабжения муниципальной собственности</t>
  </si>
  <si>
    <t xml:space="preserve"> Cтроительство и реконструкция сетей теплоснабжения муниципальной собственности</t>
  </si>
  <si>
    <t>Выплата ежемесячных доплат за напряженный труд работникам муниципальных дошкольных и общеобразовательных организаций</t>
  </si>
  <si>
    <t>03 1 01 S0460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</si>
  <si>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</si>
  <si>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</si>
  <si>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</si>
  <si>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</si>
  <si>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</si>
  <si>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</si>
  <si>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</si>
  <si>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Федеральный проект «Педагоги и наставники»</t>
  </si>
  <si>
    <t>03 1 Ю6 00000</t>
  </si>
  <si>
    <t>03 1 Ю6 51790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</si>
  <si>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</si>
  <si>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</si>
  <si>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12 5 01 02050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</si>
  <si>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</si>
  <si>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15 1 02 02080</t>
  </si>
  <si>
    <t>Благоустройство лесопарковых зон</t>
  </si>
  <si>
    <t>17 1 01 S3730</t>
  </si>
  <si>
    <t>Подпрограмма «Укрепление материально-технической базы муниципальных учреждений культуры»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</si>
  <si>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</si>
  <si>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Проведение ремонта объектов муниципальных культурно-досуговых учреждений в сельской местности</t>
  </si>
  <si>
    <t>02 5 00 00000</t>
  </si>
  <si>
    <t>02 5 02 00000</t>
  </si>
  <si>
    <t>02 5 02 S3150</t>
  </si>
  <si>
    <t>Основное мероприятие "Содержание автомобильных дорог местного значения"</t>
  </si>
  <si>
    <t>14 2 03 00000</t>
  </si>
  <si>
    <t>14 2 03 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</si>
  <si>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</si>
  <si>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 2 04 9Д110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</si>
  <si>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</si>
  <si>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</si>
  <si>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14 3 00 00000</t>
  </si>
  <si>
    <t>14 3 01 00000</t>
  </si>
  <si>
    <t>14 3 01 9Д890</t>
  </si>
  <si>
    <t>10 3 01 SТ020</t>
  </si>
  <si>
    <t>Реализация мероприятий по капитальному ремонту сетей теплоснабжения на территории муниципальных образований</t>
  </si>
  <si>
    <t>10 3 02 SТ090</t>
  </si>
  <si>
    <t>10 3 02 SТ070</t>
  </si>
  <si>
    <t>10 3 02 SТ080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</si>
  <si>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</si>
  <si>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</si>
  <si>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</si>
  <si>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</si>
  <si>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10 8 00 00000</t>
  </si>
  <si>
    <t>10 8 01 00000</t>
  </si>
  <si>
    <t>10 8 01 S1220</t>
  </si>
  <si>
    <t>10 8 01 S1330</t>
  </si>
  <si>
    <t>17 2 03 02090</t>
  </si>
  <si>
    <t>Устройство систем наружного освещения в рамках реализации проекта "Светлый город"</t>
  </si>
  <si>
    <t>17 1 01 02120</t>
  </si>
  <si>
    <t>17 1 И4 54249</t>
  </si>
  <si>
    <t>17 1 И4 00000</t>
  </si>
  <si>
    <t>17 2 01 01790</t>
  </si>
  <si>
    <t>Ликвидация несанкционированных навалов мусора</t>
  </si>
  <si>
    <t>Устройство и модернизация контейнерных площадок</t>
  </si>
  <si>
    <t>17 2 01 S2490</t>
  </si>
  <si>
    <t>17 2 01 02100</t>
  </si>
  <si>
    <t>17 2 01 02110</t>
  </si>
  <si>
    <t>Основное мероприятие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</si>
  <si>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</si>
  <si>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15 2 05 00000</t>
  </si>
  <si>
    <t>15 2 05 02140</t>
  </si>
  <si>
    <t>12 1 02 00790</t>
  </si>
  <si>
    <t>Выполнения комплексных кадастровых работ и утверждение карты-плана территории</t>
  </si>
  <si>
    <t>15 2 03 01172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</si>
  <si>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</si>
  <si>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Премии и гранты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</si>
  <si>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</si>
  <si>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</si>
  <si>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Обеспечение мероприятий по переселению граждан из аварийного жилищного фонда</t>
  </si>
  <si>
    <t>19 2 00 00000</t>
  </si>
  <si>
    <t>19 2 02 00000</t>
  </si>
  <si>
    <t>19 2 02 S9605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</si>
  <si>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</si>
  <si>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17 1 И4 55552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</si>
  <si>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</si>
  <si>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</si>
  <si>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02 6 05 00000</t>
  </si>
  <si>
    <t>02 6 05 S1180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</si>
  <si>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</si>
  <si>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</si>
  <si>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18 0 00 00000</t>
  </si>
  <si>
    <t>18 3 00 00000</t>
  </si>
  <si>
    <t>18 3 07 00000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</si>
  <si>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</si>
  <si>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</si>
  <si>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</si>
  <si>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</si>
  <si>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</si>
  <si>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</si>
  <si>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</si>
  <si>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</si>
  <si>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</si>
  <si>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</si>
  <si>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</si>
  <si>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</si>
  <si>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</si>
  <si>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</si>
  <si>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</si>
  <si>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</si>
  <si>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</si>
  <si>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</si>
  <si>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</si>
  <si>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</si>
  <si>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</si>
  <si>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</si>
  <si>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17 1 01 01340</t>
  </si>
  <si>
    <t>Федеральный проект "Формирование комфортной городской среды"</t>
  </si>
  <si>
    <t>17 2 И4 00000</t>
  </si>
  <si>
    <t>17 2 И4 02130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</si>
  <si>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</si>
  <si>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</si>
  <si>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>10 3 02 S4080</t>
  </si>
  <si>
    <t>Подпрограмма "Развитие газификации, топливозаправочного комплекса и электроэнергетики"</t>
  </si>
  <si>
    <t>Основное мероприятие «Строительство и содержание газопроводов в населенных пунктах»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</si>
  <si>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</si>
  <si>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</si>
  <si>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</si>
  <si>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10 6 01 00190</t>
  </si>
  <si>
    <t>13 1 01 00827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</si>
  <si>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</si>
  <si>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</si>
  <si>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</si>
  <si>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</si>
  <si>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</si>
  <si>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</si>
  <si>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</si>
  <si>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</si>
  <si>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</si>
  <si>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</si>
  <si>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</si>
  <si>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Ликвидация самовольных, недостроенных и аварийных объектов на территории муниципального образования</t>
  </si>
  <si>
    <t>16 0 00 00000</t>
  </si>
  <si>
    <t>16 2 00 00000</t>
  </si>
  <si>
    <t>16 2 01 00000</t>
  </si>
  <si>
    <t>16 2 01 01910</t>
  </si>
  <si>
    <t>16 2 05 00000</t>
  </si>
  <si>
    <t>16 2 05 01210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</si>
  <si>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</si>
  <si>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</si>
  <si>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</si>
  <si>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</si>
  <si>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04 1 09 00000</t>
  </si>
  <si>
    <t>04 1 09 00921</t>
  </si>
  <si>
    <t>Благоустройство лесопарковых зон за счет средств местного бюджета</t>
  </si>
  <si>
    <t>17 1 01 73730</t>
  </si>
  <si>
    <t>10 1 02 00190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</si>
  <si>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</si>
  <si>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</si>
  <si>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10 3 01 9Т020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</si>
  <si>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</si>
  <si>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Основное мероприятие "Создание условий для массового отдыха жителей городского округа в парках культуры и отдыха"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</si>
  <si>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</si>
  <si>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</si>
  <si>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</si>
  <si>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</si>
  <si>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"Обеспечение развития инновационной инфраструктуры общего образования"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</si>
  <si>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</si>
  <si>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03 2 03 00000</t>
  </si>
  <si>
    <t>03 2 03 S2980</t>
  </si>
  <si>
    <t>Проведение ремонта объектов муниципальных культурно-досуговых учреждений за счет средств местного бюджета</t>
  </si>
  <si>
    <t>02 5 02 71490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</si>
  <si>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</si>
  <si>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13 1 01 00822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</si>
  <si>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</si>
  <si>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Проведение работ по капитальному ремонту зданий региональных (муниципальных) общеобразовательных организаций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</si>
  <si>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</si>
  <si>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</si>
  <si>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</si>
  <si>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</si>
  <si>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Подпрограмма "Пассажирский транспорт общего пользования"</t>
  </si>
  <si>
    <t>Основное мероприятие "Организация транспортного обслуживания населения"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</si>
  <si>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</si>
  <si>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 xml:space="preserve">Муниципальная программа "Развитие и функционирование дорожно-транспортного комплекса"        </t>
  </si>
  <si>
    <t>14 1 00 00000</t>
  </si>
  <si>
    <t>14 1 02 00000</t>
  </si>
  <si>
    <t>14 1 02 S1570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</si>
  <si>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</si>
  <si>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</si>
  <si>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10 3 02 70320</t>
  </si>
  <si>
    <t>Капитальный ремонт сетей водоснабжения, водоотведения за счет средств местного бюджета</t>
  </si>
  <si>
    <t>утверждено</t>
  </si>
  <si>
    <t>утверждено СБР</t>
  </si>
  <si>
    <t>исполнено</t>
  </si>
  <si>
    <t>% исполнения от утвержденного плана</t>
  </si>
  <si>
    <t>10 2 02 S031Ж</t>
  </si>
  <si>
    <t>10 3 01 SТ02Ж</t>
  </si>
  <si>
    <t>10 3 02 S032Ж</t>
  </si>
  <si>
    <t>10 3 02 SТ07Ж</t>
  </si>
  <si>
    <t>10 3 02 SТ08Ж</t>
  </si>
  <si>
    <t>10 3 02 SТ09Ж</t>
  </si>
  <si>
    <t>19 4 01 S960А</t>
  </si>
  <si>
    <t>Капитальный ремонт сетей водоснабжения, водоотведения</t>
  </si>
  <si>
    <t>18 3 07 S2950</t>
  </si>
  <si>
    <t>18 3 07 S3770</t>
  </si>
  <si>
    <t>% исполнения от СБР</t>
  </si>
  <si>
    <t>к постановлению администрации городского</t>
  </si>
  <si>
    <t xml:space="preserve">  округа Кашира  от 2025 №</t>
  </si>
  <si>
    <t xml:space="preserve">Исполнение расходов бюджета городского округа Кашира по разделам, подразделам, целевым статьям (муниципальным программам   и  непрограммным направлениям деятельности), группам и под-группам видов расходов классификации расходов бюджета за 1 полугодие  2025 года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</si>
</sst>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5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1"/>
    <xf numFmtId="0" fontId="12" fillId="0" borderId="21" applyFill="0" applyProtection="0"/>
    <xf numFmtId="0" fontId="8" fillId="0" borderId="21"/>
    <xf numFmtId="0" fontId="5" fillId="7" borderId="8" applyNumberFormat="0" applyFont="0" applyBorder="0" applyAlignment="0" applyProtection="0">
      <alignment horizontal="center" wrapText="1"/>
    </xf>
  </cellStyleXfs>
  <cellXfs count="2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49" fontId="14" fillId="0" borderId="5" xfId="2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top" wrapText="1"/>
    </xf>
    <xf numFmtId="0" fontId="17" fillId="0" borderId="23" xfId="7" applyNumberFormat="1" applyFont="1" applyFill="1" applyBorder="1" applyAlignment="1">
      <alignment vertical="top" wrapText="1"/>
    </xf>
    <xf numFmtId="49" fontId="16" fillId="0" borderId="5" xfId="2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0" fontId="17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vertical="center" wrapText="1"/>
    </xf>
    <xf numFmtId="49" fontId="16" fillId="0" borderId="5" xfId="3" applyNumberFormat="1" applyFont="1" applyFill="1" applyBorder="1" applyAlignment="1">
      <alignment horizontal="center" vertical="center"/>
    </xf>
    <xf numFmtId="0" fontId="16" fillId="0" borderId="5" xfId="3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vertical="center" wrapText="1"/>
    </xf>
    <xf numFmtId="0" fontId="16" fillId="0" borderId="5" xfId="2" applyNumberFormat="1" applyFont="1" applyFill="1" applyBorder="1" applyAlignment="1">
      <alignment horizontal="center" vertical="center"/>
    </xf>
    <xf numFmtId="0" fontId="16" fillId="0" borderId="23" xfId="7" applyNumberFormat="1" applyFont="1" applyFill="1" applyBorder="1" applyAlignment="1">
      <alignment vertical="center" wrapText="1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horizontal="left" vertical="top" wrapText="1"/>
    </xf>
    <xf numFmtId="0" fontId="16" fillId="0" borderId="23" xfId="7" applyNumberFormat="1" applyFont="1" applyFill="1" applyBorder="1" applyAlignment="1">
      <alignment horizontal="left" vertical="top" wrapText="1"/>
    </xf>
    <xf numFmtId="0" fontId="16" fillId="0" borderId="5" xfId="4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center" wrapText="1"/>
    </xf>
    <xf numFmtId="0" fontId="17" fillId="0" borderId="23" xfId="6" applyNumberFormat="1" applyFont="1" applyFill="1" applyBorder="1" applyAlignment="1">
      <alignment vertical="top" wrapText="1"/>
    </xf>
    <xf numFmtId="49" fontId="14" fillId="0" borderId="5" xfId="7" applyNumberFormat="1" applyFont="1" applyFill="1" applyBorder="1" applyAlignment="1">
      <alignment horizontal="center" vertical="center"/>
    </xf>
    <xf numFmtId="0" fontId="16" fillId="0" borderId="23" xfId="6" applyNumberFormat="1" applyFont="1" applyFill="1" applyBorder="1" applyAlignment="1">
      <alignment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2" applyNumberFormat="1" applyFont="1" applyFill="1" applyBorder="1" applyAlignment="1">
      <alignment horizontal="center" vertical="center"/>
    </xf>
    <xf numFmtId="0" fontId="16" fillId="0" borderId="23" xfId="5" applyNumberFormat="1" applyFont="1" applyFill="1" applyBorder="1" applyAlignment="1">
      <alignment vertical="top" wrapText="1"/>
    </xf>
    <xf numFmtId="49" fontId="17" fillId="0" borderId="5" xfId="5" applyNumberFormat="1" applyFont="1" applyFill="1" applyBorder="1" applyAlignment="1">
      <alignment horizontal="center" vertical="center"/>
    </xf>
    <xf numFmtId="0" fontId="17" fillId="0" borderId="23" xfId="4" applyNumberFormat="1" applyFont="1" applyFill="1" applyBorder="1" applyAlignment="1">
      <alignment vertical="top" wrapText="1"/>
    </xf>
    <xf numFmtId="49" fontId="17" fillId="0" borderId="5" xfId="4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wrapText="1"/>
    </xf>
    <xf numFmtId="0" fontId="17" fillId="0" borderId="5" xfId="12" applyNumberFormat="1" applyFont="1" applyFill="1" applyBorder="1" applyAlignment="1">
      <alignment horizontal="center" vertical="center"/>
    </xf>
    <xf numFmtId="0" fontId="13" fillId="12" borderId="0" xfId="0" applyFont="1" applyFill="1"/>
    <xf numFmtId="0" fontId="10" fillId="12" borderId="0" xfId="0" applyFont="1" applyFill="1"/>
    <xf numFmtId="0" fontId="15" fillId="0" borderId="5" xfId="12" applyNumberFormat="1" applyFont="1" applyFill="1" applyBorder="1" applyAlignment="1">
      <alignment horizontal="center" vertical="center"/>
    </xf>
    <xf numFmtId="164" fontId="16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10" fillId="0" borderId="0" xfId="0" applyFont="1" applyFill="1"/>
    <xf numFmtId="165" fontId="14" fillId="0" borderId="0" xfId="0" applyNumberFormat="1" applyFont="1" applyFill="1" applyAlignment="1">
      <alignment horizontal="center" vertical="center"/>
    </xf>
    <xf numFmtId="0" fontId="10" fillId="0" borderId="25" xfId="0" applyFont="1" applyFill="1" applyBorder="1"/>
    <xf numFmtId="0" fontId="10" fillId="0" borderId="5" xfId="0" applyFont="1" applyFill="1" applyBorder="1"/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165" fontId="16" fillId="0" borderId="22" xfId="0" applyNumberFormat="1" applyFont="1" applyFill="1" applyBorder="1" applyAlignment="1">
      <alignment horizontal="center" vertical="center"/>
    </xf>
    <xf numFmtId="165" fontId="14" fillId="0" borderId="22" xfId="0" applyNumberFormat="1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center" vertical="center"/>
    </xf>
    <xf numFmtId="164" fontId="14" fillId="0" borderId="5" xfId="0" applyNumberFormat="1" applyFont="1" applyFill="1" applyBorder="1" applyAlignment="1">
      <alignment horizontal="center"/>
    </xf>
    <xf numFmtId="164" fontId="16" fillId="0" borderId="5" xfId="0" applyNumberFormat="1" applyFont="1" applyFill="1" applyBorder="1" applyAlignment="1">
      <alignment horizontal="right" vertical="center"/>
    </xf>
    <xf numFmtId="164" fontId="14" fillId="0" borderId="5" xfId="0" applyNumberFormat="1" applyFont="1" applyFill="1" applyBorder="1" applyAlignment="1">
      <alignment horizontal="right" vertical="center"/>
    </xf>
    <xf numFmtId="0" fontId="13" fillId="0" borderId="5" xfId="0" applyFont="1" applyFill="1" applyBorder="1"/>
    <xf numFmtId="164" fontId="21" fillId="0" borderId="5" xfId="0" applyNumberFormat="1" applyFont="1" applyFill="1" applyBorder="1" applyAlignment="1">
      <alignment horizontal="center" vertical="center"/>
    </xf>
    <xf numFmtId="164" fontId="23" fillId="0" borderId="5" xfId="0" applyNumberFormat="1" applyFont="1" applyFill="1" applyBorder="1" applyAlignment="1">
      <alignment horizontal="center" vertical="center"/>
    </xf>
    <xf numFmtId="164" fontId="10" fillId="0" borderId="5" xfId="11" applyNumberFormat="1" applyFont="1" applyFill="1" applyBorder="1" applyAlignment="1">
      <alignment horizontal="center" vertical="center"/>
    </xf>
    <xf numFmtId="164" fontId="16" fillId="0" borderId="27" xfId="0" applyNumberFormat="1" applyFont="1" applyFill="1" applyBorder="1" applyAlignment="1">
      <alignment horizontal="center" vertical="center"/>
    </xf>
    <xf numFmtId="0" fontId="10" fillId="0" borderId="27" xfId="0" applyFont="1" applyFill="1" applyBorder="1"/>
    <xf numFmtId="165" fontId="16" fillId="0" borderId="28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14" fillId="0" borderId="21" xfId="0" applyFont="1" applyFill="1" applyBorder="1" applyAlignment="1">
      <alignment horizontal="right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23" xfId="0" applyFont="1" applyFill="1" applyBorder="1" applyAlignment="1">
      <alignment horizontal="center" vertical="center"/>
    </xf>
    <xf numFmtId="49" fontId="16" fillId="0" borderId="23" xfId="0" applyNumberFormat="1" applyFont="1" applyFill="1" applyBorder="1" applyAlignment="1" applyProtection="1">
      <alignment horizontal="left" vertical="center" wrapText="1"/>
      <protection locked="0" hidden="1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6" fillId="0" borderId="23" xfId="0" applyNumberFormat="1" applyFont="1" applyFill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Fill="1" applyBorder="1" applyAlignment="1" applyProtection="1">
      <alignment horizontal="left" vertical="center" wrapText="1"/>
      <protection locked="0" hidden="1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23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center" vertical="center"/>
    </xf>
    <xf numFmtId="0" fontId="16" fillId="0" borderId="23" xfId="0" applyFont="1" applyFill="1" applyBorder="1" applyAlignment="1" applyProtection="1">
      <alignment horizontal="left" vertical="center" wrapText="1"/>
      <protection locked="0" hidden="1"/>
    </xf>
    <xf numFmtId="0" fontId="14" fillId="0" borderId="23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vertical="top" wrapText="1"/>
    </xf>
    <xf numFmtId="164" fontId="18" fillId="0" borderId="5" xfId="0" applyNumberFormat="1" applyFont="1" applyFill="1" applyBorder="1" applyAlignment="1">
      <alignment horizontal="center" vertical="center"/>
    </xf>
    <xf numFmtId="164" fontId="20" fillId="0" borderId="5" xfId="0" applyNumberFormat="1" applyFont="1" applyFill="1" applyBorder="1" applyAlignment="1">
      <alignment horizontal="center" vertical="center"/>
    </xf>
    <xf numFmtId="49" fontId="16" fillId="0" borderId="23" xfId="0" applyNumberFormat="1" applyFont="1" applyFill="1" applyBorder="1" applyAlignment="1" applyProtection="1">
      <alignment vertical="top" wrapText="1"/>
      <protection locked="0" hidden="1"/>
    </xf>
    <xf numFmtId="0" fontId="14" fillId="0" borderId="23" xfId="0" applyFont="1" applyFill="1" applyBorder="1" applyAlignment="1" applyProtection="1">
      <alignment horizontal="left" vertical="center" wrapText="1"/>
      <protection locked="0" hidden="1"/>
    </xf>
    <xf numFmtId="49" fontId="16" fillId="0" borderId="5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  <xf numFmtId="0" fontId="19" fillId="0" borderId="5" xfId="0" quotePrefix="1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vertical="center" wrapText="1"/>
    </xf>
    <xf numFmtId="49" fontId="18" fillId="0" borderId="23" xfId="0" applyNumberFormat="1" applyFont="1" applyFill="1" applyBorder="1" applyAlignment="1" applyProtection="1">
      <alignment horizontal="left" vertical="center" wrapText="1"/>
      <protection locked="0" hidden="1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6" fillId="0" borderId="23" xfId="0" applyFont="1" applyFill="1" applyBorder="1" applyAlignment="1">
      <alignment horizontal="left"/>
    </xf>
    <xf numFmtId="0" fontId="14" fillId="0" borderId="23" xfId="0" applyFont="1" applyFill="1" applyBorder="1" applyAlignment="1" applyProtection="1">
      <alignment vertical="top" wrapText="1"/>
      <protection locked="0" hidden="1"/>
    </xf>
    <xf numFmtId="0" fontId="16" fillId="0" borderId="23" xfId="0" applyFont="1" applyFill="1" applyBorder="1" applyAlignment="1" applyProtection="1">
      <alignment vertical="top" wrapText="1"/>
      <protection locked="0" hidden="1"/>
    </xf>
    <xf numFmtId="49" fontId="14" fillId="0" borderId="23" xfId="0" applyNumberFormat="1" applyFont="1" applyFill="1" applyBorder="1" applyAlignment="1" applyProtection="1">
      <alignment vertical="top" wrapText="1"/>
      <protection locked="0" hidden="1"/>
    </xf>
    <xf numFmtId="0" fontId="16" fillId="0" borderId="23" xfId="0" applyFont="1" applyFill="1" applyBorder="1" applyAlignment="1" applyProtection="1">
      <alignment horizontal="left" vertical="top" wrapText="1"/>
      <protection locked="0" hidden="1"/>
    </xf>
    <xf numFmtId="0" fontId="14" fillId="0" borderId="23" xfId="0" applyFont="1" applyFill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Fill="1" applyBorder="1" applyAlignment="1" applyProtection="1">
      <alignment horizontal="left" vertical="top" wrapText="1"/>
      <protection locked="0" hidden="1"/>
    </xf>
    <xf numFmtId="0" fontId="19" fillId="0" borderId="23" xfId="0" applyFont="1" applyFill="1" applyBorder="1" applyAlignment="1">
      <alignment vertical="center" wrapText="1"/>
    </xf>
    <xf numFmtId="0" fontId="22" fillId="0" borderId="23" xfId="0" applyFont="1" applyFill="1" applyBorder="1" applyAlignment="1">
      <alignment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6" fillId="0" borderId="23" xfId="0" applyNumberFormat="1" applyFont="1" applyFill="1" applyBorder="1" applyAlignment="1" applyProtection="1">
      <alignment wrapText="1"/>
      <protection locked="0" hidden="1"/>
    </xf>
    <xf numFmtId="0" fontId="21" fillId="0" borderId="5" xfId="0" quotePrefix="1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wrapText="1"/>
    </xf>
    <xf numFmtId="0" fontId="18" fillId="0" borderId="23" xfId="0" applyFont="1" applyFill="1" applyBorder="1" applyAlignment="1" applyProtection="1">
      <alignment wrapText="1"/>
      <protection locked="0" hidden="1"/>
    </xf>
    <xf numFmtId="0" fontId="20" fillId="0" borderId="23" xfId="0" applyFont="1" applyFill="1" applyBorder="1" applyAlignment="1" applyProtection="1">
      <alignment vertical="top" wrapText="1"/>
      <protection locked="0" hidden="1"/>
    </xf>
    <xf numFmtId="0" fontId="15" fillId="0" borderId="23" xfId="0" applyFont="1" applyFill="1" applyBorder="1" applyAlignment="1">
      <alignment wrapText="1"/>
    </xf>
    <xf numFmtId="49" fontId="14" fillId="0" borderId="23" xfId="0" applyNumberFormat="1" applyFont="1" applyFill="1" applyBorder="1" applyAlignment="1" applyProtection="1">
      <alignment wrapText="1"/>
      <protection locked="0" hidden="1"/>
    </xf>
    <xf numFmtId="0" fontId="16" fillId="0" borderId="23" xfId="0" applyFont="1" applyFill="1" applyBorder="1" applyAlignment="1" applyProtection="1">
      <alignment wrapText="1"/>
      <protection locked="0" hidden="1"/>
    </xf>
    <xf numFmtId="0" fontId="14" fillId="0" borderId="23" xfId="0" applyFont="1" applyFill="1" applyBorder="1" applyAlignment="1" applyProtection="1">
      <alignment wrapText="1"/>
      <protection locked="0" hidden="1"/>
    </xf>
    <xf numFmtId="0" fontId="16" fillId="0" borderId="23" xfId="0" applyFont="1" applyFill="1" applyBorder="1" applyAlignment="1" applyProtection="1">
      <alignment vertical="center" wrapText="1"/>
      <protection locked="0" hidden="1"/>
    </xf>
    <xf numFmtId="0" fontId="17" fillId="0" borderId="5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vertical="top" wrapText="1"/>
    </xf>
    <xf numFmtId="0" fontId="16" fillId="0" borderId="23" xfId="0" applyFont="1" applyFill="1" applyBorder="1"/>
    <xf numFmtId="0" fontId="14" fillId="0" borderId="23" xfId="0" applyFont="1" applyFill="1" applyBorder="1" applyAlignment="1">
      <alignment wrapText="1"/>
    </xf>
    <xf numFmtId="0" fontId="21" fillId="0" borderId="23" xfId="0" applyFont="1" applyFill="1" applyBorder="1" applyAlignment="1">
      <alignment vertical="center" wrapText="1"/>
    </xf>
    <xf numFmtId="0" fontId="14" fillId="0" borderId="23" xfId="0" applyFont="1" applyFill="1" applyBorder="1"/>
    <xf numFmtId="0" fontId="16" fillId="0" borderId="5" xfId="0" quotePrefix="1" applyFont="1" applyFill="1" applyBorder="1" applyAlignment="1">
      <alignment horizontal="center" vertical="center"/>
    </xf>
    <xf numFmtId="0" fontId="14" fillId="0" borderId="5" xfId="0" quotePrefix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right" vertical="center"/>
    </xf>
    <xf numFmtId="0" fontId="24" fillId="0" borderId="21" xfId="0" applyFont="1" applyFill="1" applyBorder="1" applyAlignment="1">
      <alignment horizontal="right" vertical="center" wrapText="1"/>
    </xf>
    <xf numFmtId="165" fontId="16" fillId="0" borderId="29" xfId="0" applyNumberFormat="1" applyFont="1" applyFill="1" applyBorder="1" applyAlignment="1">
      <alignment horizontal="center" vertical="center" wrapText="1"/>
    </xf>
    <xf numFmtId="165" fontId="16" fillId="0" borderId="22" xfId="0" applyNumberFormat="1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wrapText="1"/>
    </xf>
    <xf numFmtId="0" fontId="14" fillId="0" borderId="30" xfId="0" applyFont="1" applyFill="1" applyBorder="1" applyAlignment="1">
      <alignment horizontal="right" vertical="center"/>
    </xf>
    <xf numFmtId="0" fontId="16" fillId="0" borderId="2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left"/>
    </xf>
    <xf numFmtId="0" fontId="16" fillId="0" borderId="27" xfId="0" applyFont="1" applyFill="1" applyBorder="1" applyAlignment="1">
      <alignment horizontal="left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3">
    <cellStyle name="1" xfId="1"/>
    <cellStyle name="2" xfId="2"/>
    <cellStyle name="3" xfId="3"/>
    <cellStyle name="4" xfId="4"/>
    <cellStyle name="5" xfId="5"/>
    <cellStyle name="5 2" xfId="12"/>
    <cellStyle name="6" xfId="6"/>
    <cellStyle name="7" xfId="7"/>
    <cellStyle name="8" xfId="8"/>
    <cellStyle name="Обычный" xfId="0" builtinId="0"/>
    <cellStyle name="Обычный 2" xfId="9"/>
    <cellStyle name="Обычный 3" xfId="10"/>
    <cellStyle name="Обычный 4" xfId="1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4B3E3"/>
      <color rgb="FFE1D8F0"/>
      <color rgb="FFFFF176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00"/>
  <sheetViews>
    <sheetView tabSelected="1" view="pageBreakPreview" zoomScaleNormal="100" zoomScaleSheetLayoutView="100" workbookViewId="0">
      <selection activeCell="H71" sqref="H71:H559"/>
    </sheetView>
  </sheetViews>
  <sheetFormatPr defaultColWidth="9.44140625" defaultRowHeight="13.2"/>
  <cols>
    <col min="1" max="1" width="68" style="144" customWidth="1"/>
    <col min="2" max="2" width="9.44140625" style="142" customWidth="1"/>
    <col min="3" max="3" width="14.5546875" style="142" customWidth="1"/>
    <col min="4" max="4" width="8.44140625" style="142" customWidth="1"/>
    <col min="5" max="5" width="9.44140625" style="142" customWidth="1"/>
    <col min="6" max="7" width="12.44140625" style="142" customWidth="1"/>
    <col min="8" max="8" width="13.5546875" style="142" customWidth="1"/>
    <col min="9" max="9" width="13.44140625" style="142" customWidth="1"/>
    <col min="10" max="10" width="5.5546875" style="119" hidden="1" customWidth="1"/>
    <col min="11" max="11" width="11.6640625" style="120" customWidth="1"/>
    <col min="12" max="16384" width="9.44140625" style="71"/>
  </cols>
  <sheetData>
    <row r="1" spans="1:11">
      <c r="F1" s="118"/>
      <c r="G1" s="118"/>
      <c r="H1" s="118"/>
      <c r="I1" s="200" t="s">
        <v>422</v>
      </c>
      <c r="J1" s="200"/>
      <c r="K1" s="200"/>
    </row>
    <row r="2" spans="1:11" s="70" customFormat="1" ht="11.85" customHeight="1">
      <c r="A2" s="145"/>
      <c r="B2" s="146"/>
      <c r="C2" s="146"/>
      <c r="D2" s="146"/>
      <c r="E2" s="146"/>
      <c r="F2" s="201" t="s">
        <v>892</v>
      </c>
      <c r="G2" s="201"/>
      <c r="H2" s="201"/>
      <c r="I2" s="201"/>
      <c r="J2" s="201"/>
      <c r="K2" s="201"/>
    </row>
    <row r="3" spans="1:11" s="70" customFormat="1" ht="10.35" customHeight="1">
      <c r="A3" s="145"/>
      <c r="B3" s="146"/>
      <c r="C3" s="146"/>
      <c r="D3" s="146"/>
      <c r="E3" s="146"/>
      <c r="F3" s="201" t="s">
        <v>893</v>
      </c>
      <c r="G3" s="201"/>
      <c r="H3" s="201"/>
      <c r="I3" s="201"/>
      <c r="J3" s="201"/>
      <c r="K3" s="201"/>
    </row>
    <row r="4" spans="1:11" ht="31.35" customHeight="1">
      <c r="A4" s="208" t="s">
        <v>894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</row>
    <row r="5" spans="1:11" ht="13.8" thickBot="1">
      <c r="A5" s="147"/>
      <c r="B5" s="146"/>
      <c r="C5" s="146"/>
      <c r="D5" s="146"/>
      <c r="E5" s="146"/>
      <c r="F5" s="209" t="s">
        <v>137</v>
      </c>
      <c r="G5" s="209"/>
      <c r="H5" s="209"/>
      <c r="I5" s="209"/>
      <c r="J5" s="209"/>
      <c r="K5" s="209"/>
    </row>
    <row r="6" spans="1:11" ht="16.5" customHeight="1">
      <c r="A6" s="214" t="s">
        <v>3</v>
      </c>
      <c r="B6" s="204" t="s">
        <v>139</v>
      </c>
      <c r="C6" s="204"/>
      <c r="D6" s="204"/>
      <c r="E6" s="204"/>
      <c r="F6" s="204" t="s">
        <v>877</v>
      </c>
      <c r="G6" s="210" t="s">
        <v>878</v>
      </c>
      <c r="H6" s="204" t="s">
        <v>879</v>
      </c>
      <c r="I6" s="206" t="s">
        <v>880</v>
      </c>
      <c r="J6" s="121"/>
      <c r="K6" s="202" t="s">
        <v>891</v>
      </c>
    </row>
    <row r="7" spans="1:11" ht="12" customHeight="1">
      <c r="A7" s="215"/>
      <c r="B7" s="211" t="s">
        <v>193</v>
      </c>
      <c r="C7" s="211" t="s">
        <v>140</v>
      </c>
      <c r="D7" s="211" t="s">
        <v>141</v>
      </c>
      <c r="E7" s="211" t="s">
        <v>224</v>
      </c>
      <c r="F7" s="205"/>
      <c r="G7" s="211"/>
      <c r="H7" s="205"/>
      <c r="I7" s="207"/>
      <c r="J7" s="122"/>
      <c r="K7" s="203"/>
    </row>
    <row r="8" spans="1:11" ht="24.6" customHeight="1">
      <c r="A8" s="215"/>
      <c r="B8" s="211"/>
      <c r="C8" s="211"/>
      <c r="D8" s="211"/>
      <c r="E8" s="211"/>
      <c r="F8" s="205"/>
      <c r="G8" s="211"/>
      <c r="H8" s="205"/>
      <c r="I8" s="207"/>
      <c r="J8" s="122"/>
      <c r="K8" s="203"/>
    </row>
    <row r="9" spans="1:11">
      <c r="A9" s="148">
        <v>1</v>
      </c>
      <c r="B9" s="123">
        <v>2</v>
      </c>
      <c r="C9" s="123">
        <v>3</v>
      </c>
      <c r="D9" s="123">
        <v>4</v>
      </c>
      <c r="E9" s="123">
        <v>5</v>
      </c>
      <c r="F9" s="123">
        <v>6</v>
      </c>
      <c r="G9" s="123">
        <v>6</v>
      </c>
      <c r="H9" s="123">
        <v>7</v>
      </c>
      <c r="I9" s="124">
        <v>8</v>
      </c>
      <c r="J9" s="122"/>
      <c r="K9" s="125">
        <v>9</v>
      </c>
    </row>
    <row r="10" spans="1:11">
      <c r="A10" s="98" t="s">
        <v>59</v>
      </c>
      <c r="B10" s="87" t="s">
        <v>324</v>
      </c>
      <c r="C10" s="87"/>
      <c r="D10" s="88"/>
      <c r="E10" s="88"/>
      <c r="F10" s="116">
        <f>F11+F18+F33+F79+F100+F108</f>
        <v>786548</v>
      </c>
      <c r="G10" s="116">
        <f>G11+G18+G33+G79+G100+G108</f>
        <v>792242.7</v>
      </c>
      <c r="H10" s="116">
        <f>H11+H18+H33+H79+H100+H108</f>
        <v>327285.20000000007</v>
      </c>
      <c r="I10" s="116">
        <f>H10/F10*100</f>
        <v>41.610327659596116</v>
      </c>
      <c r="J10" s="122"/>
      <c r="K10" s="126">
        <f>H10/G10*100</f>
        <v>41.311229500757797</v>
      </c>
    </row>
    <row r="11" spans="1:11" ht="26.4">
      <c r="A11" s="74" t="s">
        <v>60</v>
      </c>
      <c r="B11" s="76" t="s">
        <v>194</v>
      </c>
      <c r="C11" s="76"/>
      <c r="D11" s="90"/>
      <c r="E11" s="90"/>
      <c r="F11" s="116">
        <f t="shared" ref="F11:G14" si="0">F12</f>
        <v>7670</v>
      </c>
      <c r="G11" s="116">
        <f t="shared" si="0"/>
        <v>7670</v>
      </c>
      <c r="H11" s="116">
        <f t="shared" ref="H11:H13" si="1">H12</f>
        <v>3805.4</v>
      </c>
      <c r="I11" s="116">
        <f t="shared" ref="I11:I74" si="2">H11/F11*100</f>
        <v>49.614080834419823</v>
      </c>
      <c r="J11" s="122"/>
      <c r="K11" s="126">
        <f t="shared" ref="K11:K74" si="3">H11/G11*100</f>
        <v>49.614080834419823</v>
      </c>
    </row>
    <row r="12" spans="1:11" ht="26.4">
      <c r="A12" s="149" t="s">
        <v>566</v>
      </c>
      <c r="B12" s="76" t="s">
        <v>194</v>
      </c>
      <c r="C12" s="150" t="s">
        <v>173</v>
      </c>
      <c r="D12" s="123"/>
      <c r="E12" s="123"/>
      <c r="F12" s="116">
        <f t="shared" si="0"/>
        <v>7670</v>
      </c>
      <c r="G12" s="116">
        <f t="shared" si="0"/>
        <v>7670</v>
      </c>
      <c r="H12" s="116">
        <f t="shared" si="1"/>
        <v>3805.4</v>
      </c>
      <c r="I12" s="116">
        <f t="shared" si="2"/>
        <v>49.614080834419823</v>
      </c>
      <c r="J12" s="122"/>
      <c r="K12" s="126">
        <f t="shared" si="3"/>
        <v>49.614080834419823</v>
      </c>
    </row>
    <row r="13" spans="1:11">
      <c r="A13" s="149" t="s">
        <v>226</v>
      </c>
      <c r="B13" s="76" t="s">
        <v>194</v>
      </c>
      <c r="C13" s="150" t="s">
        <v>188</v>
      </c>
      <c r="D13" s="81"/>
      <c r="E13" s="81"/>
      <c r="F13" s="116">
        <f t="shared" si="0"/>
        <v>7670</v>
      </c>
      <c r="G13" s="116">
        <f t="shared" si="0"/>
        <v>7670</v>
      </c>
      <c r="H13" s="116">
        <f t="shared" si="1"/>
        <v>3805.4</v>
      </c>
      <c r="I13" s="116">
        <f t="shared" si="2"/>
        <v>49.614080834419823</v>
      </c>
      <c r="J13" s="122"/>
      <c r="K13" s="126">
        <f t="shared" si="3"/>
        <v>49.614080834419823</v>
      </c>
    </row>
    <row r="14" spans="1:11" ht="26.4">
      <c r="A14" s="151" t="s">
        <v>325</v>
      </c>
      <c r="B14" s="76" t="s">
        <v>194</v>
      </c>
      <c r="C14" s="150" t="s">
        <v>189</v>
      </c>
      <c r="D14" s="82"/>
      <c r="E14" s="82"/>
      <c r="F14" s="116">
        <f t="shared" si="0"/>
        <v>7670</v>
      </c>
      <c r="G14" s="116">
        <f t="shared" si="0"/>
        <v>7670</v>
      </c>
      <c r="H14" s="116">
        <f>H15</f>
        <v>3805.4</v>
      </c>
      <c r="I14" s="116">
        <f t="shared" si="2"/>
        <v>49.614080834419823</v>
      </c>
      <c r="J14" s="122"/>
      <c r="K14" s="126">
        <f t="shared" si="3"/>
        <v>49.614080834419823</v>
      </c>
    </row>
    <row r="15" spans="1:11">
      <c r="A15" s="152" t="s">
        <v>225</v>
      </c>
      <c r="B15" s="73" t="s">
        <v>194</v>
      </c>
      <c r="C15" s="153" t="s">
        <v>227</v>
      </c>
      <c r="D15" s="85"/>
      <c r="E15" s="85"/>
      <c r="F15" s="117">
        <f t="shared" ref="F15:H16" si="4">F16</f>
        <v>7670</v>
      </c>
      <c r="G15" s="117">
        <f t="shared" si="4"/>
        <v>7670</v>
      </c>
      <c r="H15" s="117">
        <f t="shared" si="4"/>
        <v>3805.4</v>
      </c>
      <c r="I15" s="117">
        <f t="shared" si="2"/>
        <v>49.614080834419823</v>
      </c>
      <c r="J15" s="122"/>
      <c r="K15" s="127">
        <f t="shared" si="3"/>
        <v>49.614080834419823</v>
      </c>
    </row>
    <row r="16" spans="1:11" ht="39.6">
      <c r="A16" s="154" t="s">
        <v>62</v>
      </c>
      <c r="B16" s="73" t="s">
        <v>194</v>
      </c>
      <c r="C16" s="153" t="s">
        <v>227</v>
      </c>
      <c r="D16" s="155" t="s">
        <v>63</v>
      </c>
      <c r="E16" s="155"/>
      <c r="F16" s="117">
        <f t="shared" si="4"/>
        <v>7670</v>
      </c>
      <c r="G16" s="117">
        <f t="shared" si="4"/>
        <v>7670</v>
      </c>
      <c r="H16" s="117">
        <f t="shared" si="4"/>
        <v>3805.4</v>
      </c>
      <c r="I16" s="117">
        <f t="shared" si="2"/>
        <v>49.614080834419823</v>
      </c>
      <c r="J16" s="122"/>
      <c r="K16" s="127">
        <f t="shared" si="3"/>
        <v>49.614080834419823</v>
      </c>
    </row>
    <row r="17" spans="1:11">
      <c r="A17" s="154" t="s">
        <v>64</v>
      </c>
      <c r="B17" s="73" t="s">
        <v>194</v>
      </c>
      <c r="C17" s="153" t="s">
        <v>227</v>
      </c>
      <c r="D17" s="155" t="s">
        <v>65</v>
      </c>
      <c r="E17" s="155">
        <v>900100</v>
      </c>
      <c r="F17" s="117">
        <v>7670</v>
      </c>
      <c r="G17" s="117">
        <v>7670</v>
      </c>
      <c r="H17" s="117">
        <v>3805.4</v>
      </c>
      <c r="I17" s="117">
        <f t="shared" si="2"/>
        <v>49.614080834419823</v>
      </c>
      <c r="J17" s="122"/>
      <c r="K17" s="127">
        <f t="shared" si="3"/>
        <v>49.614080834419823</v>
      </c>
    </row>
    <row r="18" spans="1:11" ht="39.6">
      <c r="A18" s="74" t="s">
        <v>66</v>
      </c>
      <c r="B18" s="76" t="s">
        <v>195</v>
      </c>
      <c r="C18" s="76"/>
      <c r="D18" s="90"/>
      <c r="E18" s="90"/>
      <c r="F18" s="116">
        <f>F19</f>
        <v>11736.8</v>
      </c>
      <c r="G18" s="116">
        <f>G19</f>
        <v>11736.8</v>
      </c>
      <c r="H18" s="116">
        <f>H19</f>
        <v>6043.6</v>
      </c>
      <c r="I18" s="116">
        <f t="shared" si="2"/>
        <v>51.492740781132852</v>
      </c>
      <c r="J18" s="122"/>
      <c r="K18" s="126">
        <f t="shared" si="3"/>
        <v>51.492740781132852</v>
      </c>
    </row>
    <row r="19" spans="1:11" ht="26.4">
      <c r="A19" s="99" t="s">
        <v>228</v>
      </c>
      <c r="B19" s="76" t="s">
        <v>195</v>
      </c>
      <c r="C19" s="96" t="s">
        <v>153</v>
      </c>
      <c r="D19" s="92"/>
      <c r="E19" s="92"/>
      <c r="F19" s="116">
        <f>F20+F23+F26</f>
        <v>11736.8</v>
      </c>
      <c r="G19" s="116">
        <f>G20+G23+G26</f>
        <v>11736.8</v>
      </c>
      <c r="H19" s="116">
        <f>H20+H23+H26</f>
        <v>6043.6</v>
      </c>
      <c r="I19" s="116">
        <f t="shared" si="2"/>
        <v>51.492740781132852</v>
      </c>
      <c r="J19" s="122"/>
      <c r="K19" s="126">
        <f t="shared" si="3"/>
        <v>51.492740781132852</v>
      </c>
    </row>
    <row r="20" spans="1:11">
      <c r="A20" s="156" t="s">
        <v>229</v>
      </c>
      <c r="B20" s="76" t="s">
        <v>195</v>
      </c>
      <c r="C20" s="150" t="s">
        <v>230</v>
      </c>
      <c r="D20" s="100"/>
      <c r="E20" s="100"/>
      <c r="F20" s="116">
        <f t="shared" ref="F20:H21" si="5">F21</f>
        <v>3019.4</v>
      </c>
      <c r="G20" s="116">
        <f t="shared" si="5"/>
        <v>3019.4</v>
      </c>
      <c r="H20" s="116">
        <f t="shared" si="5"/>
        <v>1814.9</v>
      </c>
      <c r="I20" s="116">
        <f t="shared" si="2"/>
        <v>60.107968470557061</v>
      </c>
      <c r="J20" s="122"/>
      <c r="K20" s="126">
        <f t="shared" si="3"/>
        <v>60.107968470557061</v>
      </c>
    </row>
    <row r="21" spans="1:11" ht="39.6">
      <c r="A21" s="157" t="s">
        <v>62</v>
      </c>
      <c r="B21" s="73" t="s">
        <v>195</v>
      </c>
      <c r="C21" s="153" t="s">
        <v>230</v>
      </c>
      <c r="D21" s="124" t="s">
        <v>63</v>
      </c>
      <c r="E21" s="124"/>
      <c r="F21" s="117">
        <f t="shared" si="5"/>
        <v>3019.4</v>
      </c>
      <c r="G21" s="117">
        <f t="shared" si="5"/>
        <v>3019.4</v>
      </c>
      <c r="H21" s="117">
        <f t="shared" si="5"/>
        <v>1814.9</v>
      </c>
      <c r="I21" s="117">
        <f t="shared" si="2"/>
        <v>60.107968470557061</v>
      </c>
      <c r="J21" s="122"/>
      <c r="K21" s="127">
        <f t="shared" si="3"/>
        <v>60.107968470557061</v>
      </c>
    </row>
    <row r="22" spans="1:11">
      <c r="A22" s="157" t="s">
        <v>64</v>
      </c>
      <c r="B22" s="73" t="s">
        <v>195</v>
      </c>
      <c r="C22" s="153" t="s">
        <v>230</v>
      </c>
      <c r="D22" s="124" t="s">
        <v>65</v>
      </c>
      <c r="E22" s="155">
        <v>900100</v>
      </c>
      <c r="F22" s="117">
        <v>3019.4</v>
      </c>
      <c r="G22" s="117">
        <v>3019.4</v>
      </c>
      <c r="H22" s="117">
        <v>1814.9</v>
      </c>
      <c r="I22" s="117">
        <f t="shared" si="2"/>
        <v>60.107968470557061</v>
      </c>
      <c r="J22" s="122"/>
      <c r="K22" s="127">
        <f t="shared" si="3"/>
        <v>60.107968470557061</v>
      </c>
    </row>
    <row r="23" spans="1:11" ht="26.4">
      <c r="A23" s="156" t="s">
        <v>369</v>
      </c>
      <c r="B23" s="76" t="s">
        <v>195</v>
      </c>
      <c r="C23" s="150" t="s">
        <v>231</v>
      </c>
      <c r="D23" s="158"/>
      <c r="E23" s="158"/>
      <c r="F23" s="116">
        <f t="shared" ref="F23:H24" si="6">F24</f>
        <v>2340</v>
      </c>
      <c r="G23" s="116">
        <f t="shared" si="6"/>
        <v>2340</v>
      </c>
      <c r="H23" s="116">
        <f t="shared" si="6"/>
        <v>1364.4</v>
      </c>
      <c r="I23" s="116">
        <f t="shared" si="2"/>
        <v>58.307692307692314</v>
      </c>
      <c r="J23" s="122"/>
      <c r="K23" s="126">
        <f t="shared" si="3"/>
        <v>58.307692307692314</v>
      </c>
    </row>
    <row r="24" spans="1:11" ht="39.6">
      <c r="A24" s="154" t="s">
        <v>62</v>
      </c>
      <c r="B24" s="73" t="s">
        <v>195</v>
      </c>
      <c r="C24" s="153" t="s">
        <v>231</v>
      </c>
      <c r="D24" s="155" t="s">
        <v>63</v>
      </c>
      <c r="E24" s="155"/>
      <c r="F24" s="117">
        <f t="shared" si="6"/>
        <v>2340</v>
      </c>
      <c r="G24" s="117">
        <f t="shared" si="6"/>
        <v>2340</v>
      </c>
      <c r="H24" s="117">
        <f t="shared" si="6"/>
        <v>1364.4</v>
      </c>
      <c r="I24" s="117">
        <f t="shared" si="2"/>
        <v>58.307692307692314</v>
      </c>
      <c r="J24" s="122"/>
      <c r="K24" s="127">
        <f t="shared" si="3"/>
        <v>58.307692307692314</v>
      </c>
    </row>
    <row r="25" spans="1:11">
      <c r="A25" s="154" t="s">
        <v>64</v>
      </c>
      <c r="B25" s="73" t="s">
        <v>195</v>
      </c>
      <c r="C25" s="153" t="s">
        <v>231</v>
      </c>
      <c r="D25" s="155" t="s">
        <v>65</v>
      </c>
      <c r="E25" s="155">
        <v>900100</v>
      </c>
      <c r="F25" s="117">
        <v>2340</v>
      </c>
      <c r="G25" s="117">
        <v>2340</v>
      </c>
      <c r="H25" s="117">
        <v>1364.4</v>
      </c>
      <c r="I25" s="117">
        <f t="shared" si="2"/>
        <v>58.307692307692314</v>
      </c>
      <c r="J25" s="122"/>
      <c r="K25" s="127">
        <f t="shared" si="3"/>
        <v>58.307692307692314</v>
      </c>
    </row>
    <row r="26" spans="1:11" ht="26.4">
      <c r="A26" s="156" t="s">
        <v>232</v>
      </c>
      <c r="B26" s="76" t="s">
        <v>195</v>
      </c>
      <c r="C26" s="150" t="s">
        <v>233</v>
      </c>
      <c r="D26" s="158"/>
      <c r="E26" s="158"/>
      <c r="F26" s="116">
        <f>F27+F29+F31</f>
        <v>6377.4000000000005</v>
      </c>
      <c r="G26" s="116">
        <f>G27+G29+G31</f>
        <v>6377.4000000000005</v>
      </c>
      <c r="H26" s="116">
        <f>H27+H29+H31</f>
        <v>2864.2999999999997</v>
      </c>
      <c r="I26" s="116">
        <f t="shared" si="2"/>
        <v>44.913287546649094</v>
      </c>
      <c r="J26" s="122"/>
      <c r="K26" s="126">
        <f t="shared" si="3"/>
        <v>44.913287546649094</v>
      </c>
    </row>
    <row r="27" spans="1:11" ht="39.6">
      <c r="A27" s="154" t="s">
        <v>62</v>
      </c>
      <c r="B27" s="73" t="s">
        <v>195</v>
      </c>
      <c r="C27" s="153" t="s">
        <v>233</v>
      </c>
      <c r="D27" s="155" t="s">
        <v>63</v>
      </c>
      <c r="E27" s="155"/>
      <c r="F27" s="117">
        <f>F28</f>
        <v>5824.3</v>
      </c>
      <c r="G27" s="117">
        <f>G28</f>
        <v>5824.3</v>
      </c>
      <c r="H27" s="117">
        <f>H28</f>
        <v>2686.7</v>
      </c>
      <c r="I27" s="117">
        <f t="shared" si="2"/>
        <v>46.129148567209789</v>
      </c>
      <c r="J27" s="122"/>
      <c r="K27" s="127">
        <f t="shared" si="3"/>
        <v>46.129148567209789</v>
      </c>
    </row>
    <row r="28" spans="1:11">
      <c r="A28" s="154" t="s">
        <v>64</v>
      </c>
      <c r="B28" s="73" t="s">
        <v>195</v>
      </c>
      <c r="C28" s="153" t="s">
        <v>233</v>
      </c>
      <c r="D28" s="155" t="s">
        <v>65</v>
      </c>
      <c r="E28" s="155">
        <v>900100</v>
      </c>
      <c r="F28" s="117">
        <v>5824.3</v>
      </c>
      <c r="G28" s="117">
        <v>5824.3</v>
      </c>
      <c r="H28" s="117">
        <v>2686.7</v>
      </c>
      <c r="I28" s="117">
        <f t="shared" si="2"/>
        <v>46.129148567209789</v>
      </c>
      <c r="J28" s="122"/>
      <c r="K28" s="127">
        <f t="shared" si="3"/>
        <v>46.129148567209789</v>
      </c>
    </row>
    <row r="29" spans="1:11" ht="26.4">
      <c r="A29" s="154" t="s">
        <v>67</v>
      </c>
      <c r="B29" s="73" t="s">
        <v>195</v>
      </c>
      <c r="C29" s="153" t="s">
        <v>233</v>
      </c>
      <c r="D29" s="155" t="s">
        <v>68</v>
      </c>
      <c r="E29" s="155"/>
      <c r="F29" s="117">
        <f>F30</f>
        <v>553</v>
      </c>
      <c r="G29" s="117">
        <f>G30</f>
        <v>553</v>
      </c>
      <c r="H29" s="117">
        <f>H30</f>
        <v>177.6</v>
      </c>
      <c r="I29" s="117">
        <f t="shared" si="2"/>
        <v>32.115732368896929</v>
      </c>
      <c r="J29" s="122"/>
      <c r="K29" s="127">
        <f t="shared" si="3"/>
        <v>32.115732368896929</v>
      </c>
    </row>
    <row r="30" spans="1:11" ht="26.4">
      <c r="A30" s="154" t="s">
        <v>69</v>
      </c>
      <c r="B30" s="73" t="s">
        <v>195</v>
      </c>
      <c r="C30" s="153" t="s">
        <v>233</v>
      </c>
      <c r="D30" s="155" t="s">
        <v>70</v>
      </c>
      <c r="E30" s="155">
        <v>900100</v>
      </c>
      <c r="F30" s="117">
        <v>553</v>
      </c>
      <c r="G30" s="117">
        <v>553</v>
      </c>
      <c r="H30" s="117">
        <v>177.6</v>
      </c>
      <c r="I30" s="117">
        <f t="shared" si="2"/>
        <v>32.115732368896929</v>
      </c>
      <c r="J30" s="122"/>
      <c r="K30" s="127">
        <f t="shared" si="3"/>
        <v>32.115732368896929</v>
      </c>
    </row>
    <row r="31" spans="1:11">
      <c r="A31" s="154" t="s">
        <v>72</v>
      </c>
      <c r="B31" s="73" t="s">
        <v>195</v>
      </c>
      <c r="C31" s="153" t="s">
        <v>233</v>
      </c>
      <c r="D31" s="155">
        <v>800</v>
      </c>
      <c r="E31" s="155"/>
      <c r="F31" s="117">
        <f>F32</f>
        <v>0.1</v>
      </c>
      <c r="G31" s="117">
        <f>G32</f>
        <v>0.1</v>
      </c>
      <c r="H31" s="117">
        <f>H32</f>
        <v>0</v>
      </c>
      <c r="I31" s="117">
        <f t="shared" si="2"/>
        <v>0</v>
      </c>
      <c r="J31" s="122"/>
      <c r="K31" s="127">
        <f t="shared" si="3"/>
        <v>0</v>
      </c>
    </row>
    <row r="32" spans="1:11">
      <c r="A32" s="154" t="s">
        <v>74</v>
      </c>
      <c r="B32" s="73" t="s">
        <v>195</v>
      </c>
      <c r="C32" s="153" t="s">
        <v>233</v>
      </c>
      <c r="D32" s="155">
        <v>850</v>
      </c>
      <c r="E32" s="155">
        <v>900100</v>
      </c>
      <c r="F32" s="117">
        <v>0.1</v>
      </c>
      <c r="G32" s="117">
        <v>0.1</v>
      </c>
      <c r="H32" s="117">
        <v>0</v>
      </c>
      <c r="I32" s="117">
        <f t="shared" si="2"/>
        <v>0</v>
      </c>
      <c r="J32" s="122"/>
      <c r="K32" s="127">
        <f t="shared" si="3"/>
        <v>0</v>
      </c>
    </row>
    <row r="33" spans="1:11" ht="39.6">
      <c r="A33" s="74" t="s">
        <v>71</v>
      </c>
      <c r="B33" s="76" t="s">
        <v>196</v>
      </c>
      <c r="C33" s="123"/>
      <c r="D33" s="123"/>
      <c r="E33" s="123"/>
      <c r="F33" s="116">
        <f>F34+F50+F42+F71</f>
        <v>183161.1</v>
      </c>
      <c r="G33" s="116">
        <f>G34+G50+G42+G71</f>
        <v>183164.1</v>
      </c>
      <c r="H33" s="116">
        <f>H34+H50+H42+H71</f>
        <v>79107.5</v>
      </c>
      <c r="I33" s="116">
        <f t="shared" si="2"/>
        <v>43.190120609670942</v>
      </c>
      <c r="J33" s="128" t="e">
        <f>#REF!+J34+#REF!+#REF!+J50+#REF!+J42</f>
        <v>#REF!</v>
      </c>
      <c r="K33" s="126">
        <f t="shared" si="3"/>
        <v>43.189413209247881</v>
      </c>
    </row>
    <row r="34" spans="1:11">
      <c r="A34" s="149" t="s">
        <v>237</v>
      </c>
      <c r="B34" s="76" t="s">
        <v>196</v>
      </c>
      <c r="C34" s="150" t="s">
        <v>149</v>
      </c>
      <c r="D34" s="95"/>
      <c r="E34" s="95"/>
      <c r="F34" s="116">
        <f t="shared" ref="F34:H36" si="7">F35</f>
        <v>5150</v>
      </c>
      <c r="G34" s="116">
        <f t="shared" si="7"/>
        <v>5150</v>
      </c>
      <c r="H34" s="116">
        <f t="shared" si="7"/>
        <v>2221.3000000000002</v>
      </c>
      <c r="I34" s="116">
        <f t="shared" si="2"/>
        <v>43.132038834951459</v>
      </c>
      <c r="J34" s="122"/>
      <c r="K34" s="126">
        <f t="shared" si="3"/>
        <v>43.132038834951459</v>
      </c>
    </row>
    <row r="35" spans="1:11">
      <c r="A35" s="159" t="s">
        <v>120</v>
      </c>
      <c r="B35" s="83" t="s">
        <v>196</v>
      </c>
      <c r="C35" s="150" t="s">
        <v>415</v>
      </c>
      <c r="D35" s="158"/>
      <c r="E35" s="158"/>
      <c r="F35" s="160">
        <f t="shared" si="7"/>
        <v>5150</v>
      </c>
      <c r="G35" s="116">
        <f t="shared" si="7"/>
        <v>5150</v>
      </c>
      <c r="H35" s="116">
        <f t="shared" si="7"/>
        <v>2221.3000000000002</v>
      </c>
      <c r="I35" s="116">
        <f t="shared" si="2"/>
        <v>43.132038834951459</v>
      </c>
      <c r="J35" s="122"/>
      <c r="K35" s="126">
        <f t="shared" si="3"/>
        <v>43.132038834951459</v>
      </c>
    </row>
    <row r="36" spans="1:11" ht="52.8">
      <c r="A36" s="159" t="s">
        <v>527</v>
      </c>
      <c r="B36" s="83" t="s">
        <v>196</v>
      </c>
      <c r="C36" s="150" t="s">
        <v>525</v>
      </c>
      <c r="D36" s="158"/>
      <c r="E36" s="158"/>
      <c r="F36" s="160">
        <f t="shared" si="7"/>
        <v>5150</v>
      </c>
      <c r="G36" s="116">
        <f t="shared" si="7"/>
        <v>5150</v>
      </c>
      <c r="H36" s="116">
        <f t="shared" si="7"/>
        <v>2221.3000000000002</v>
      </c>
      <c r="I36" s="116">
        <f t="shared" si="2"/>
        <v>43.132038834951459</v>
      </c>
      <c r="J36" s="122"/>
      <c r="K36" s="126">
        <f t="shared" si="3"/>
        <v>43.132038834951459</v>
      </c>
    </row>
    <row r="37" spans="1:11" ht="39.6">
      <c r="A37" s="154" t="s">
        <v>378</v>
      </c>
      <c r="B37" s="79" t="s">
        <v>196</v>
      </c>
      <c r="C37" s="153" t="s">
        <v>526</v>
      </c>
      <c r="D37" s="155"/>
      <c r="E37" s="155"/>
      <c r="F37" s="161">
        <f>F38+F40</f>
        <v>5150</v>
      </c>
      <c r="G37" s="117">
        <f>G38+G40</f>
        <v>5150</v>
      </c>
      <c r="H37" s="117">
        <f>H38+H40</f>
        <v>2221.3000000000002</v>
      </c>
      <c r="I37" s="117">
        <f t="shared" si="2"/>
        <v>43.132038834951459</v>
      </c>
      <c r="J37" s="122"/>
      <c r="K37" s="127">
        <f t="shared" si="3"/>
        <v>43.132038834951459</v>
      </c>
    </row>
    <row r="38" spans="1:11" ht="39.6">
      <c r="A38" s="154" t="s">
        <v>62</v>
      </c>
      <c r="B38" s="79" t="s">
        <v>196</v>
      </c>
      <c r="C38" s="153" t="s">
        <v>526</v>
      </c>
      <c r="D38" s="155" t="s">
        <v>63</v>
      </c>
      <c r="E38" s="155"/>
      <c r="F38" s="117">
        <f>F39</f>
        <v>4656.8</v>
      </c>
      <c r="G38" s="117">
        <f>G39</f>
        <v>4656.8</v>
      </c>
      <c r="H38" s="117">
        <f>H39</f>
        <v>2143.5</v>
      </c>
      <c r="I38" s="117">
        <f t="shared" si="2"/>
        <v>46.029462291702458</v>
      </c>
      <c r="J38" s="122"/>
      <c r="K38" s="127">
        <f t="shared" si="3"/>
        <v>46.029462291702458</v>
      </c>
    </row>
    <row r="39" spans="1:11">
      <c r="A39" s="154" t="s">
        <v>64</v>
      </c>
      <c r="B39" s="79" t="s">
        <v>196</v>
      </c>
      <c r="C39" s="153" t="s">
        <v>526</v>
      </c>
      <c r="D39" s="155" t="s">
        <v>65</v>
      </c>
      <c r="E39" s="155">
        <v>900303</v>
      </c>
      <c r="F39" s="117">
        <v>4656.8</v>
      </c>
      <c r="G39" s="117">
        <v>4656.8</v>
      </c>
      <c r="H39" s="117">
        <v>2143.5</v>
      </c>
      <c r="I39" s="117">
        <f t="shared" si="2"/>
        <v>46.029462291702458</v>
      </c>
      <c r="J39" s="122"/>
      <c r="K39" s="127">
        <f t="shared" si="3"/>
        <v>46.029462291702458</v>
      </c>
    </row>
    <row r="40" spans="1:11" ht="26.4">
      <c r="A40" s="154" t="s">
        <v>67</v>
      </c>
      <c r="B40" s="79" t="s">
        <v>196</v>
      </c>
      <c r="C40" s="153" t="s">
        <v>526</v>
      </c>
      <c r="D40" s="155" t="s">
        <v>68</v>
      </c>
      <c r="E40" s="155"/>
      <c r="F40" s="117">
        <f>F41</f>
        <v>493.2</v>
      </c>
      <c r="G40" s="117">
        <f>G41</f>
        <v>493.2</v>
      </c>
      <c r="H40" s="117">
        <f>H41</f>
        <v>77.8</v>
      </c>
      <c r="I40" s="117">
        <f t="shared" si="2"/>
        <v>15.774533657745337</v>
      </c>
      <c r="J40" s="122"/>
      <c r="K40" s="127">
        <f t="shared" si="3"/>
        <v>15.774533657745337</v>
      </c>
    </row>
    <row r="41" spans="1:11" ht="26.4">
      <c r="A41" s="154" t="s">
        <v>69</v>
      </c>
      <c r="B41" s="79" t="s">
        <v>196</v>
      </c>
      <c r="C41" s="153" t="s">
        <v>526</v>
      </c>
      <c r="D41" s="155" t="s">
        <v>70</v>
      </c>
      <c r="E41" s="155">
        <v>900303</v>
      </c>
      <c r="F41" s="117">
        <v>493.2</v>
      </c>
      <c r="G41" s="117">
        <v>493.2</v>
      </c>
      <c r="H41" s="117">
        <v>77.8</v>
      </c>
      <c r="I41" s="117">
        <f t="shared" si="2"/>
        <v>15.774533657745337</v>
      </c>
      <c r="J41" s="122"/>
      <c r="K41" s="127">
        <f t="shared" si="3"/>
        <v>15.774533657745337</v>
      </c>
    </row>
    <row r="42" spans="1:11">
      <c r="A42" s="162" t="s">
        <v>270</v>
      </c>
      <c r="B42" s="76" t="s">
        <v>196</v>
      </c>
      <c r="C42" s="150" t="s">
        <v>161</v>
      </c>
      <c r="D42" s="124"/>
      <c r="E42" s="124"/>
      <c r="F42" s="116">
        <f t="shared" ref="F42:G44" si="8">F43</f>
        <v>261</v>
      </c>
      <c r="G42" s="116">
        <f t="shared" si="8"/>
        <v>261</v>
      </c>
      <c r="H42" s="116">
        <f t="shared" ref="H42:H44" si="9">H43</f>
        <v>0</v>
      </c>
      <c r="I42" s="116">
        <f t="shared" si="2"/>
        <v>0</v>
      </c>
      <c r="J42" s="122"/>
      <c r="K42" s="126">
        <f t="shared" si="3"/>
        <v>0</v>
      </c>
    </row>
    <row r="43" spans="1:11" ht="26.4">
      <c r="A43" s="162" t="s">
        <v>570</v>
      </c>
      <c r="B43" s="76" t="s">
        <v>196</v>
      </c>
      <c r="C43" s="150" t="s">
        <v>162</v>
      </c>
      <c r="D43" s="158"/>
      <c r="E43" s="158"/>
      <c r="F43" s="116">
        <f t="shared" si="8"/>
        <v>261</v>
      </c>
      <c r="G43" s="116">
        <f t="shared" si="8"/>
        <v>261</v>
      </c>
      <c r="H43" s="116">
        <f t="shared" si="9"/>
        <v>0</v>
      </c>
      <c r="I43" s="116">
        <f t="shared" si="2"/>
        <v>0</v>
      </c>
      <c r="J43" s="122"/>
      <c r="K43" s="126">
        <f t="shared" si="3"/>
        <v>0</v>
      </c>
    </row>
    <row r="44" spans="1:11" ht="26.4">
      <c r="A44" s="162" t="s">
        <v>650</v>
      </c>
      <c r="B44" s="73" t="s">
        <v>196</v>
      </c>
      <c r="C44" s="153" t="s">
        <v>163</v>
      </c>
      <c r="D44" s="155"/>
      <c r="E44" s="155"/>
      <c r="F44" s="116">
        <f t="shared" si="8"/>
        <v>261</v>
      </c>
      <c r="G44" s="116">
        <f t="shared" si="8"/>
        <v>261</v>
      </c>
      <c r="H44" s="116">
        <f t="shared" si="9"/>
        <v>0</v>
      </c>
      <c r="I44" s="116">
        <f t="shared" si="2"/>
        <v>0</v>
      </c>
      <c r="J44" s="122"/>
      <c r="K44" s="126">
        <f t="shared" si="3"/>
        <v>0</v>
      </c>
    </row>
    <row r="45" spans="1:11" ht="39.6">
      <c r="A45" s="162" t="s">
        <v>567</v>
      </c>
      <c r="B45" s="73" t="s">
        <v>196</v>
      </c>
      <c r="C45" s="153" t="s">
        <v>271</v>
      </c>
      <c r="D45" s="82"/>
      <c r="E45" s="82"/>
      <c r="F45" s="116">
        <f>F46+F48</f>
        <v>261</v>
      </c>
      <c r="G45" s="116">
        <f>G46+G48</f>
        <v>261</v>
      </c>
      <c r="H45" s="116">
        <f>H46+H48</f>
        <v>0</v>
      </c>
      <c r="I45" s="117">
        <f t="shared" si="2"/>
        <v>0</v>
      </c>
      <c r="J45" s="122"/>
      <c r="K45" s="127">
        <f t="shared" si="3"/>
        <v>0</v>
      </c>
    </row>
    <row r="46" spans="1:11" ht="39.6">
      <c r="A46" s="154" t="s">
        <v>62</v>
      </c>
      <c r="B46" s="73" t="s">
        <v>196</v>
      </c>
      <c r="C46" s="153" t="s">
        <v>271</v>
      </c>
      <c r="D46" s="155" t="s">
        <v>63</v>
      </c>
      <c r="E46" s="155"/>
      <c r="F46" s="117">
        <f>F47</f>
        <v>217.6</v>
      </c>
      <c r="G46" s="117">
        <f>G47</f>
        <v>217.6</v>
      </c>
      <c r="H46" s="117">
        <f>H47</f>
        <v>0</v>
      </c>
      <c r="I46" s="117">
        <f t="shared" si="2"/>
        <v>0</v>
      </c>
      <c r="J46" s="122"/>
      <c r="K46" s="127">
        <f t="shared" si="3"/>
        <v>0</v>
      </c>
    </row>
    <row r="47" spans="1:11">
      <c r="A47" s="154" t="s">
        <v>64</v>
      </c>
      <c r="B47" s="73" t="s">
        <v>196</v>
      </c>
      <c r="C47" s="153" t="s">
        <v>271</v>
      </c>
      <c r="D47" s="155" t="s">
        <v>65</v>
      </c>
      <c r="E47" s="155">
        <v>900303</v>
      </c>
      <c r="F47" s="117">
        <v>217.6</v>
      </c>
      <c r="G47" s="117">
        <v>217.6</v>
      </c>
      <c r="H47" s="117">
        <v>0</v>
      </c>
      <c r="I47" s="117">
        <f t="shared" si="2"/>
        <v>0</v>
      </c>
      <c r="J47" s="122"/>
      <c r="K47" s="127">
        <f t="shared" si="3"/>
        <v>0</v>
      </c>
    </row>
    <row r="48" spans="1:11" ht="26.4">
      <c r="A48" s="154" t="s">
        <v>67</v>
      </c>
      <c r="B48" s="73" t="s">
        <v>196</v>
      </c>
      <c r="C48" s="153" t="s">
        <v>271</v>
      </c>
      <c r="D48" s="155" t="s">
        <v>68</v>
      </c>
      <c r="E48" s="155"/>
      <c r="F48" s="117">
        <f>F49</f>
        <v>43.4</v>
      </c>
      <c r="G48" s="117">
        <f>G49</f>
        <v>43.4</v>
      </c>
      <c r="H48" s="117">
        <f>H49</f>
        <v>0</v>
      </c>
      <c r="I48" s="117">
        <f t="shared" si="2"/>
        <v>0</v>
      </c>
      <c r="J48" s="122"/>
      <c r="K48" s="127">
        <f t="shared" si="3"/>
        <v>0</v>
      </c>
    </row>
    <row r="49" spans="1:11" ht="26.4">
      <c r="A49" s="154" t="s">
        <v>69</v>
      </c>
      <c r="B49" s="73" t="s">
        <v>196</v>
      </c>
      <c r="C49" s="153" t="s">
        <v>271</v>
      </c>
      <c r="D49" s="155" t="s">
        <v>70</v>
      </c>
      <c r="E49" s="155">
        <v>900303</v>
      </c>
      <c r="F49" s="117">
        <v>43.4</v>
      </c>
      <c r="G49" s="117">
        <v>43.4</v>
      </c>
      <c r="H49" s="117">
        <v>0</v>
      </c>
      <c r="I49" s="117">
        <f t="shared" si="2"/>
        <v>0</v>
      </c>
      <c r="J49" s="122"/>
      <c r="K49" s="127">
        <f t="shared" si="3"/>
        <v>0</v>
      </c>
    </row>
    <row r="50" spans="1:11" ht="26.4">
      <c r="A50" s="149" t="s">
        <v>566</v>
      </c>
      <c r="B50" s="76" t="s">
        <v>196</v>
      </c>
      <c r="C50" s="150" t="s">
        <v>173</v>
      </c>
      <c r="D50" s="123"/>
      <c r="E50" s="123"/>
      <c r="F50" s="116">
        <f>F51+F58</f>
        <v>176600.1</v>
      </c>
      <c r="G50" s="116">
        <f>G51+G58</f>
        <v>176603.1</v>
      </c>
      <c r="H50" s="116">
        <f>H51+H58</f>
        <v>76398</v>
      </c>
      <c r="I50" s="116">
        <f t="shared" si="2"/>
        <v>43.260451154897417</v>
      </c>
      <c r="J50" s="122"/>
      <c r="K50" s="126">
        <f t="shared" si="3"/>
        <v>43.25971627904606</v>
      </c>
    </row>
    <row r="51" spans="1:11">
      <c r="A51" s="149" t="s">
        <v>592</v>
      </c>
      <c r="B51" s="76" t="s">
        <v>196</v>
      </c>
      <c r="C51" s="150" t="s">
        <v>174</v>
      </c>
      <c r="D51" s="123"/>
      <c r="E51" s="123"/>
      <c r="F51" s="116">
        <f t="shared" ref="F51:H52" si="10">F52</f>
        <v>2994.7</v>
      </c>
      <c r="G51" s="116">
        <f t="shared" si="10"/>
        <v>2994.7</v>
      </c>
      <c r="H51" s="116">
        <f t="shared" si="10"/>
        <v>966.6</v>
      </c>
      <c r="I51" s="116">
        <f t="shared" si="2"/>
        <v>32.27702274017431</v>
      </c>
      <c r="J51" s="122"/>
      <c r="K51" s="126">
        <f t="shared" si="3"/>
        <v>32.27702274017431</v>
      </c>
    </row>
    <row r="52" spans="1:11" ht="52.8">
      <c r="A52" s="156" t="s">
        <v>660</v>
      </c>
      <c r="B52" s="76" t="s">
        <v>196</v>
      </c>
      <c r="C52" s="150" t="s">
        <v>257</v>
      </c>
      <c r="D52" s="158"/>
      <c r="E52" s="158"/>
      <c r="F52" s="116">
        <f t="shared" si="10"/>
        <v>2994.7</v>
      </c>
      <c r="G52" s="116">
        <f t="shared" si="10"/>
        <v>2994.7</v>
      </c>
      <c r="H52" s="116">
        <f t="shared" si="10"/>
        <v>966.6</v>
      </c>
      <c r="I52" s="116">
        <f t="shared" si="2"/>
        <v>32.27702274017431</v>
      </c>
      <c r="J52" s="122"/>
      <c r="K52" s="126">
        <f t="shared" si="3"/>
        <v>32.27702274017431</v>
      </c>
    </row>
    <row r="53" spans="1:11" ht="52.8">
      <c r="A53" s="163" t="s">
        <v>661</v>
      </c>
      <c r="B53" s="73" t="s">
        <v>196</v>
      </c>
      <c r="C53" s="153" t="s">
        <v>659</v>
      </c>
      <c r="D53" s="155"/>
      <c r="E53" s="155"/>
      <c r="F53" s="117">
        <f>F54+F56</f>
        <v>2994.7</v>
      </c>
      <c r="G53" s="117">
        <f>G54+G56</f>
        <v>2994.7</v>
      </c>
      <c r="H53" s="117">
        <f>H54+H56</f>
        <v>966.6</v>
      </c>
      <c r="I53" s="117">
        <f t="shared" si="2"/>
        <v>32.27702274017431</v>
      </c>
      <c r="J53" s="122"/>
      <c r="K53" s="127">
        <f t="shared" si="3"/>
        <v>32.27702274017431</v>
      </c>
    </row>
    <row r="54" spans="1:11" ht="39.6">
      <c r="A54" s="154" t="s">
        <v>62</v>
      </c>
      <c r="B54" s="73" t="s">
        <v>196</v>
      </c>
      <c r="C54" s="153" t="s">
        <v>659</v>
      </c>
      <c r="D54" s="155" t="s">
        <v>63</v>
      </c>
      <c r="E54" s="155"/>
      <c r="F54" s="117">
        <f>F55</f>
        <v>2760.1</v>
      </c>
      <c r="G54" s="117">
        <f>G55</f>
        <v>2760.1</v>
      </c>
      <c r="H54" s="117">
        <f>H55</f>
        <v>966.6</v>
      </c>
      <c r="I54" s="117">
        <f t="shared" si="2"/>
        <v>35.020470272816205</v>
      </c>
      <c r="J54" s="122"/>
      <c r="K54" s="127">
        <f t="shared" si="3"/>
        <v>35.020470272816205</v>
      </c>
    </row>
    <row r="55" spans="1:11">
      <c r="A55" s="154" t="s">
        <v>64</v>
      </c>
      <c r="B55" s="73" t="s">
        <v>196</v>
      </c>
      <c r="C55" s="153" t="s">
        <v>659</v>
      </c>
      <c r="D55" s="155" t="s">
        <v>65</v>
      </c>
      <c r="E55" s="155">
        <v>900303</v>
      </c>
      <c r="F55" s="117">
        <v>2760.1</v>
      </c>
      <c r="G55" s="117">
        <v>2760.1</v>
      </c>
      <c r="H55" s="117">
        <v>966.6</v>
      </c>
      <c r="I55" s="117">
        <f t="shared" si="2"/>
        <v>35.020470272816205</v>
      </c>
      <c r="J55" s="122"/>
      <c r="K55" s="127">
        <f t="shared" si="3"/>
        <v>35.020470272816205</v>
      </c>
    </row>
    <row r="56" spans="1:11" ht="26.4">
      <c r="A56" s="154" t="s">
        <v>67</v>
      </c>
      <c r="B56" s="73" t="s">
        <v>196</v>
      </c>
      <c r="C56" s="153" t="s">
        <v>659</v>
      </c>
      <c r="D56" s="155" t="s">
        <v>68</v>
      </c>
      <c r="E56" s="155"/>
      <c r="F56" s="117">
        <f>F57</f>
        <v>234.6</v>
      </c>
      <c r="G56" s="117">
        <f>G57</f>
        <v>234.6</v>
      </c>
      <c r="H56" s="117">
        <f>H57</f>
        <v>0</v>
      </c>
      <c r="I56" s="117">
        <f t="shared" si="2"/>
        <v>0</v>
      </c>
      <c r="J56" s="122"/>
      <c r="K56" s="127">
        <f t="shared" si="3"/>
        <v>0</v>
      </c>
    </row>
    <row r="57" spans="1:11" ht="26.4">
      <c r="A57" s="154" t="s">
        <v>69</v>
      </c>
      <c r="B57" s="73" t="s">
        <v>196</v>
      </c>
      <c r="C57" s="153" t="s">
        <v>659</v>
      </c>
      <c r="D57" s="155" t="s">
        <v>70</v>
      </c>
      <c r="E57" s="155">
        <v>900303</v>
      </c>
      <c r="F57" s="117">
        <v>234.6</v>
      </c>
      <c r="G57" s="117">
        <v>234.6</v>
      </c>
      <c r="H57" s="117">
        <v>0</v>
      </c>
      <c r="I57" s="117">
        <f t="shared" si="2"/>
        <v>0</v>
      </c>
      <c r="J57" s="122"/>
      <c r="K57" s="127">
        <f t="shared" si="3"/>
        <v>0</v>
      </c>
    </row>
    <row r="58" spans="1:11">
      <c r="A58" s="149" t="s">
        <v>226</v>
      </c>
      <c r="B58" s="76" t="s">
        <v>196</v>
      </c>
      <c r="C58" s="150" t="s">
        <v>188</v>
      </c>
      <c r="D58" s="123"/>
      <c r="E58" s="123"/>
      <c r="F58" s="116">
        <f>F59+F67</f>
        <v>173605.4</v>
      </c>
      <c r="G58" s="116">
        <f>G59+G67</f>
        <v>173608.4</v>
      </c>
      <c r="H58" s="116">
        <f>H59+H67</f>
        <v>75431.399999999994</v>
      </c>
      <c r="I58" s="116">
        <f t="shared" si="2"/>
        <v>43.449915728427804</v>
      </c>
      <c r="J58" s="122"/>
      <c r="K58" s="126">
        <f t="shared" si="3"/>
        <v>43.449164902159112</v>
      </c>
    </row>
    <row r="59" spans="1:11" ht="26.4">
      <c r="A59" s="151" t="s">
        <v>325</v>
      </c>
      <c r="B59" s="76" t="s">
        <v>196</v>
      </c>
      <c r="C59" s="150" t="s">
        <v>189</v>
      </c>
      <c r="D59" s="123"/>
      <c r="E59" s="123"/>
      <c r="F59" s="116">
        <f>F60</f>
        <v>172797.4</v>
      </c>
      <c r="G59" s="116">
        <f>G60</f>
        <v>172800.4</v>
      </c>
      <c r="H59" s="116">
        <f>H60</f>
        <v>75178</v>
      </c>
      <c r="I59" s="116">
        <f t="shared" si="2"/>
        <v>43.506441647848874</v>
      </c>
      <c r="J59" s="122"/>
      <c r="K59" s="126">
        <f t="shared" si="3"/>
        <v>43.505686329429793</v>
      </c>
    </row>
    <row r="60" spans="1:11">
      <c r="A60" s="152" t="s">
        <v>235</v>
      </c>
      <c r="B60" s="73" t="s">
        <v>196</v>
      </c>
      <c r="C60" s="153" t="s">
        <v>236</v>
      </c>
      <c r="D60" s="78"/>
      <c r="E60" s="78"/>
      <c r="F60" s="117">
        <f>F61+F63+F65</f>
        <v>172797.4</v>
      </c>
      <c r="G60" s="117">
        <f>G61+G63+G65</f>
        <v>172800.4</v>
      </c>
      <c r="H60" s="117">
        <f>H61+H63+H65</f>
        <v>75178</v>
      </c>
      <c r="I60" s="117">
        <f t="shared" si="2"/>
        <v>43.506441647848874</v>
      </c>
      <c r="J60" s="122"/>
      <c r="K60" s="127">
        <f t="shared" si="3"/>
        <v>43.505686329429793</v>
      </c>
    </row>
    <row r="61" spans="1:11" ht="39.6">
      <c r="A61" s="154" t="s">
        <v>62</v>
      </c>
      <c r="B61" s="73" t="s">
        <v>196</v>
      </c>
      <c r="C61" s="153" t="s">
        <v>236</v>
      </c>
      <c r="D61" s="155" t="s">
        <v>63</v>
      </c>
      <c r="E61" s="155"/>
      <c r="F61" s="117">
        <f>F62</f>
        <v>147646.29999999999</v>
      </c>
      <c r="G61" s="117">
        <f>G62</f>
        <v>147646.29999999999</v>
      </c>
      <c r="H61" s="117">
        <f>H62</f>
        <v>70739.5</v>
      </c>
      <c r="I61" s="117">
        <f t="shared" si="2"/>
        <v>47.911461377630197</v>
      </c>
      <c r="J61" s="122"/>
      <c r="K61" s="127">
        <f t="shared" si="3"/>
        <v>47.911461377630197</v>
      </c>
    </row>
    <row r="62" spans="1:11">
      <c r="A62" s="154" t="s">
        <v>64</v>
      </c>
      <c r="B62" s="73" t="s">
        <v>196</v>
      </c>
      <c r="C62" s="153" t="s">
        <v>236</v>
      </c>
      <c r="D62" s="155" t="s">
        <v>65</v>
      </c>
      <c r="E62" s="155">
        <v>900100</v>
      </c>
      <c r="F62" s="117">
        <v>147646.29999999999</v>
      </c>
      <c r="G62" s="117">
        <v>147646.29999999999</v>
      </c>
      <c r="H62" s="117">
        <v>70739.5</v>
      </c>
      <c r="I62" s="117">
        <f t="shared" si="2"/>
        <v>47.911461377630197</v>
      </c>
      <c r="J62" s="122"/>
      <c r="K62" s="127">
        <f t="shared" si="3"/>
        <v>47.911461377630197</v>
      </c>
    </row>
    <row r="63" spans="1:11" ht="26.4">
      <c r="A63" s="154" t="s">
        <v>67</v>
      </c>
      <c r="B63" s="73" t="s">
        <v>196</v>
      </c>
      <c r="C63" s="153" t="s">
        <v>236</v>
      </c>
      <c r="D63" s="155" t="s">
        <v>68</v>
      </c>
      <c r="E63" s="155"/>
      <c r="F63" s="117">
        <f>F64</f>
        <v>24561.1</v>
      </c>
      <c r="G63" s="117">
        <f>G64</f>
        <v>24564.1</v>
      </c>
      <c r="H63" s="117">
        <f>H64</f>
        <v>4007.7</v>
      </c>
      <c r="I63" s="117">
        <f t="shared" si="2"/>
        <v>16.317265920500304</v>
      </c>
      <c r="J63" s="122"/>
      <c r="K63" s="127">
        <f t="shared" si="3"/>
        <v>16.315273101803037</v>
      </c>
    </row>
    <row r="64" spans="1:11" ht="26.4">
      <c r="A64" s="154" t="s">
        <v>69</v>
      </c>
      <c r="B64" s="73" t="s">
        <v>196</v>
      </c>
      <c r="C64" s="153" t="s">
        <v>236</v>
      </c>
      <c r="D64" s="155" t="s">
        <v>70</v>
      </c>
      <c r="E64" s="155">
        <v>900100</v>
      </c>
      <c r="F64" s="117">
        <v>24561.1</v>
      </c>
      <c r="G64" s="117">
        <v>24564.1</v>
      </c>
      <c r="H64" s="117">
        <v>4007.7</v>
      </c>
      <c r="I64" s="117">
        <f t="shared" si="2"/>
        <v>16.317265920500304</v>
      </c>
      <c r="J64" s="122"/>
      <c r="K64" s="127">
        <f t="shared" si="3"/>
        <v>16.315273101803037</v>
      </c>
    </row>
    <row r="65" spans="1:11">
      <c r="A65" s="154" t="s">
        <v>72</v>
      </c>
      <c r="B65" s="73" t="s">
        <v>196</v>
      </c>
      <c r="C65" s="153" t="s">
        <v>236</v>
      </c>
      <c r="D65" s="155">
        <v>800</v>
      </c>
      <c r="E65" s="155"/>
      <c r="F65" s="117">
        <f>F66</f>
        <v>590</v>
      </c>
      <c r="G65" s="117">
        <f>G66</f>
        <v>590</v>
      </c>
      <c r="H65" s="117">
        <f>H66</f>
        <v>430.8</v>
      </c>
      <c r="I65" s="117">
        <f t="shared" si="2"/>
        <v>73.016949152542381</v>
      </c>
      <c r="J65" s="122"/>
      <c r="K65" s="127">
        <f t="shared" si="3"/>
        <v>73.016949152542381</v>
      </c>
    </row>
    <row r="66" spans="1:11">
      <c r="A66" s="154" t="s">
        <v>74</v>
      </c>
      <c r="B66" s="73" t="s">
        <v>196</v>
      </c>
      <c r="C66" s="153" t="s">
        <v>236</v>
      </c>
      <c r="D66" s="155" t="s">
        <v>75</v>
      </c>
      <c r="E66" s="155">
        <v>900100</v>
      </c>
      <c r="F66" s="117">
        <v>590</v>
      </c>
      <c r="G66" s="117">
        <v>590</v>
      </c>
      <c r="H66" s="117">
        <v>430.8</v>
      </c>
      <c r="I66" s="117">
        <f t="shared" si="2"/>
        <v>73.016949152542381</v>
      </c>
      <c r="J66" s="122"/>
      <c r="K66" s="127">
        <f t="shared" si="3"/>
        <v>73.016949152542381</v>
      </c>
    </row>
    <row r="67" spans="1:11" ht="26.4">
      <c r="A67" s="159" t="s">
        <v>598</v>
      </c>
      <c r="B67" s="76" t="s">
        <v>196</v>
      </c>
      <c r="C67" s="164" t="s">
        <v>600</v>
      </c>
      <c r="D67" s="155"/>
      <c r="E67" s="155"/>
      <c r="F67" s="116">
        <f t="shared" ref="F67:G69" si="11">F68</f>
        <v>808</v>
      </c>
      <c r="G67" s="116">
        <f t="shared" si="11"/>
        <v>808</v>
      </c>
      <c r="H67" s="116">
        <f t="shared" ref="H67:H69" si="12">H68</f>
        <v>253.4</v>
      </c>
      <c r="I67" s="116">
        <f t="shared" si="2"/>
        <v>31.361386138613863</v>
      </c>
      <c r="J67" s="122"/>
      <c r="K67" s="126">
        <f t="shared" si="3"/>
        <v>31.361386138613863</v>
      </c>
    </row>
    <row r="68" spans="1:11" ht="79.2">
      <c r="A68" s="154" t="s">
        <v>599</v>
      </c>
      <c r="B68" s="73" t="s">
        <v>196</v>
      </c>
      <c r="C68" s="165" t="s">
        <v>601</v>
      </c>
      <c r="D68" s="155"/>
      <c r="E68" s="155"/>
      <c r="F68" s="117">
        <f t="shared" si="11"/>
        <v>808</v>
      </c>
      <c r="G68" s="117">
        <f t="shared" si="11"/>
        <v>808</v>
      </c>
      <c r="H68" s="117">
        <f t="shared" si="12"/>
        <v>253.4</v>
      </c>
      <c r="I68" s="117">
        <f t="shared" si="2"/>
        <v>31.361386138613863</v>
      </c>
      <c r="J68" s="122"/>
      <c r="K68" s="127">
        <f t="shared" si="3"/>
        <v>31.361386138613863</v>
      </c>
    </row>
    <row r="69" spans="1:11" ht="26.4">
      <c r="A69" s="154" t="s">
        <v>67</v>
      </c>
      <c r="B69" s="73" t="s">
        <v>196</v>
      </c>
      <c r="C69" s="165" t="s">
        <v>601</v>
      </c>
      <c r="D69" s="155" t="s">
        <v>68</v>
      </c>
      <c r="E69" s="155"/>
      <c r="F69" s="117">
        <f t="shared" si="11"/>
        <v>808</v>
      </c>
      <c r="G69" s="117">
        <f t="shared" si="11"/>
        <v>808</v>
      </c>
      <c r="H69" s="117">
        <f t="shared" si="12"/>
        <v>253.4</v>
      </c>
      <c r="I69" s="117">
        <f t="shared" si="2"/>
        <v>31.361386138613863</v>
      </c>
      <c r="J69" s="122"/>
      <c r="K69" s="127">
        <f t="shared" si="3"/>
        <v>31.361386138613863</v>
      </c>
    </row>
    <row r="70" spans="1:11" ht="26.4">
      <c r="A70" s="154" t="s">
        <v>69</v>
      </c>
      <c r="B70" s="73" t="s">
        <v>196</v>
      </c>
      <c r="C70" s="165" t="s">
        <v>601</v>
      </c>
      <c r="D70" s="155" t="s">
        <v>70</v>
      </c>
      <c r="E70" s="155">
        <v>900100</v>
      </c>
      <c r="F70" s="117">
        <v>808</v>
      </c>
      <c r="G70" s="117">
        <v>808</v>
      </c>
      <c r="H70" s="117">
        <v>253.4</v>
      </c>
      <c r="I70" s="117">
        <f t="shared" si="2"/>
        <v>31.361386138613863</v>
      </c>
      <c r="J70" s="122"/>
      <c r="K70" s="127">
        <f t="shared" si="3"/>
        <v>31.361386138613863</v>
      </c>
    </row>
    <row r="71" spans="1:11" ht="26.25" customHeight="1">
      <c r="A71" s="159" t="s">
        <v>290</v>
      </c>
      <c r="B71" s="76" t="s">
        <v>196</v>
      </c>
      <c r="C71" s="150" t="s">
        <v>291</v>
      </c>
      <c r="D71" s="155"/>
      <c r="E71" s="166"/>
      <c r="F71" s="129">
        <f t="shared" ref="F71:H73" si="13">F72</f>
        <v>1150</v>
      </c>
      <c r="G71" s="129">
        <f t="shared" si="13"/>
        <v>1150</v>
      </c>
      <c r="H71" s="129">
        <f t="shared" si="13"/>
        <v>488.2</v>
      </c>
      <c r="I71" s="116">
        <f t="shared" si="2"/>
        <v>42.452173913043481</v>
      </c>
      <c r="J71" s="122"/>
      <c r="K71" s="126">
        <f t="shared" si="3"/>
        <v>42.452173913043481</v>
      </c>
    </row>
    <row r="72" spans="1:11" ht="39.6">
      <c r="A72" s="149" t="s">
        <v>581</v>
      </c>
      <c r="B72" s="76" t="s">
        <v>196</v>
      </c>
      <c r="C72" s="150" t="s">
        <v>294</v>
      </c>
      <c r="D72" s="155"/>
      <c r="E72" s="166"/>
      <c r="F72" s="129">
        <f t="shared" si="13"/>
        <v>1150</v>
      </c>
      <c r="G72" s="129">
        <f t="shared" si="13"/>
        <v>1150</v>
      </c>
      <c r="H72" s="129">
        <f t="shared" si="13"/>
        <v>488.2</v>
      </c>
      <c r="I72" s="116">
        <f t="shared" si="2"/>
        <v>42.452173913043481</v>
      </c>
      <c r="J72" s="122"/>
      <c r="K72" s="126">
        <f t="shared" si="3"/>
        <v>42.452173913043481</v>
      </c>
    </row>
    <row r="73" spans="1:11" ht="26.4">
      <c r="A73" s="156" t="s">
        <v>587</v>
      </c>
      <c r="B73" s="76" t="s">
        <v>196</v>
      </c>
      <c r="C73" s="150" t="s">
        <v>295</v>
      </c>
      <c r="D73" s="155"/>
      <c r="E73" s="166"/>
      <c r="F73" s="129">
        <f t="shared" si="13"/>
        <v>1150</v>
      </c>
      <c r="G73" s="129">
        <f t="shared" si="13"/>
        <v>1150</v>
      </c>
      <c r="H73" s="129">
        <f t="shared" si="13"/>
        <v>488.2</v>
      </c>
      <c r="I73" s="116">
        <f t="shared" si="2"/>
        <v>42.452173913043481</v>
      </c>
      <c r="J73" s="122"/>
      <c r="K73" s="126">
        <f t="shared" si="3"/>
        <v>42.452173913043481</v>
      </c>
    </row>
    <row r="74" spans="1:11" ht="26.4">
      <c r="A74" s="154" t="s">
        <v>588</v>
      </c>
      <c r="B74" s="73" t="s">
        <v>196</v>
      </c>
      <c r="C74" s="153" t="s">
        <v>589</v>
      </c>
      <c r="D74" s="155"/>
      <c r="E74" s="155"/>
      <c r="F74" s="117">
        <f>F75+F77</f>
        <v>1150</v>
      </c>
      <c r="G74" s="117">
        <f>G75+G77</f>
        <v>1150</v>
      </c>
      <c r="H74" s="117">
        <f>H75+H77</f>
        <v>488.2</v>
      </c>
      <c r="I74" s="117">
        <f t="shared" si="2"/>
        <v>42.452173913043481</v>
      </c>
      <c r="J74" s="122"/>
      <c r="K74" s="127">
        <f t="shared" si="3"/>
        <v>42.452173913043481</v>
      </c>
    </row>
    <row r="75" spans="1:11" ht="39.6">
      <c r="A75" s="154" t="s">
        <v>62</v>
      </c>
      <c r="B75" s="73" t="s">
        <v>196</v>
      </c>
      <c r="C75" s="153" t="s">
        <v>589</v>
      </c>
      <c r="D75" s="155" t="s">
        <v>63</v>
      </c>
      <c r="E75" s="155"/>
      <c r="F75" s="117">
        <f>F76</f>
        <v>1103</v>
      </c>
      <c r="G75" s="117">
        <f>G76</f>
        <v>1103</v>
      </c>
      <c r="H75" s="117">
        <f>H76</f>
        <v>488.2</v>
      </c>
      <c r="I75" s="117">
        <f t="shared" ref="I75:I138" si="14">H75/F75*100</f>
        <v>44.261106074342699</v>
      </c>
      <c r="J75" s="122"/>
      <c r="K75" s="127">
        <f t="shared" ref="K75:K138" si="15">H75/G75*100</f>
        <v>44.261106074342699</v>
      </c>
    </row>
    <row r="76" spans="1:11">
      <c r="A76" s="154" t="s">
        <v>64</v>
      </c>
      <c r="B76" s="73" t="s">
        <v>196</v>
      </c>
      <c r="C76" s="153" t="s">
        <v>589</v>
      </c>
      <c r="D76" s="155" t="s">
        <v>65</v>
      </c>
      <c r="E76" s="155">
        <v>900303</v>
      </c>
      <c r="F76" s="117">
        <v>1103</v>
      </c>
      <c r="G76" s="117">
        <v>1103</v>
      </c>
      <c r="H76" s="117">
        <v>488.2</v>
      </c>
      <c r="I76" s="117">
        <f t="shared" si="14"/>
        <v>44.261106074342699</v>
      </c>
      <c r="J76" s="130">
        <v>1074</v>
      </c>
      <c r="K76" s="127">
        <f t="shared" si="15"/>
        <v>44.261106074342699</v>
      </c>
    </row>
    <row r="77" spans="1:11" ht="26.4">
      <c r="A77" s="154" t="s">
        <v>67</v>
      </c>
      <c r="B77" s="73" t="s">
        <v>196</v>
      </c>
      <c r="C77" s="153" t="s">
        <v>589</v>
      </c>
      <c r="D77" s="155" t="s">
        <v>68</v>
      </c>
      <c r="E77" s="155"/>
      <c r="F77" s="117">
        <f>F78</f>
        <v>47</v>
      </c>
      <c r="G77" s="117">
        <f>G78</f>
        <v>47</v>
      </c>
      <c r="H77" s="117">
        <f>H78</f>
        <v>0</v>
      </c>
      <c r="I77" s="117">
        <f t="shared" si="14"/>
        <v>0</v>
      </c>
      <c r="J77" s="122"/>
      <c r="K77" s="127">
        <f t="shared" si="15"/>
        <v>0</v>
      </c>
    </row>
    <row r="78" spans="1:11" ht="26.4">
      <c r="A78" s="154" t="s">
        <v>69</v>
      </c>
      <c r="B78" s="73" t="s">
        <v>196</v>
      </c>
      <c r="C78" s="153" t="s">
        <v>589</v>
      </c>
      <c r="D78" s="155" t="s">
        <v>70</v>
      </c>
      <c r="E78" s="155">
        <v>900303</v>
      </c>
      <c r="F78" s="117">
        <v>47</v>
      </c>
      <c r="G78" s="117">
        <v>47</v>
      </c>
      <c r="H78" s="117">
        <v>0</v>
      </c>
      <c r="I78" s="117">
        <f t="shared" si="14"/>
        <v>0</v>
      </c>
      <c r="J78" s="122"/>
      <c r="K78" s="127">
        <f t="shared" si="15"/>
        <v>0</v>
      </c>
    </row>
    <row r="79" spans="1:11" ht="26.4">
      <c r="A79" s="74" t="s">
        <v>76</v>
      </c>
      <c r="B79" s="76" t="s">
        <v>197</v>
      </c>
      <c r="C79" s="123"/>
      <c r="D79" s="123"/>
      <c r="E79" s="123"/>
      <c r="F79" s="116">
        <f>F80+F92</f>
        <v>33056.1</v>
      </c>
      <c r="G79" s="116">
        <f>G80+G92</f>
        <v>33056.1</v>
      </c>
      <c r="H79" s="116">
        <f>H80+H92</f>
        <v>14232.100000000002</v>
      </c>
      <c r="I79" s="116">
        <f t="shared" si="14"/>
        <v>43.054383305955639</v>
      </c>
      <c r="J79" s="122"/>
      <c r="K79" s="126">
        <f t="shared" si="15"/>
        <v>43.054383305955639</v>
      </c>
    </row>
    <row r="80" spans="1:11" ht="26.4">
      <c r="A80" s="149" t="s">
        <v>566</v>
      </c>
      <c r="B80" s="76" t="s">
        <v>197</v>
      </c>
      <c r="C80" s="150" t="s">
        <v>173</v>
      </c>
      <c r="D80" s="123"/>
      <c r="E80" s="123"/>
      <c r="F80" s="116">
        <f>F81</f>
        <v>26174</v>
      </c>
      <c r="G80" s="116">
        <f>G81</f>
        <v>26174</v>
      </c>
      <c r="H80" s="116">
        <f>H81</f>
        <v>10727.100000000002</v>
      </c>
      <c r="I80" s="116">
        <f t="shared" si="14"/>
        <v>40.983800718270047</v>
      </c>
      <c r="J80" s="122"/>
      <c r="K80" s="126">
        <f t="shared" si="15"/>
        <v>40.983800718270047</v>
      </c>
    </row>
    <row r="81" spans="1:11">
      <c r="A81" s="149" t="s">
        <v>226</v>
      </c>
      <c r="B81" s="76" t="s">
        <v>197</v>
      </c>
      <c r="C81" s="150" t="s">
        <v>188</v>
      </c>
      <c r="D81" s="123"/>
      <c r="E81" s="123"/>
      <c r="F81" s="116">
        <f>F82+F88</f>
        <v>26174</v>
      </c>
      <c r="G81" s="116">
        <f>G82+G88</f>
        <v>26174</v>
      </c>
      <c r="H81" s="116">
        <f>H82+H88</f>
        <v>10727.100000000002</v>
      </c>
      <c r="I81" s="116">
        <f t="shared" si="14"/>
        <v>40.983800718270047</v>
      </c>
      <c r="J81" s="122"/>
      <c r="K81" s="126">
        <f t="shared" si="15"/>
        <v>40.983800718270047</v>
      </c>
    </row>
    <row r="82" spans="1:11" ht="26.4">
      <c r="A82" s="151" t="s">
        <v>325</v>
      </c>
      <c r="B82" s="76" t="s">
        <v>197</v>
      </c>
      <c r="C82" s="150" t="s">
        <v>189</v>
      </c>
      <c r="D82" s="123"/>
      <c r="E82" s="123"/>
      <c r="F82" s="116">
        <f>F83</f>
        <v>25940</v>
      </c>
      <c r="G82" s="116">
        <f>G83</f>
        <v>25940</v>
      </c>
      <c r="H82" s="116">
        <f>H83</f>
        <v>10527.900000000001</v>
      </c>
      <c r="I82" s="116">
        <f t="shared" si="14"/>
        <v>40.585582112567472</v>
      </c>
      <c r="J82" s="122"/>
      <c r="K82" s="126">
        <f t="shared" si="15"/>
        <v>40.585582112567472</v>
      </c>
    </row>
    <row r="83" spans="1:11">
      <c r="A83" s="163" t="s">
        <v>245</v>
      </c>
      <c r="B83" s="73" t="s">
        <v>197</v>
      </c>
      <c r="C83" s="165" t="s">
        <v>246</v>
      </c>
      <c r="D83" s="124"/>
      <c r="E83" s="124"/>
      <c r="F83" s="117">
        <f>F84+F86</f>
        <v>25940</v>
      </c>
      <c r="G83" s="117">
        <f>G84+G86</f>
        <v>25940</v>
      </c>
      <c r="H83" s="117">
        <f>H84+H86</f>
        <v>10527.900000000001</v>
      </c>
      <c r="I83" s="117">
        <f t="shared" si="14"/>
        <v>40.585582112567472</v>
      </c>
      <c r="J83" s="122"/>
      <c r="K83" s="127">
        <f t="shared" si="15"/>
        <v>40.585582112567472</v>
      </c>
    </row>
    <row r="84" spans="1:11" ht="39.6">
      <c r="A84" s="167" t="s">
        <v>62</v>
      </c>
      <c r="B84" s="73" t="s">
        <v>197</v>
      </c>
      <c r="C84" s="165" t="s">
        <v>246</v>
      </c>
      <c r="D84" s="124" t="s">
        <v>63</v>
      </c>
      <c r="E84" s="124"/>
      <c r="F84" s="117">
        <f>F85</f>
        <v>25079.4</v>
      </c>
      <c r="G84" s="117">
        <f>G85</f>
        <v>25079.4</v>
      </c>
      <c r="H84" s="117">
        <f>H85</f>
        <v>10384.200000000001</v>
      </c>
      <c r="I84" s="117">
        <f t="shared" si="14"/>
        <v>41.40529677743487</v>
      </c>
      <c r="J84" s="122"/>
      <c r="K84" s="127">
        <f t="shared" si="15"/>
        <v>41.40529677743487</v>
      </c>
    </row>
    <row r="85" spans="1:11">
      <c r="A85" s="167" t="s">
        <v>64</v>
      </c>
      <c r="B85" s="73" t="s">
        <v>197</v>
      </c>
      <c r="C85" s="165" t="s">
        <v>246</v>
      </c>
      <c r="D85" s="124" t="s">
        <v>65</v>
      </c>
      <c r="E85" s="155">
        <v>900100</v>
      </c>
      <c r="F85" s="117">
        <v>25079.4</v>
      </c>
      <c r="G85" s="117">
        <v>25079.4</v>
      </c>
      <c r="H85" s="117">
        <v>10384.200000000001</v>
      </c>
      <c r="I85" s="117">
        <f t="shared" si="14"/>
        <v>41.40529677743487</v>
      </c>
      <c r="J85" s="122"/>
      <c r="K85" s="127">
        <f t="shared" si="15"/>
        <v>41.40529677743487</v>
      </c>
    </row>
    <row r="86" spans="1:11" ht="26.4">
      <c r="A86" s="167" t="s">
        <v>67</v>
      </c>
      <c r="B86" s="73" t="s">
        <v>197</v>
      </c>
      <c r="C86" s="165" t="s">
        <v>246</v>
      </c>
      <c r="D86" s="124" t="s">
        <v>68</v>
      </c>
      <c r="E86" s="124"/>
      <c r="F86" s="117">
        <f>F87</f>
        <v>860.6</v>
      </c>
      <c r="G86" s="117">
        <f>G87</f>
        <v>860.6</v>
      </c>
      <c r="H86" s="117">
        <f>H87</f>
        <v>143.69999999999999</v>
      </c>
      <c r="I86" s="117">
        <f t="shared" si="14"/>
        <v>16.697652800371831</v>
      </c>
      <c r="J86" s="122"/>
      <c r="K86" s="127">
        <f t="shared" si="15"/>
        <v>16.697652800371831</v>
      </c>
    </row>
    <row r="87" spans="1:11" ht="26.4">
      <c r="A87" s="167" t="s">
        <v>69</v>
      </c>
      <c r="B87" s="73" t="s">
        <v>197</v>
      </c>
      <c r="C87" s="165" t="s">
        <v>246</v>
      </c>
      <c r="D87" s="124" t="s">
        <v>70</v>
      </c>
      <c r="E87" s="155">
        <v>900100</v>
      </c>
      <c r="F87" s="117">
        <v>860.6</v>
      </c>
      <c r="G87" s="117">
        <v>860.6</v>
      </c>
      <c r="H87" s="117">
        <v>143.69999999999999</v>
      </c>
      <c r="I87" s="117">
        <f t="shared" si="14"/>
        <v>16.697652800371831</v>
      </c>
      <c r="J87" s="122"/>
      <c r="K87" s="127">
        <f t="shared" si="15"/>
        <v>16.697652800371831</v>
      </c>
    </row>
    <row r="88" spans="1:11" ht="26.4">
      <c r="A88" s="159" t="s">
        <v>598</v>
      </c>
      <c r="B88" s="76" t="s">
        <v>197</v>
      </c>
      <c r="C88" s="164" t="s">
        <v>600</v>
      </c>
      <c r="D88" s="155"/>
      <c r="E88" s="155"/>
      <c r="F88" s="116">
        <f t="shared" ref="F88:G90" si="16">F89</f>
        <v>234</v>
      </c>
      <c r="G88" s="116">
        <f t="shared" si="16"/>
        <v>234</v>
      </c>
      <c r="H88" s="116">
        <f t="shared" ref="H88:H90" si="17">H89</f>
        <v>199.2</v>
      </c>
      <c r="I88" s="116">
        <f t="shared" si="14"/>
        <v>85.128205128205124</v>
      </c>
      <c r="J88" s="122"/>
      <c r="K88" s="126">
        <f t="shared" si="15"/>
        <v>85.128205128205124</v>
      </c>
    </row>
    <row r="89" spans="1:11" ht="79.2">
      <c r="A89" s="154" t="s">
        <v>599</v>
      </c>
      <c r="B89" s="73" t="s">
        <v>197</v>
      </c>
      <c r="C89" s="165" t="s">
        <v>601</v>
      </c>
      <c r="D89" s="155"/>
      <c r="E89" s="155"/>
      <c r="F89" s="117">
        <f t="shared" si="16"/>
        <v>234</v>
      </c>
      <c r="G89" s="117">
        <f t="shared" si="16"/>
        <v>234</v>
      </c>
      <c r="H89" s="117">
        <f t="shared" si="17"/>
        <v>199.2</v>
      </c>
      <c r="I89" s="117">
        <f t="shared" si="14"/>
        <v>85.128205128205124</v>
      </c>
      <c r="J89" s="122"/>
      <c r="K89" s="127">
        <f t="shared" si="15"/>
        <v>85.128205128205124</v>
      </c>
    </row>
    <row r="90" spans="1:11" ht="26.4">
      <c r="A90" s="154" t="s">
        <v>67</v>
      </c>
      <c r="B90" s="73" t="s">
        <v>197</v>
      </c>
      <c r="C90" s="165" t="s">
        <v>601</v>
      </c>
      <c r="D90" s="155" t="s">
        <v>68</v>
      </c>
      <c r="E90" s="155"/>
      <c r="F90" s="117">
        <f t="shared" si="16"/>
        <v>234</v>
      </c>
      <c r="G90" s="117">
        <f t="shared" si="16"/>
        <v>234</v>
      </c>
      <c r="H90" s="117">
        <f t="shared" si="17"/>
        <v>199.2</v>
      </c>
      <c r="I90" s="117">
        <f t="shared" si="14"/>
        <v>85.128205128205124</v>
      </c>
      <c r="J90" s="122"/>
      <c r="K90" s="127">
        <f t="shared" si="15"/>
        <v>85.128205128205124</v>
      </c>
    </row>
    <row r="91" spans="1:11" ht="26.4">
      <c r="A91" s="154" t="s">
        <v>69</v>
      </c>
      <c r="B91" s="73" t="s">
        <v>197</v>
      </c>
      <c r="C91" s="165" t="s">
        <v>601</v>
      </c>
      <c r="D91" s="155" t="s">
        <v>70</v>
      </c>
      <c r="E91" s="155">
        <v>900100</v>
      </c>
      <c r="F91" s="117">
        <v>234</v>
      </c>
      <c r="G91" s="117">
        <v>234</v>
      </c>
      <c r="H91" s="117">
        <v>199.2</v>
      </c>
      <c r="I91" s="117">
        <f t="shared" si="14"/>
        <v>85.128205128205124</v>
      </c>
      <c r="J91" s="122"/>
      <c r="K91" s="127">
        <f t="shared" si="15"/>
        <v>85.128205128205124</v>
      </c>
    </row>
    <row r="92" spans="1:11" ht="26.4">
      <c r="A92" s="168" t="s">
        <v>228</v>
      </c>
      <c r="B92" s="76" t="s">
        <v>197</v>
      </c>
      <c r="C92" s="169" t="s">
        <v>153</v>
      </c>
      <c r="D92" s="123"/>
      <c r="E92" s="123"/>
      <c r="F92" s="116">
        <f>F93</f>
        <v>6882.1</v>
      </c>
      <c r="G92" s="116">
        <f>G93</f>
        <v>6882.1</v>
      </c>
      <c r="H92" s="116">
        <f>H93</f>
        <v>3505</v>
      </c>
      <c r="I92" s="116">
        <f t="shared" si="14"/>
        <v>50.929222185088854</v>
      </c>
      <c r="J92" s="122"/>
      <c r="K92" s="126">
        <f t="shared" si="15"/>
        <v>50.929222185088854</v>
      </c>
    </row>
    <row r="93" spans="1:11">
      <c r="A93" s="156" t="s">
        <v>247</v>
      </c>
      <c r="B93" s="76" t="s">
        <v>197</v>
      </c>
      <c r="C93" s="150" t="s">
        <v>248</v>
      </c>
      <c r="D93" s="158"/>
      <c r="E93" s="158"/>
      <c r="F93" s="116">
        <f>F94+F96+F98</f>
        <v>6882.1</v>
      </c>
      <c r="G93" s="116">
        <f>G94+G96+G98</f>
        <v>6882.1</v>
      </c>
      <c r="H93" s="116">
        <f>H94+H96+H98</f>
        <v>3505</v>
      </c>
      <c r="I93" s="116">
        <f t="shared" si="14"/>
        <v>50.929222185088854</v>
      </c>
      <c r="J93" s="122"/>
      <c r="K93" s="126">
        <f t="shared" si="15"/>
        <v>50.929222185088854</v>
      </c>
    </row>
    <row r="94" spans="1:11" ht="39.6">
      <c r="A94" s="154" t="s">
        <v>62</v>
      </c>
      <c r="B94" s="73" t="s">
        <v>197</v>
      </c>
      <c r="C94" s="153" t="s">
        <v>248</v>
      </c>
      <c r="D94" s="155" t="s">
        <v>63</v>
      </c>
      <c r="E94" s="155"/>
      <c r="F94" s="117">
        <f>F95</f>
        <v>6139</v>
      </c>
      <c r="G94" s="117">
        <f>G95</f>
        <v>6139</v>
      </c>
      <c r="H94" s="117">
        <f>H95</f>
        <v>3217.1</v>
      </c>
      <c r="I94" s="117">
        <f t="shared" si="14"/>
        <v>52.404300374653857</v>
      </c>
      <c r="J94" s="122"/>
      <c r="K94" s="127">
        <f t="shared" si="15"/>
        <v>52.404300374653857</v>
      </c>
    </row>
    <row r="95" spans="1:11">
      <c r="A95" s="154" t="s">
        <v>64</v>
      </c>
      <c r="B95" s="73" t="s">
        <v>197</v>
      </c>
      <c r="C95" s="153" t="s">
        <v>248</v>
      </c>
      <c r="D95" s="155" t="s">
        <v>65</v>
      </c>
      <c r="E95" s="155">
        <v>900100</v>
      </c>
      <c r="F95" s="117">
        <v>6139</v>
      </c>
      <c r="G95" s="117">
        <v>6139</v>
      </c>
      <c r="H95" s="117">
        <v>3217.1</v>
      </c>
      <c r="I95" s="117">
        <f t="shared" si="14"/>
        <v>52.404300374653857</v>
      </c>
      <c r="J95" s="122"/>
      <c r="K95" s="127">
        <f t="shared" si="15"/>
        <v>52.404300374653857</v>
      </c>
    </row>
    <row r="96" spans="1:11" ht="26.4">
      <c r="A96" s="154" t="s">
        <v>67</v>
      </c>
      <c r="B96" s="73" t="s">
        <v>197</v>
      </c>
      <c r="C96" s="153" t="s">
        <v>248</v>
      </c>
      <c r="D96" s="155" t="s">
        <v>68</v>
      </c>
      <c r="E96" s="155"/>
      <c r="F96" s="117">
        <f>F97</f>
        <v>742.1</v>
      </c>
      <c r="G96" s="117">
        <f>G97</f>
        <v>742.1</v>
      </c>
      <c r="H96" s="117">
        <f>H97</f>
        <v>287.89999999999998</v>
      </c>
      <c r="I96" s="117">
        <f t="shared" si="14"/>
        <v>38.795310605039745</v>
      </c>
      <c r="J96" s="122"/>
      <c r="K96" s="127">
        <f t="shared" si="15"/>
        <v>38.795310605039745</v>
      </c>
    </row>
    <row r="97" spans="1:11" ht="26.4">
      <c r="A97" s="154" t="s">
        <v>69</v>
      </c>
      <c r="B97" s="73" t="s">
        <v>197</v>
      </c>
      <c r="C97" s="153" t="s">
        <v>248</v>
      </c>
      <c r="D97" s="155" t="s">
        <v>70</v>
      </c>
      <c r="E97" s="155">
        <v>900100</v>
      </c>
      <c r="F97" s="117">
        <v>742.1</v>
      </c>
      <c r="G97" s="117">
        <v>742.1</v>
      </c>
      <c r="H97" s="117">
        <v>287.89999999999998</v>
      </c>
      <c r="I97" s="117">
        <f t="shared" si="14"/>
        <v>38.795310605039745</v>
      </c>
      <c r="J97" s="122"/>
      <c r="K97" s="127">
        <f t="shared" si="15"/>
        <v>38.795310605039745</v>
      </c>
    </row>
    <row r="98" spans="1:11">
      <c r="A98" s="154" t="s">
        <v>72</v>
      </c>
      <c r="B98" s="73" t="s">
        <v>197</v>
      </c>
      <c r="C98" s="153" t="s">
        <v>248</v>
      </c>
      <c r="D98" s="155">
        <v>800</v>
      </c>
      <c r="E98" s="155"/>
      <c r="F98" s="117">
        <f>F99</f>
        <v>1</v>
      </c>
      <c r="G98" s="117">
        <f>G99</f>
        <v>1</v>
      </c>
      <c r="H98" s="117">
        <f>H99</f>
        <v>0</v>
      </c>
      <c r="I98" s="117">
        <f t="shared" si="14"/>
        <v>0</v>
      </c>
      <c r="J98" s="122"/>
      <c r="K98" s="127">
        <f t="shared" si="15"/>
        <v>0</v>
      </c>
    </row>
    <row r="99" spans="1:11">
      <c r="A99" s="154" t="s">
        <v>74</v>
      </c>
      <c r="B99" s="73" t="s">
        <v>197</v>
      </c>
      <c r="C99" s="153" t="s">
        <v>248</v>
      </c>
      <c r="D99" s="155">
        <v>850</v>
      </c>
      <c r="E99" s="155">
        <v>900100</v>
      </c>
      <c r="F99" s="117">
        <v>1</v>
      </c>
      <c r="G99" s="117">
        <v>1</v>
      </c>
      <c r="H99" s="117">
        <v>0</v>
      </c>
      <c r="I99" s="117">
        <f t="shared" si="14"/>
        <v>0</v>
      </c>
      <c r="J99" s="122"/>
      <c r="K99" s="127">
        <f t="shared" si="15"/>
        <v>0</v>
      </c>
    </row>
    <row r="100" spans="1:11">
      <c r="A100" s="74" t="s">
        <v>77</v>
      </c>
      <c r="B100" s="76" t="s">
        <v>198</v>
      </c>
      <c r="C100" s="123"/>
      <c r="D100" s="123"/>
      <c r="E100" s="123"/>
      <c r="F100" s="116">
        <f>F101</f>
        <v>28000</v>
      </c>
      <c r="G100" s="116">
        <f>G101</f>
        <v>28000</v>
      </c>
      <c r="H100" s="116">
        <f>H101</f>
        <v>0</v>
      </c>
      <c r="I100" s="116">
        <f t="shared" si="14"/>
        <v>0</v>
      </c>
      <c r="J100" s="122"/>
      <c r="K100" s="126">
        <f t="shared" si="15"/>
        <v>0</v>
      </c>
    </row>
    <row r="101" spans="1:11">
      <c r="A101" s="170" t="s">
        <v>191</v>
      </c>
      <c r="B101" s="76" t="s">
        <v>198</v>
      </c>
      <c r="C101" s="77" t="s">
        <v>145</v>
      </c>
      <c r="D101" s="123"/>
      <c r="E101" s="123"/>
      <c r="F101" s="116">
        <f>F102+F105</f>
        <v>28000</v>
      </c>
      <c r="G101" s="116">
        <f>G102+G105</f>
        <v>28000</v>
      </c>
      <c r="H101" s="116">
        <f>H102+H105</f>
        <v>0</v>
      </c>
      <c r="I101" s="116">
        <f t="shared" si="14"/>
        <v>0</v>
      </c>
      <c r="J101" s="122"/>
      <c r="K101" s="126">
        <f t="shared" si="15"/>
        <v>0</v>
      </c>
    </row>
    <row r="102" spans="1:11">
      <c r="A102" s="156" t="s">
        <v>249</v>
      </c>
      <c r="B102" s="76" t="s">
        <v>198</v>
      </c>
      <c r="C102" s="150" t="s">
        <v>251</v>
      </c>
      <c r="D102" s="84"/>
      <c r="E102" s="84"/>
      <c r="F102" s="116">
        <f t="shared" ref="F102:H103" si="18">F103</f>
        <v>5000</v>
      </c>
      <c r="G102" s="116">
        <f t="shared" si="18"/>
        <v>5000</v>
      </c>
      <c r="H102" s="116">
        <f t="shared" si="18"/>
        <v>0</v>
      </c>
      <c r="I102" s="116">
        <f t="shared" si="14"/>
        <v>0</v>
      </c>
      <c r="J102" s="122"/>
      <c r="K102" s="126">
        <f t="shared" si="15"/>
        <v>0</v>
      </c>
    </row>
    <row r="103" spans="1:11">
      <c r="A103" s="154" t="s">
        <v>72</v>
      </c>
      <c r="B103" s="73" t="s">
        <v>198</v>
      </c>
      <c r="C103" s="153" t="s">
        <v>251</v>
      </c>
      <c r="D103" s="155" t="s">
        <v>73</v>
      </c>
      <c r="E103" s="155"/>
      <c r="F103" s="117">
        <f t="shared" si="18"/>
        <v>5000</v>
      </c>
      <c r="G103" s="117">
        <f t="shared" si="18"/>
        <v>5000</v>
      </c>
      <c r="H103" s="117">
        <f t="shared" si="18"/>
        <v>0</v>
      </c>
      <c r="I103" s="117">
        <f t="shared" si="14"/>
        <v>0</v>
      </c>
      <c r="J103" s="122"/>
      <c r="K103" s="127">
        <f t="shared" si="15"/>
        <v>0</v>
      </c>
    </row>
    <row r="104" spans="1:11">
      <c r="A104" s="154" t="s">
        <v>78</v>
      </c>
      <c r="B104" s="73" t="s">
        <v>198</v>
      </c>
      <c r="C104" s="153" t="s">
        <v>251</v>
      </c>
      <c r="D104" s="155" t="s">
        <v>79</v>
      </c>
      <c r="E104" s="155">
        <v>900100</v>
      </c>
      <c r="F104" s="117">
        <v>5000</v>
      </c>
      <c r="G104" s="117">
        <v>5000</v>
      </c>
      <c r="H104" s="117">
        <v>0</v>
      </c>
      <c r="I104" s="117">
        <f t="shared" si="14"/>
        <v>0</v>
      </c>
      <c r="J104" s="117">
        <v>5000</v>
      </c>
      <c r="K104" s="127">
        <f t="shared" si="15"/>
        <v>0</v>
      </c>
    </row>
    <row r="105" spans="1:11" ht="26.4">
      <c r="A105" s="156" t="s">
        <v>250</v>
      </c>
      <c r="B105" s="76" t="s">
        <v>198</v>
      </c>
      <c r="C105" s="150" t="s">
        <v>252</v>
      </c>
      <c r="D105" s="84"/>
      <c r="E105" s="84"/>
      <c r="F105" s="116">
        <f t="shared" ref="F105:H106" si="19">F106</f>
        <v>23000</v>
      </c>
      <c r="G105" s="116">
        <f t="shared" si="19"/>
        <v>23000</v>
      </c>
      <c r="H105" s="116">
        <f t="shared" si="19"/>
        <v>0</v>
      </c>
      <c r="I105" s="116">
        <f t="shared" si="14"/>
        <v>0</v>
      </c>
      <c r="J105" s="122"/>
      <c r="K105" s="126">
        <f t="shared" si="15"/>
        <v>0</v>
      </c>
    </row>
    <row r="106" spans="1:11">
      <c r="A106" s="154" t="s">
        <v>72</v>
      </c>
      <c r="B106" s="73" t="s">
        <v>198</v>
      </c>
      <c r="C106" s="153" t="s">
        <v>252</v>
      </c>
      <c r="D106" s="155" t="s">
        <v>73</v>
      </c>
      <c r="E106" s="155"/>
      <c r="F106" s="117">
        <f t="shared" si="19"/>
        <v>23000</v>
      </c>
      <c r="G106" s="117">
        <f t="shared" si="19"/>
        <v>23000</v>
      </c>
      <c r="H106" s="117">
        <f t="shared" si="19"/>
        <v>0</v>
      </c>
      <c r="I106" s="117">
        <f t="shared" si="14"/>
        <v>0</v>
      </c>
      <c r="J106" s="122"/>
      <c r="K106" s="127">
        <f t="shared" si="15"/>
        <v>0</v>
      </c>
    </row>
    <row r="107" spans="1:11">
      <c r="A107" s="154" t="s">
        <v>78</v>
      </c>
      <c r="B107" s="73" t="s">
        <v>198</v>
      </c>
      <c r="C107" s="153" t="s">
        <v>252</v>
      </c>
      <c r="D107" s="155" t="s">
        <v>79</v>
      </c>
      <c r="E107" s="155">
        <v>900100</v>
      </c>
      <c r="F107" s="117">
        <v>23000</v>
      </c>
      <c r="G107" s="117">
        <v>23000</v>
      </c>
      <c r="H107" s="117">
        <v>0</v>
      </c>
      <c r="I107" s="117">
        <f t="shared" si="14"/>
        <v>0</v>
      </c>
      <c r="J107" s="122"/>
      <c r="K107" s="127">
        <f t="shared" si="15"/>
        <v>0</v>
      </c>
    </row>
    <row r="108" spans="1:11">
      <c r="A108" s="74" t="s">
        <v>80</v>
      </c>
      <c r="B108" s="76" t="s">
        <v>199</v>
      </c>
      <c r="C108" s="123"/>
      <c r="D108" s="123"/>
      <c r="E108" s="123"/>
      <c r="F108" s="116">
        <f>F109+F115+F165+F176+F182</f>
        <v>522924</v>
      </c>
      <c r="G108" s="116">
        <f>G109+G115+G165+G176+G182</f>
        <v>528615.69999999995</v>
      </c>
      <c r="H108" s="116">
        <f>H109+H115+H165+H176+H182</f>
        <v>224096.60000000003</v>
      </c>
      <c r="I108" s="116">
        <f t="shared" si="14"/>
        <v>42.854525705456247</v>
      </c>
      <c r="J108" s="122"/>
      <c r="K108" s="126">
        <f t="shared" si="15"/>
        <v>42.393103345209013</v>
      </c>
    </row>
    <row r="109" spans="1:11">
      <c r="A109" s="91" t="s">
        <v>319</v>
      </c>
      <c r="B109" s="76" t="s">
        <v>199</v>
      </c>
      <c r="C109" s="150" t="s">
        <v>183</v>
      </c>
      <c r="D109" s="92"/>
      <c r="E109" s="92"/>
      <c r="F109" s="116">
        <f t="shared" ref="F109:G112" si="20">F110</f>
        <v>739</v>
      </c>
      <c r="G109" s="116">
        <f t="shared" si="20"/>
        <v>739</v>
      </c>
      <c r="H109" s="116">
        <f t="shared" ref="H109:H112" si="21">H110</f>
        <v>308</v>
      </c>
      <c r="I109" s="116">
        <f t="shared" si="14"/>
        <v>41.677943166441139</v>
      </c>
      <c r="J109" s="122"/>
      <c r="K109" s="126">
        <f t="shared" si="15"/>
        <v>41.677943166441139</v>
      </c>
    </row>
    <row r="110" spans="1:11">
      <c r="A110" s="102" t="s">
        <v>112</v>
      </c>
      <c r="B110" s="76" t="s">
        <v>199</v>
      </c>
      <c r="C110" s="80" t="s">
        <v>184</v>
      </c>
      <c r="D110" s="94"/>
      <c r="E110" s="94"/>
      <c r="F110" s="116">
        <f t="shared" si="20"/>
        <v>739</v>
      </c>
      <c r="G110" s="116">
        <f t="shared" si="20"/>
        <v>739</v>
      </c>
      <c r="H110" s="116">
        <f t="shared" si="21"/>
        <v>308</v>
      </c>
      <c r="I110" s="116">
        <f t="shared" si="14"/>
        <v>41.677943166441139</v>
      </c>
      <c r="J110" s="122"/>
      <c r="K110" s="126">
        <f t="shared" si="15"/>
        <v>41.677943166441139</v>
      </c>
    </row>
    <row r="111" spans="1:11" ht="26.4">
      <c r="A111" s="162" t="s">
        <v>464</v>
      </c>
      <c r="B111" s="76" t="s">
        <v>199</v>
      </c>
      <c r="C111" s="150" t="s">
        <v>465</v>
      </c>
      <c r="D111" s="82"/>
      <c r="E111" s="82"/>
      <c r="F111" s="116">
        <f t="shared" si="20"/>
        <v>739</v>
      </c>
      <c r="G111" s="116">
        <f t="shared" si="20"/>
        <v>739</v>
      </c>
      <c r="H111" s="116">
        <f t="shared" si="21"/>
        <v>308</v>
      </c>
      <c r="I111" s="116">
        <f t="shared" si="14"/>
        <v>41.677943166441139</v>
      </c>
      <c r="J111" s="122"/>
      <c r="K111" s="126">
        <f t="shared" si="15"/>
        <v>41.677943166441139</v>
      </c>
    </row>
    <row r="112" spans="1:11" ht="52.8">
      <c r="A112" s="171" t="s">
        <v>258</v>
      </c>
      <c r="B112" s="73" t="s">
        <v>199</v>
      </c>
      <c r="C112" s="153" t="s">
        <v>507</v>
      </c>
      <c r="D112" s="78"/>
      <c r="E112" s="78"/>
      <c r="F112" s="117">
        <f t="shared" si="20"/>
        <v>739</v>
      </c>
      <c r="G112" s="117">
        <f t="shared" si="20"/>
        <v>739</v>
      </c>
      <c r="H112" s="117">
        <f t="shared" si="21"/>
        <v>308</v>
      </c>
      <c r="I112" s="117">
        <f t="shared" si="14"/>
        <v>41.677943166441139</v>
      </c>
      <c r="J112" s="122"/>
      <c r="K112" s="127">
        <f t="shared" si="15"/>
        <v>41.677943166441139</v>
      </c>
    </row>
    <row r="113" spans="1:11" ht="39.6">
      <c r="A113" s="154" t="s">
        <v>62</v>
      </c>
      <c r="B113" s="73" t="s">
        <v>199</v>
      </c>
      <c r="C113" s="153" t="s">
        <v>507</v>
      </c>
      <c r="D113" s="155" t="s">
        <v>63</v>
      </c>
      <c r="E113" s="78"/>
      <c r="F113" s="117">
        <v>739</v>
      </c>
      <c r="G113" s="117">
        <v>739</v>
      </c>
      <c r="H113" s="117">
        <f>H114</f>
        <v>308</v>
      </c>
      <c r="I113" s="117">
        <f t="shared" si="14"/>
        <v>41.677943166441139</v>
      </c>
      <c r="J113" s="122"/>
      <c r="K113" s="127">
        <f t="shared" si="15"/>
        <v>41.677943166441139</v>
      </c>
    </row>
    <row r="114" spans="1:11">
      <c r="A114" s="154" t="s">
        <v>81</v>
      </c>
      <c r="B114" s="73" t="s">
        <v>199</v>
      </c>
      <c r="C114" s="153" t="s">
        <v>507</v>
      </c>
      <c r="D114" s="155" t="s">
        <v>82</v>
      </c>
      <c r="E114" s="155">
        <v>900303</v>
      </c>
      <c r="F114" s="117">
        <v>739</v>
      </c>
      <c r="G114" s="117">
        <v>739</v>
      </c>
      <c r="H114" s="117">
        <v>308</v>
      </c>
      <c r="I114" s="117">
        <f t="shared" si="14"/>
        <v>41.677943166441139</v>
      </c>
      <c r="J114" s="122"/>
      <c r="K114" s="127">
        <f t="shared" si="15"/>
        <v>41.677943166441139</v>
      </c>
    </row>
    <row r="115" spans="1:11" ht="26.4">
      <c r="A115" s="149" t="s">
        <v>566</v>
      </c>
      <c r="B115" s="76" t="s">
        <v>199</v>
      </c>
      <c r="C115" s="150" t="s">
        <v>173</v>
      </c>
      <c r="D115" s="123"/>
      <c r="E115" s="123"/>
      <c r="F115" s="116">
        <f>F116+F135</f>
        <v>453334.89999999997</v>
      </c>
      <c r="G115" s="116">
        <f>G116+G135</f>
        <v>453479.39999999997</v>
      </c>
      <c r="H115" s="116">
        <f>H116+H135</f>
        <v>191560.60000000003</v>
      </c>
      <c r="I115" s="116">
        <f t="shared" si="14"/>
        <v>42.255868674571502</v>
      </c>
      <c r="J115" s="122"/>
      <c r="K115" s="126">
        <f t="shared" si="15"/>
        <v>42.242403954843383</v>
      </c>
    </row>
    <row r="116" spans="1:11">
      <c r="A116" s="149" t="s">
        <v>592</v>
      </c>
      <c r="B116" s="76" t="s">
        <v>199</v>
      </c>
      <c r="C116" s="150" t="s">
        <v>174</v>
      </c>
      <c r="D116" s="123"/>
      <c r="E116" s="123"/>
      <c r="F116" s="116">
        <f>F117+F121+F127</f>
        <v>39184</v>
      </c>
      <c r="G116" s="116">
        <f>G117+G121+G127</f>
        <v>39184</v>
      </c>
      <c r="H116" s="116">
        <f>H117+H121+H127</f>
        <v>18826.2</v>
      </c>
      <c r="I116" s="116">
        <f t="shared" si="14"/>
        <v>48.045630869742759</v>
      </c>
      <c r="J116" s="122"/>
      <c r="K116" s="126">
        <f t="shared" si="15"/>
        <v>48.045630869742759</v>
      </c>
    </row>
    <row r="117" spans="1:11" ht="30" customHeight="1">
      <c r="A117" s="156" t="s">
        <v>593</v>
      </c>
      <c r="B117" s="76" t="s">
        <v>199</v>
      </c>
      <c r="C117" s="150" t="s">
        <v>259</v>
      </c>
      <c r="D117" s="82"/>
      <c r="E117" s="82"/>
      <c r="F117" s="116">
        <f>F118</f>
        <v>7220</v>
      </c>
      <c r="G117" s="116">
        <f>G118</f>
        <v>7220</v>
      </c>
      <c r="H117" s="116">
        <f>H118</f>
        <v>3500</v>
      </c>
      <c r="I117" s="116">
        <f t="shared" si="14"/>
        <v>48.476454293628805</v>
      </c>
      <c r="J117" s="122"/>
      <c r="K117" s="126">
        <f t="shared" si="15"/>
        <v>48.476454293628805</v>
      </c>
    </row>
    <row r="118" spans="1:11" ht="45.75" customHeight="1">
      <c r="A118" s="163" t="s">
        <v>798</v>
      </c>
      <c r="B118" s="73" t="s">
        <v>199</v>
      </c>
      <c r="C118" s="153" t="s">
        <v>619</v>
      </c>
      <c r="D118" s="78"/>
      <c r="E118" s="78"/>
      <c r="F118" s="117">
        <f t="shared" ref="F118:H119" si="22">F119</f>
        <v>7220</v>
      </c>
      <c r="G118" s="117">
        <f t="shared" si="22"/>
        <v>7220</v>
      </c>
      <c r="H118" s="117">
        <f t="shared" si="22"/>
        <v>3500</v>
      </c>
      <c r="I118" s="117">
        <f t="shared" si="14"/>
        <v>48.476454293628805</v>
      </c>
      <c r="J118" s="122"/>
      <c r="K118" s="127">
        <f t="shared" si="15"/>
        <v>48.476454293628805</v>
      </c>
    </row>
    <row r="119" spans="1:11" ht="30" customHeight="1">
      <c r="A119" s="154" t="s">
        <v>67</v>
      </c>
      <c r="B119" s="73" t="s">
        <v>199</v>
      </c>
      <c r="C119" s="153" t="s">
        <v>619</v>
      </c>
      <c r="D119" s="155" t="s">
        <v>68</v>
      </c>
      <c r="E119" s="155"/>
      <c r="F119" s="117">
        <f t="shared" si="22"/>
        <v>7220</v>
      </c>
      <c r="G119" s="117">
        <f t="shared" si="22"/>
        <v>7220</v>
      </c>
      <c r="H119" s="117">
        <f t="shared" si="22"/>
        <v>3500</v>
      </c>
      <c r="I119" s="117">
        <f t="shared" si="14"/>
        <v>48.476454293628805</v>
      </c>
      <c r="J119" s="122"/>
      <c r="K119" s="127">
        <f t="shared" si="15"/>
        <v>48.476454293628805</v>
      </c>
    </row>
    <row r="120" spans="1:11" ht="30" customHeight="1">
      <c r="A120" s="154" t="s">
        <v>69</v>
      </c>
      <c r="B120" s="73" t="s">
        <v>199</v>
      </c>
      <c r="C120" s="153" t="s">
        <v>619</v>
      </c>
      <c r="D120" s="155" t="s">
        <v>70</v>
      </c>
      <c r="E120" s="155">
        <v>900100</v>
      </c>
      <c r="F120" s="117">
        <v>7220</v>
      </c>
      <c r="G120" s="117">
        <v>7220</v>
      </c>
      <c r="H120" s="117">
        <v>3500</v>
      </c>
      <c r="I120" s="117">
        <f t="shared" si="14"/>
        <v>48.476454293628805</v>
      </c>
      <c r="J120" s="122"/>
      <c r="K120" s="127">
        <f t="shared" si="15"/>
        <v>48.476454293628805</v>
      </c>
    </row>
    <row r="121" spans="1:11" ht="52.8">
      <c r="A121" s="156" t="s">
        <v>660</v>
      </c>
      <c r="B121" s="76" t="s">
        <v>199</v>
      </c>
      <c r="C121" s="150" t="s">
        <v>257</v>
      </c>
      <c r="D121" s="158"/>
      <c r="E121" s="158"/>
      <c r="F121" s="116">
        <f>F122</f>
        <v>6652.3</v>
      </c>
      <c r="G121" s="116">
        <f>G122</f>
        <v>6652.3</v>
      </c>
      <c r="H121" s="116">
        <f>H122</f>
        <v>2813.8</v>
      </c>
      <c r="I121" s="116">
        <f t="shared" si="14"/>
        <v>42.298152518677753</v>
      </c>
      <c r="J121" s="122"/>
      <c r="K121" s="126">
        <f t="shared" si="15"/>
        <v>42.298152518677753</v>
      </c>
    </row>
    <row r="122" spans="1:11" ht="52.8">
      <c r="A122" s="163" t="s">
        <v>661</v>
      </c>
      <c r="B122" s="73" t="s">
        <v>199</v>
      </c>
      <c r="C122" s="153" t="s">
        <v>659</v>
      </c>
      <c r="D122" s="155"/>
      <c r="E122" s="155"/>
      <c r="F122" s="117">
        <f>F123+F125</f>
        <v>6652.3</v>
      </c>
      <c r="G122" s="117">
        <f>G123+G125</f>
        <v>6652.3</v>
      </c>
      <c r="H122" s="117">
        <f>H123+H125</f>
        <v>2813.8</v>
      </c>
      <c r="I122" s="117">
        <f t="shared" si="14"/>
        <v>42.298152518677753</v>
      </c>
      <c r="J122" s="122"/>
      <c r="K122" s="127">
        <f t="shared" si="15"/>
        <v>42.298152518677753</v>
      </c>
    </row>
    <row r="123" spans="1:11" ht="39.6">
      <c r="A123" s="154" t="s">
        <v>62</v>
      </c>
      <c r="B123" s="73" t="s">
        <v>199</v>
      </c>
      <c r="C123" s="153" t="s">
        <v>659</v>
      </c>
      <c r="D123" s="155" t="s">
        <v>63</v>
      </c>
      <c r="E123" s="155"/>
      <c r="F123" s="117">
        <f>F124</f>
        <v>6061.6</v>
      </c>
      <c r="G123" s="117">
        <f>G124</f>
        <v>6061.6</v>
      </c>
      <c r="H123" s="117">
        <f>H124</f>
        <v>2813.8</v>
      </c>
      <c r="I123" s="117">
        <f t="shared" si="14"/>
        <v>46.420087105714664</v>
      </c>
      <c r="J123" s="122"/>
      <c r="K123" s="127">
        <f t="shared" si="15"/>
        <v>46.420087105714664</v>
      </c>
    </row>
    <row r="124" spans="1:11">
      <c r="A124" s="154" t="s">
        <v>64</v>
      </c>
      <c r="B124" s="73" t="s">
        <v>199</v>
      </c>
      <c r="C124" s="153" t="s">
        <v>659</v>
      </c>
      <c r="D124" s="155" t="s">
        <v>65</v>
      </c>
      <c r="E124" s="155">
        <v>900303</v>
      </c>
      <c r="F124" s="117">
        <v>6061.6</v>
      </c>
      <c r="G124" s="117">
        <v>6061.6</v>
      </c>
      <c r="H124" s="117">
        <v>2813.8</v>
      </c>
      <c r="I124" s="117">
        <f t="shared" si="14"/>
        <v>46.420087105714664</v>
      </c>
      <c r="J124" s="122"/>
      <c r="K124" s="127">
        <f t="shared" si="15"/>
        <v>46.420087105714664</v>
      </c>
    </row>
    <row r="125" spans="1:11" ht="26.4">
      <c r="A125" s="154" t="s">
        <v>67</v>
      </c>
      <c r="B125" s="73" t="s">
        <v>199</v>
      </c>
      <c r="C125" s="153" t="s">
        <v>659</v>
      </c>
      <c r="D125" s="155" t="s">
        <v>68</v>
      </c>
      <c r="E125" s="155"/>
      <c r="F125" s="117">
        <f>F126</f>
        <v>590.70000000000005</v>
      </c>
      <c r="G125" s="117">
        <f>G126</f>
        <v>590.70000000000005</v>
      </c>
      <c r="H125" s="117">
        <f>H126</f>
        <v>0</v>
      </c>
      <c r="I125" s="117">
        <f t="shared" si="14"/>
        <v>0</v>
      </c>
      <c r="J125" s="122"/>
      <c r="K125" s="127">
        <f t="shared" si="15"/>
        <v>0</v>
      </c>
    </row>
    <row r="126" spans="1:11" ht="26.4">
      <c r="A126" s="154" t="s">
        <v>69</v>
      </c>
      <c r="B126" s="73" t="s">
        <v>199</v>
      </c>
      <c r="C126" s="153" t="s">
        <v>659</v>
      </c>
      <c r="D126" s="155" t="s">
        <v>70</v>
      </c>
      <c r="E126" s="155">
        <v>900303</v>
      </c>
      <c r="F126" s="117">
        <v>590.70000000000005</v>
      </c>
      <c r="G126" s="117">
        <v>590.70000000000005</v>
      </c>
      <c r="H126" s="117">
        <v>0</v>
      </c>
      <c r="I126" s="117">
        <f t="shared" si="14"/>
        <v>0</v>
      </c>
      <c r="J126" s="122"/>
      <c r="K126" s="127">
        <f t="shared" si="15"/>
        <v>0</v>
      </c>
    </row>
    <row r="127" spans="1:11" ht="26.4">
      <c r="A127" s="159" t="s">
        <v>325</v>
      </c>
      <c r="B127" s="164" t="s">
        <v>199</v>
      </c>
      <c r="C127" s="150" t="s">
        <v>594</v>
      </c>
      <c r="D127" s="158"/>
      <c r="E127" s="158"/>
      <c r="F127" s="116">
        <f>F128</f>
        <v>25311.7</v>
      </c>
      <c r="G127" s="116">
        <f>G128</f>
        <v>25311.7</v>
      </c>
      <c r="H127" s="116">
        <f>H128</f>
        <v>12512.4</v>
      </c>
      <c r="I127" s="116">
        <f t="shared" si="14"/>
        <v>49.433266039025433</v>
      </c>
      <c r="J127" s="122"/>
      <c r="K127" s="126">
        <f t="shared" si="15"/>
        <v>49.433266039025433</v>
      </c>
    </row>
    <row r="128" spans="1:11">
      <c r="A128" s="154" t="s">
        <v>61</v>
      </c>
      <c r="B128" s="165" t="s">
        <v>199</v>
      </c>
      <c r="C128" s="153" t="s">
        <v>595</v>
      </c>
      <c r="D128" s="155"/>
      <c r="E128" s="155"/>
      <c r="F128" s="117">
        <f>F129+F131+F133</f>
        <v>25311.7</v>
      </c>
      <c r="G128" s="117">
        <f>G129+G131+G133</f>
        <v>25311.7</v>
      </c>
      <c r="H128" s="117">
        <f>H129+H131+H133</f>
        <v>12512.4</v>
      </c>
      <c r="I128" s="117">
        <f t="shared" si="14"/>
        <v>49.433266039025433</v>
      </c>
      <c r="J128" s="122"/>
      <c r="K128" s="127">
        <f t="shared" si="15"/>
        <v>49.433266039025433</v>
      </c>
    </row>
    <row r="129" spans="1:11" ht="39.6">
      <c r="A129" s="154" t="s">
        <v>62</v>
      </c>
      <c r="B129" s="165" t="s">
        <v>199</v>
      </c>
      <c r="C129" s="153" t="s">
        <v>595</v>
      </c>
      <c r="D129" s="155" t="s">
        <v>63</v>
      </c>
      <c r="E129" s="155"/>
      <c r="F129" s="117">
        <f>F130</f>
        <v>23810.2</v>
      </c>
      <c r="G129" s="117">
        <f>G130</f>
        <v>23810.2</v>
      </c>
      <c r="H129" s="117">
        <f>H130</f>
        <v>12344.8</v>
      </c>
      <c r="I129" s="117">
        <f t="shared" si="14"/>
        <v>51.846687554073455</v>
      </c>
      <c r="J129" s="122"/>
      <c r="K129" s="127">
        <f t="shared" si="15"/>
        <v>51.846687554073455</v>
      </c>
    </row>
    <row r="130" spans="1:11">
      <c r="A130" s="154" t="s">
        <v>64</v>
      </c>
      <c r="B130" s="165" t="s">
        <v>199</v>
      </c>
      <c r="C130" s="153" t="s">
        <v>595</v>
      </c>
      <c r="D130" s="155" t="s">
        <v>65</v>
      </c>
      <c r="E130" s="155">
        <v>900100</v>
      </c>
      <c r="F130" s="117">
        <v>23810.2</v>
      </c>
      <c r="G130" s="117">
        <v>23810.2</v>
      </c>
      <c r="H130" s="117">
        <v>12344.8</v>
      </c>
      <c r="I130" s="117">
        <f t="shared" si="14"/>
        <v>51.846687554073455</v>
      </c>
      <c r="J130" s="122"/>
      <c r="K130" s="127">
        <f t="shared" si="15"/>
        <v>51.846687554073455</v>
      </c>
    </row>
    <row r="131" spans="1:11" ht="26.4">
      <c r="A131" s="154" t="s">
        <v>67</v>
      </c>
      <c r="B131" s="165" t="s">
        <v>199</v>
      </c>
      <c r="C131" s="153" t="s">
        <v>595</v>
      </c>
      <c r="D131" s="155" t="s">
        <v>68</v>
      </c>
      <c r="E131" s="155"/>
      <c r="F131" s="117">
        <f>F132</f>
        <v>1350</v>
      </c>
      <c r="G131" s="117">
        <f>G132</f>
        <v>1350</v>
      </c>
      <c r="H131" s="117">
        <f>H132</f>
        <v>156.4</v>
      </c>
      <c r="I131" s="117">
        <f t="shared" si="14"/>
        <v>11.585185185185185</v>
      </c>
      <c r="J131" s="122"/>
      <c r="K131" s="127">
        <f t="shared" si="15"/>
        <v>11.585185185185185</v>
      </c>
    </row>
    <row r="132" spans="1:11" ht="26.4">
      <c r="A132" s="154" t="s">
        <v>69</v>
      </c>
      <c r="B132" s="165" t="s">
        <v>199</v>
      </c>
      <c r="C132" s="153" t="s">
        <v>595</v>
      </c>
      <c r="D132" s="155" t="s">
        <v>70</v>
      </c>
      <c r="E132" s="155">
        <v>900100</v>
      </c>
      <c r="F132" s="117">
        <v>1350</v>
      </c>
      <c r="G132" s="117">
        <v>1350</v>
      </c>
      <c r="H132" s="117">
        <v>156.4</v>
      </c>
      <c r="I132" s="117">
        <f t="shared" si="14"/>
        <v>11.585185185185185</v>
      </c>
      <c r="J132" s="122"/>
      <c r="K132" s="127">
        <f t="shared" si="15"/>
        <v>11.585185185185185</v>
      </c>
    </row>
    <row r="133" spans="1:11">
      <c r="A133" s="154" t="s">
        <v>72</v>
      </c>
      <c r="B133" s="165" t="s">
        <v>199</v>
      </c>
      <c r="C133" s="153" t="s">
        <v>595</v>
      </c>
      <c r="D133" s="155" t="s">
        <v>73</v>
      </c>
      <c r="E133" s="155"/>
      <c r="F133" s="117">
        <f>F134</f>
        <v>151.5</v>
      </c>
      <c r="G133" s="117">
        <f>G134</f>
        <v>151.5</v>
      </c>
      <c r="H133" s="117">
        <f>H134</f>
        <v>11.2</v>
      </c>
      <c r="I133" s="117">
        <f t="shared" si="14"/>
        <v>7.3927392739273925</v>
      </c>
      <c r="J133" s="122"/>
      <c r="K133" s="127">
        <f t="shared" si="15"/>
        <v>7.3927392739273925</v>
      </c>
    </row>
    <row r="134" spans="1:11">
      <c r="A134" s="154" t="s">
        <v>74</v>
      </c>
      <c r="B134" s="165" t="s">
        <v>199</v>
      </c>
      <c r="C134" s="153" t="s">
        <v>595</v>
      </c>
      <c r="D134" s="155" t="s">
        <v>75</v>
      </c>
      <c r="E134" s="155">
        <v>900100</v>
      </c>
      <c r="F134" s="117">
        <v>151.5</v>
      </c>
      <c r="G134" s="117">
        <v>151.5</v>
      </c>
      <c r="H134" s="117">
        <v>11.2</v>
      </c>
      <c r="I134" s="117">
        <f t="shared" si="14"/>
        <v>7.3927392739273925</v>
      </c>
      <c r="J134" s="122"/>
      <c r="K134" s="127">
        <f t="shared" si="15"/>
        <v>7.3927392739273925</v>
      </c>
    </row>
    <row r="135" spans="1:11">
      <c r="A135" s="149" t="s">
        <v>226</v>
      </c>
      <c r="B135" s="76" t="s">
        <v>199</v>
      </c>
      <c r="C135" s="150" t="s">
        <v>188</v>
      </c>
      <c r="D135" s="155"/>
      <c r="E135" s="155"/>
      <c r="F135" s="116">
        <f>F136</f>
        <v>414150.89999999997</v>
      </c>
      <c r="G135" s="116">
        <f>G136</f>
        <v>414295.39999999997</v>
      </c>
      <c r="H135" s="116">
        <f>H136</f>
        <v>172734.40000000002</v>
      </c>
      <c r="I135" s="116">
        <f t="shared" si="14"/>
        <v>41.708082730231908</v>
      </c>
      <c r="J135" s="122"/>
      <c r="K135" s="126">
        <f t="shared" si="15"/>
        <v>41.693535578719924</v>
      </c>
    </row>
    <row r="136" spans="1:11" ht="26.4">
      <c r="A136" s="151" t="s">
        <v>325</v>
      </c>
      <c r="B136" s="76" t="s">
        <v>199</v>
      </c>
      <c r="C136" s="150" t="s">
        <v>189</v>
      </c>
      <c r="D136" s="155"/>
      <c r="E136" s="155"/>
      <c r="F136" s="116">
        <f>F142+F147+F154+F137+F157+F162</f>
        <v>414150.89999999997</v>
      </c>
      <c r="G136" s="116">
        <f>G142+G147+G154+G137+G157+G162</f>
        <v>414295.39999999997</v>
      </c>
      <c r="H136" s="116">
        <f>H142+H147+H154+H137+H157+H162</f>
        <v>172734.40000000002</v>
      </c>
      <c r="I136" s="116">
        <f t="shared" si="14"/>
        <v>41.708082730231908</v>
      </c>
      <c r="J136" s="128" t="e">
        <f>J142+J147+J154+J137</f>
        <v>#REF!</v>
      </c>
      <c r="K136" s="126">
        <f t="shared" si="15"/>
        <v>41.693535578719924</v>
      </c>
    </row>
    <row r="137" spans="1:11">
      <c r="A137" s="152" t="s">
        <v>235</v>
      </c>
      <c r="B137" s="73" t="s">
        <v>199</v>
      </c>
      <c r="C137" s="153" t="s">
        <v>236</v>
      </c>
      <c r="D137" s="155"/>
      <c r="E137" s="155"/>
      <c r="F137" s="117">
        <f>F138+F140</f>
        <v>49131.8</v>
      </c>
      <c r="G137" s="117">
        <f>G138+G140</f>
        <v>49131.8</v>
      </c>
      <c r="H137" s="117">
        <f>H138+H140</f>
        <v>15745.699999999999</v>
      </c>
      <c r="I137" s="117">
        <f t="shared" si="14"/>
        <v>32.047879377511094</v>
      </c>
      <c r="J137" s="131" t="e">
        <f>J138+#REF!</f>
        <v>#REF!</v>
      </c>
      <c r="K137" s="127">
        <f t="shared" si="15"/>
        <v>32.047879377511094</v>
      </c>
    </row>
    <row r="138" spans="1:11" ht="26.4">
      <c r="A138" s="154" t="s">
        <v>67</v>
      </c>
      <c r="B138" s="73" t="s">
        <v>199</v>
      </c>
      <c r="C138" s="153" t="s">
        <v>236</v>
      </c>
      <c r="D138" s="155" t="s">
        <v>68</v>
      </c>
      <c r="E138" s="155"/>
      <c r="F138" s="117">
        <f>F139</f>
        <v>49051.8</v>
      </c>
      <c r="G138" s="117">
        <f>G139</f>
        <v>49051.8</v>
      </c>
      <c r="H138" s="117">
        <f>H139</f>
        <v>15727.3</v>
      </c>
      <c r="I138" s="117">
        <f t="shared" si="14"/>
        <v>32.062635825800477</v>
      </c>
      <c r="J138" s="128"/>
      <c r="K138" s="127">
        <f t="shared" si="15"/>
        <v>32.062635825800477</v>
      </c>
    </row>
    <row r="139" spans="1:11" ht="26.4">
      <c r="A139" s="154" t="s">
        <v>69</v>
      </c>
      <c r="B139" s="73" t="s">
        <v>199</v>
      </c>
      <c r="C139" s="153" t="s">
        <v>236</v>
      </c>
      <c r="D139" s="155" t="s">
        <v>70</v>
      </c>
      <c r="E139" s="155">
        <v>900100</v>
      </c>
      <c r="F139" s="117">
        <v>49051.8</v>
      </c>
      <c r="G139" s="117">
        <v>49051.8</v>
      </c>
      <c r="H139" s="117">
        <v>15727.3</v>
      </c>
      <c r="I139" s="117">
        <f t="shared" ref="I139:I202" si="23">H139/F139*100</f>
        <v>32.062635825800477</v>
      </c>
      <c r="J139" s="128"/>
      <c r="K139" s="127">
        <f t="shared" ref="K139:K202" si="24">H139/G139*100</f>
        <v>32.062635825800477</v>
      </c>
    </row>
    <row r="140" spans="1:11">
      <c r="A140" s="154" t="s">
        <v>72</v>
      </c>
      <c r="B140" s="73" t="s">
        <v>199</v>
      </c>
      <c r="C140" s="153" t="s">
        <v>236</v>
      </c>
      <c r="D140" s="155">
        <v>800</v>
      </c>
      <c r="E140" s="155"/>
      <c r="F140" s="117">
        <f>F141</f>
        <v>80</v>
      </c>
      <c r="G140" s="117">
        <f>G141</f>
        <v>80</v>
      </c>
      <c r="H140" s="117">
        <f>H141</f>
        <v>18.399999999999999</v>
      </c>
      <c r="I140" s="117">
        <f t="shared" si="23"/>
        <v>23</v>
      </c>
      <c r="J140" s="128"/>
      <c r="K140" s="127">
        <f t="shared" si="24"/>
        <v>23</v>
      </c>
    </row>
    <row r="141" spans="1:11">
      <c r="A141" s="154" t="s">
        <v>74</v>
      </c>
      <c r="B141" s="73" t="s">
        <v>199</v>
      </c>
      <c r="C141" s="153" t="s">
        <v>236</v>
      </c>
      <c r="D141" s="155" t="s">
        <v>75</v>
      </c>
      <c r="E141" s="155">
        <v>900100</v>
      </c>
      <c r="F141" s="117">
        <v>80</v>
      </c>
      <c r="G141" s="117">
        <v>80</v>
      </c>
      <c r="H141" s="117">
        <v>18.399999999999999</v>
      </c>
      <c r="I141" s="117">
        <f t="shared" si="23"/>
        <v>23</v>
      </c>
      <c r="J141" s="128"/>
      <c r="K141" s="127">
        <f t="shared" si="24"/>
        <v>23</v>
      </c>
    </row>
    <row r="142" spans="1:11" ht="26.4">
      <c r="A142" s="163" t="s">
        <v>253</v>
      </c>
      <c r="B142" s="73" t="s">
        <v>199</v>
      </c>
      <c r="C142" s="165" t="s">
        <v>255</v>
      </c>
      <c r="D142" s="124"/>
      <c r="E142" s="124"/>
      <c r="F142" s="117">
        <f>F143+F145</f>
        <v>61000</v>
      </c>
      <c r="G142" s="117">
        <f>G143+G145</f>
        <v>61000</v>
      </c>
      <c r="H142" s="117">
        <f>H143+H145</f>
        <v>27933.699999999997</v>
      </c>
      <c r="I142" s="117">
        <f t="shared" si="23"/>
        <v>45.792950819672129</v>
      </c>
      <c r="J142" s="122"/>
      <c r="K142" s="127">
        <f t="shared" si="24"/>
        <v>45.792950819672129</v>
      </c>
    </row>
    <row r="143" spans="1:11" ht="39.6">
      <c r="A143" s="154" t="s">
        <v>62</v>
      </c>
      <c r="B143" s="73" t="s">
        <v>199</v>
      </c>
      <c r="C143" s="165" t="s">
        <v>255</v>
      </c>
      <c r="D143" s="155" t="s">
        <v>63</v>
      </c>
      <c r="E143" s="155"/>
      <c r="F143" s="117">
        <f>F144</f>
        <v>57449</v>
      </c>
      <c r="G143" s="117">
        <f>G144</f>
        <v>57449</v>
      </c>
      <c r="H143" s="117">
        <f>H144</f>
        <v>25895.599999999999</v>
      </c>
      <c r="I143" s="117">
        <f t="shared" si="23"/>
        <v>45.075806367386726</v>
      </c>
      <c r="J143" s="122"/>
      <c r="K143" s="127">
        <f t="shared" si="24"/>
        <v>45.075806367386726</v>
      </c>
    </row>
    <row r="144" spans="1:11">
      <c r="A144" s="154" t="s">
        <v>81</v>
      </c>
      <c r="B144" s="73" t="s">
        <v>199</v>
      </c>
      <c r="C144" s="165" t="s">
        <v>255</v>
      </c>
      <c r="D144" s="155" t="s">
        <v>82</v>
      </c>
      <c r="E144" s="155">
        <v>900100</v>
      </c>
      <c r="F144" s="117">
        <v>57449</v>
      </c>
      <c r="G144" s="117">
        <v>57449</v>
      </c>
      <c r="H144" s="117">
        <v>25895.599999999999</v>
      </c>
      <c r="I144" s="117">
        <f t="shared" si="23"/>
        <v>45.075806367386726</v>
      </c>
      <c r="J144" s="122"/>
      <c r="K144" s="127">
        <f t="shared" si="24"/>
        <v>45.075806367386726</v>
      </c>
    </row>
    <row r="145" spans="1:11" ht="26.4">
      <c r="A145" s="154" t="s">
        <v>67</v>
      </c>
      <c r="B145" s="73" t="s">
        <v>199</v>
      </c>
      <c r="C145" s="165" t="s">
        <v>255</v>
      </c>
      <c r="D145" s="155" t="s">
        <v>68</v>
      </c>
      <c r="E145" s="155"/>
      <c r="F145" s="117">
        <f>F146</f>
        <v>3551</v>
      </c>
      <c r="G145" s="117">
        <f>G146</f>
        <v>3551</v>
      </c>
      <c r="H145" s="117">
        <f>H146</f>
        <v>2038.1</v>
      </c>
      <c r="I145" s="117">
        <f t="shared" si="23"/>
        <v>57.395099971838917</v>
      </c>
      <c r="J145" s="122"/>
      <c r="K145" s="127">
        <f t="shared" si="24"/>
        <v>57.395099971838917</v>
      </c>
    </row>
    <row r="146" spans="1:11" ht="26.4">
      <c r="A146" s="154" t="s">
        <v>69</v>
      </c>
      <c r="B146" s="73" t="s">
        <v>199</v>
      </c>
      <c r="C146" s="165" t="s">
        <v>255</v>
      </c>
      <c r="D146" s="155" t="s">
        <v>70</v>
      </c>
      <c r="E146" s="155">
        <v>900100</v>
      </c>
      <c r="F146" s="117">
        <v>3551</v>
      </c>
      <c r="G146" s="117">
        <v>3551</v>
      </c>
      <c r="H146" s="117">
        <v>2038.1</v>
      </c>
      <c r="I146" s="117">
        <f t="shared" si="23"/>
        <v>57.395099971838917</v>
      </c>
      <c r="J146" s="122"/>
      <c r="K146" s="127">
        <f t="shared" si="24"/>
        <v>57.395099971838917</v>
      </c>
    </row>
    <row r="147" spans="1:11" ht="26.4">
      <c r="A147" s="163" t="s">
        <v>254</v>
      </c>
      <c r="B147" s="73" t="s">
        <v>199</v>
      </c>
      <c r="C147" s="165" t="s">
        <v>256</v>
      </c>
      <c r="D147" s="78"/>
      <c r="E147" s="78"/>
      <c r="F147" s="117">
        <f>F148+F150+F152</f>
        <v>214772.1</v>
      </c>
      <c r="G147" s="117">
        <f>G148+G150+G152</f>
        <v>214916.6</v>
      </c>
      <c r="H147" s="117">
        <f>H148+H150+H152</f>
        <v>110189.6</v>
      </c>
      <c r="I147" s="117">
        <f t="shared" si="23"/>
        <v>51.305360426237854</v>
      </c>
      <c r="J147" s="122"/>
      <c r="K147" s="127">
        <f t="shared" si="24"/>
        <v>51.27086507045059</v>
      </c>
    </row>
    <row r="148" spans="1:11" ht="39.6">
      <c r="A148" s="154" t="s">
        <v>62</v>
      </c>
      <c r="B148" s="73" t="s">
        <v>199</v>
      </c>
      <c r="C148" s="165" t="s">
        <v>256</v>
      </c>
      <c r="D148" s="155" t="s">
        <v>63</v>
      </c>
      <c r="E148" s="155"/>
      <c r="F148" s="117">
        <f>F149</f>
        <v>192344.5</v>
      </c>
      <c r="G148" s="117">
        <f>G149</f>
        <v>192344.5</v>
      </c>
      <c r="H148" s="117">
        <f>H149</f>
        <v>99120.7</v>
      </c>
      <c r="I148" s="117">
        <f t="shared" si="23"/>
        <v>51.532900602824618</v>
      </c>
      <c r="J148" s="122"/>
      <c r="K148" s="127">
        <f t="shared" si="24"/>
        <v>51.532900602824618</v>
      </c>
    </row>
    <row r="149" spans="1:11">
      <c r="A149" s="154" t="s">
        <v>81</v>
      </c>
      <c r="B149" s="73" t="s">
        <v>199</v>
      </c>
      <c r="C149" s="165" t="s">
        <v>256</v>
      </c>
      <c r="D149" s="155" t="s">
        <v>82</v>
      </c>
      <c r="E149" s="155">
        <v>900100</v>
      </c>
      <c r="F149" s="132">
        <v>192344.5</v>
      </c>
      <c r="G149" s="132">
        <v>192344.5</v>
      </c>
      <c r="H149" s="132">
        <v>99120.7</v>
      </c>
      <c r="I149" s="117">
        <f t="shared" si="23"/>
        <v>51.532900602824618</v>
      </c>
      <c r="J149" s="122"/>
      <c r="K149" s="127">
        <f t="shared" si="24"/>
        <v>51.532900602824618</v>
      </c>
    </row>
    <row r="150" spans="1:11" ht="26.4">
      <c r="A150" s="154" t="s">
        <v>67</v>
      </c>
      <c r="B150" s="73" t="s">
        <v>199</v>
      </c>
      <c r="C150" s="165" t="s">
        <v>256</v>
      </c>
      <c r="D150" s="155" t="s">
        <v>68</v>
      </c>
      <c r="E150" s="155"/>
      <c r="F150" s="117">
        <f>F151</f>
        <v>22294.6</v>
      </c>
      <c r="G150" s="117">
        <f>G151</f>
        <v>22439.1</v>
      </c>
      <c r="H150" s="117">
        <f>H151</f>
        <v>11032.8</v>
      </c>
      <c r="I150" s="117">
        <f t="shared" si="23"/>
        <v>49.486422721197059</v>
      </c>
      <c r="J150" s="122"/>
      <c r="K150" s="127">
        <f t="shared" si="24"/>
        <v>49.167747369546902</v>
      </c>
    </row>
    <row r="151" spans="1:11" ht="26.4">
      <c r="A151" s="154" t="s">
        <v>69</v>
      </c>
      <c r="B151" s="73" t="s">
        <v>199</v>
      </c>
      <c r="C151" s="165" t="s">
        <v>256</v>
      </c>
      <c r="D151" s="155" t="s">
        <v>70</v>
      </c>
      <c r="E151" s="155">
        <v>900100</v>
      </c>
      <c r="F151" s="117">
        <v>22294.6</v>
      </c>
      <c r="G151" s="117">
        <v>22439.1</v>
      </c>
      <c r="H151" s="117">
        <v>11032.8</v>
      </c>
      <c r="I151" s="117">
        <f t="shared" si="23"/>
        <v>49.486422721197059</v>
      </c>
      <c r="J151" s="122"/>
      <c r="K151" s="127">
        <f t="shared" si="24"/>
        <v>49.167747369546902</v>
      </c>
    </row>
    <row r="152" spans="1:11">
      <c r="A152" s="154" t="s">
        <v>72</v>
      </c>
      <c r="B152" s="73" t="s">
        <v>199</v>
      </c>
      <c r="C152" s="165" t="s">
        <v>256</v>
      </c>
      <c r="D152" s="155" t="s">
        <v>73</v>
      </c>
      <c r="E152" s="155"/>
      <c r="F152" s="117">
        <f>F153</f>
        <v>133</v>
      </c>
      <c r="G152" s="117">
        <f>G153</f>
        <v>133</v>
      </c>
      <c r="H152" s="117">
        <f>H153</f>
        <v>36.1</v>
      </c>
      <c r="I152" s="117">
        <f t="shared" si="23"/>
        <v>27.142857142857146</v>
      </c>
      <c r="J152" s="122"/>
      <c r="K152" s="127">
        <f t="shared" si="24"/>
        <v>27.142857142857146</v>
      </c>
    </row>
    <row r="153" spans="1:11">
      <c r="A153" s="154" t="s">
        <v>74</v>
      </c>
      <c r="B153" s="73" t="s">
        <v>199</v>
      </c>
      <c r="C153" s="165" t="s">
        <v>256</v>
      </c>
      <c r="D153" s="155" t="s">
        <v>75</v>
      </c>
      <c r="E153" s="155">
        <v>900100</v>
      </c>
      <c r="F153" s="117">
        <v>133</v>
      </c>
      <c r="G153" s="117">
        <v>133</v>
      </c>
      <c r="H153" s="117">
        <v>36.1</v>
      </c>
      <c r="I153" s="117">
        <f t="shared" si="23"/>
        <v>27.142857142857146</v>
      </c>
      <c r="J153" s="122"/>
      <c r="K153" s="127">
        <f t="shared" si="24"/>
        <v>27.142857142857146</v>
      </c>
    </row>
    <row r="154" spans="1:11">
      <c r="A154" s="154" t="s">
        <v>388</v>
      </c>
      <c r="B154" s="73" t="s">
        <v>199</v>
      </c>
      <c r="C154" s="165" t="s">
        <v>389</v>
      </c>
      <c r="D154" s="155"/>
      <c r="E154" s="155"/>
      <c r="F154" s="117">
        <f t="shared" ref="F154:H155" si="25">F155</f>
        <v>303</v>
      </c>
      <c r="G154" s="117">
        <f t="shared" si="25"/>
        <v>303</v>
      </c>
      <c r="H154" s="117">
        <f t="shared" si="25"/>
        <v>285.7</v>
      </c>
      <c r="I154" s="117">
        <f t="shared" si="23"/>
        <v>94.290429042904293</v>
      </c>
      <c r="J154" s="122"/>
      <c r="K154" s="127">
        <f t="shared" si="24"/>
        <v>94.290429042904293</v>
      </c>
    </row>
    <row r="155" spans="1:11">
      <c r="A155" s="154" t="s">
        <v>72</v>
      </c>
      <c r="B155" s="73" t="s">
        <v>199</v>
      </c>
      <c r="C155" s="165" t="s">
        <v>389</v>
      </c>
      <c r="D155" s="155">
        <v>800</v>
      </c>
      <c r="E155" s="155"/>
      <c r="F155" s="117">
        <f t="shared" si="25"/>
        <v>303</v>
      </c>
      <c r="G155" s="117">
        <f t="shared" si="25"/>
        <v>303</v>
      </c>
      <c r="H155" s="117">
        <f t="shared" si="25"/>
        <v>285.7</v>
      </c>
      <c r="I155" s="117">
        <f t="shared" si="23"/>
        <v>94.290429042904293</v>
      </c>
      <c r="J155" s="122"/>
      <c r="K155" s="127">
        <f t="shared" si="24"/>
        <v>94.290429042904293</v>
      </c>
    </row>
    <row r="156" spans="1:11">
      <c r="A156" s="154" t="s">
        <v>74</v>
      </c>
      <c r="B156" s="73" t="s">
        <v>199</v>
      </c>
      <c r="C156" s="165" t="s">
        <v>389</v>
      </c>
      <c r="D156" s="155">
        <v>850</v>
      </c>
      <c r="E156" s="155">
        <v>900100</v>
      </c>
      <c r="F156" s="117">
        <v>303</v>
      </c>
      <c r="G156" s="117">
        <v>303</v>
      </c>
      <c r="H156" s="117">
        <v>285.7</v>
      </c>
      <c r="I156" s="117">
        <f t="shared" si="23"/>
        <v>94.290429042904293</v>
      </c>
      <c r="J156" s="122"/>
      <c r="K156" s="127">
        <f t="shared" si="24"/>
        <v>94.290429042904293</v>
      </c>
    </row>
    <row r="157" spans="1:11" ht="26.4">
      <c r="A157" s="154" t="s">
        <v>603</v>
      </c>
      <c r="B157" s="73" t="s">
        <v>199</v>
      </c>
      <c r="C157" s="165" t="s">
        <v>602</v>
      </c>
      <c r="D157" s="124"/>
      <c r="E157" s="155"/>
      <c r="F157" s="117">
        <f>F158+F160</f>
        <v>30200</v>
      </c>
      <c r="G157" s="117">
        <f>G158+G160</f>
        <v>30200</v>
      </c>
      <c r="H157" s="117">
        <f>H158+H160</f>
        <v>14328.1</v>
      </c>
      <c r="I157" s="117">
        <f t="shared" si="23"/>
        <v>47.444039735099338</v>
      </c>
      <c r="J157" s="122"/>
      <c r="K157" s="127">
        <f t="shared" si="24"/>
        <v>47.444039735099338</v>
      </c>
    </row>
    <row r="158" spans="1:11" ht="39.6">
      <c r="A158" s="154" t="s">
        <v>62</v>
      </c>
      <c r="B158" s="73" t="s">
        <v>199</v>
      </c>
      <c r="C158" s="165" t="s">
        <v>602</v>
      </c>
      <c r="D158" s="155" t="s">
        <v>63</v>
      </c>
      <c r="E158" s="155"/>
      <c r="F158" s="117">
        <f>F159</f>
        <v>29298</v>
      </c>
      <c r="G158" s="117">
        <f>G159</f>
        <v>29298</v>
      </c>
      <c r="H158" s="117">
        <f>H159</f>
        <v>14207.5</v>
      </c>
      <c r="I158" s="117">
        <f t="shared" si="23"/>
        <v>48.493071199399282</v>
      </c>
      <c r="J158" s="122"/>
      <c r="K158" s="127">
        <f t="shared" si="24"/>
        <v>48.493071199399282</v>
      </c>
    </row>
    <row r="159" spans="1:11">
      <c r="A159" s="154" t="s">
        <v>81</v>
      </c>
      <c r="B159" s="73" t="s">
        <v>199</v>
      </c>
      <c r="C159" s="165" t="s">
        <v>602</v>
      </c>
      <c r="D159" s="155" t="s">
        <v>82</v>
      </c>
      <c r="E159" s="155">
        <v>900100</v>
      </c>
      <c r="F159" s="117">
        <v>29298</v>
      </c>
      <c r="G159" s="117">
        <v>29298</v>
      </c>
      <c r="H159" s="117">
        <v>14207.5</v>
      </c>
      <c r="I159" s="117">
        <f t="shared" si="23"/>
        <v>48.493071199399282</v>
      </c>
      <c r="J159" s="122"/>
      <c r="K159" s="127">
        <f t="shared" si="24"/>
        <v>48.493071199399282</v>
      </c>
    </row>
    <row r="160" spans="1:11" ht="26.4">
      <c r="A160" s="154" t="s">
        <v>67</v>
      </c>
      <c r="B160" s="73" t="s">
        <v>199</v>
      </c>
      <c r="C160" s="165" t="s">
        <v>602</v>
      </c>
      <c r="D160" s="155" t="s">
        <v>68</v>
      </c>
      <c r="E160" s="155"/>
      <c r="F160" s="117">
        <f>F161</f>
        <v>902</v>
      </c>
      <c r="G160" s="117">
        <f>G161</f>
        <v>902</v>
      </c>
      <c r="H160" s="117">
        <f>H161</f>
        <v>120.6</v>
      </c>
      <c r="I160" s="117">
        <f t="shared" si="23"/>
        <v>13.370288248337028</v>
      </c>
      <c r="J160" s="122"/>
      <c r="K160" s="127">
        <f t="shared" si="24"/>
        <v>13.370288248337028</v>
      </c>
    </row>
    <row r="161" spans="1:11" ht="26.4">
      <c r="A161" s="154" t="s">
        <v>69</v>
      </c>
      <c r="B161" s="73" t="s">
        <v>199</v>
      </c>
      <c r="C161" s="165" t="s">
        <v>602</v>
      </c>
      <c r="D161" s="155" t="s">
        <v>70</v>
      </c>
      <c r="E161" s="155">
        <v>900100</v>
      </c>
      <c r="F161" s="117">
        <v>902</v>
      </c>
      <c r="G161" s="117">
        <v>902</v>
      </c>
      <c r="H161" s="117">
        <v>120.6</v>
      </c>
      <c r="I161" s="117">
        <f t="shared" si="23"/>
        <v>13.370288248337028</v>
      </c>
      <c r="J161" s="122"/>
      <c r="K161" s="127">
        <f t="shared" si="24"/>
        <v>13.370288248337028</v>
      </c>
    </row>
    <row r="162" spans="1:11" ht="39.6">
      <c r="A162" s="154" t="s">
        <v>710</v>
      </c>
      <c r="B162" s="73" t="s">
        <v>199</v>
      </c>
      <c r="C162" s="165" t="s">
        <v>709</v>
      </c>
      <c r="D162" s="155"/>
      <c r="E162" s="155"/>
      <c r="F162" s="117">
        <f t="shared" ref="F162:H163" si="26">F163</f>
        <v>58744</v>
      </c>
      <c r="G162" s="117">
        <f t="shared" si="26"/>
        <v>58744</v>
      </c>
      <c r="H162" s="117">
        <f t="shared" si="26"/>
        <v>4251.6000000000004</v>
      </c>
      <c r="I162" s="117">
        <f t="shared" si="23"/>
        <v>7.2375051069045346</v>
      </c>
      <c r="J162" s="122"/>
      <c r="K162" s="127">
        <f t="shared" si="24"/>
        <v>7.2375051069045346</v>
      </c>
    </row>
    <row r="163" spans="1:11" ht="26.4">
      <c r="A163" s="154" t="s">
        <v>67</v>
      </c>
      <c r="B163" s="73" t="s">
        <v>199</v>
      </c>
      <c r="C163" s="165" t="s">
        <v>709</v>
      </c>
      <c r="D163" s="155" t="s">
        <v>68</v>
      </c>
      <c r="E163" s="155"/>
      <c r="F163" s="117">
        <f t="shared" si="26"/>
        <v>58744</v>
      </c>
      <c r="G163" s="117">
        <f t="shared" si="26"/>
        <v>58744</v>
      </c>
      <c r="H163" s="117">
        <f t="shared" si="26"/>
        <v>4251.6000000000004</v>
      </c>
      <c r="I163" s="117">
        <f t="shared" si="23"/>
        <v>7.2375051069045346</v>
      </c>
      <c r="J163" s="122"/>
      <c r="K163" s="127">
        <f t="shared" si="24"/>
        <v>7.2375051069045346</v>
      </c>
    </row>
    <row r="164" spans="1:11" ht="26.4">
      <c r="A164" s="154" t="s">
        <v>69</v>
      </c>
      <c r="B164" s="73" t="s">
        <v>199</v>
      </c>
      <c r="C164" s="165" t="s">
        <v>709</v>
      </c>
      <c r="D164" s="155" t="s">
        <v>70</v>
      </c>
      <c r="E164" s="155">
        <v>900100</v>
      </c>
      <c r="F164" s="117">
        <v>58744</v>
      </c>
      <c r="G164" s="117">
        <v>58744</v>
      </c>
      <c r="H164" s="117">
        <v>4251.6000000000004</v>
      </c>
      <c r="I164" s="117">
        <f t="shared" si="23"/>
        <v>7.2375051069045346</v>
      </c>
      <c r="J164" s="122"/>
      <c r="K164" s="127">
        <f t="shared" si="24"/>
        <v>7.2375051069045346</v>
      </c>
    </row>
    <row r="165" spans="1:11" ht="39.6">
      <c r="A165" s="162" t="s">
        <v>463</v>
      </c>
      <c r="B165" s="76" t="s">
        <v>199</v>
      </c>
      <c r="C165" s="150" t="s">
        <v>156</v>
      </c>
      <c r="D165" s="155"/>
      <c r="E165" s="155"/>
      <c r="F165" s="116">
        <f>F166+F171</f>
        <v>250.3</v>
      </c>
      <c r="G165" s="116">
        <f>G166+G171</f>
        <v>250.3</v>
      </c>
      <c r="H165" s="116">
        <f>H166+H171</f>
        <v>250</v>
      </c>
      <c r="I165" s="116">
        <f t="shared" si="23"/>
        <v>99.88014382740711</v>
      </c>
      <c r="J165" s="122"/>
      <c r="K165" s="126">
        <f t="shared" si="24"/>
        <v>99.88014382740711</v>
      </c>
    </row>
    <row r="166" spans="1:11" ht="39.6">
      <c r="A166" s="162" t="s">
        <v>537</v>
      </c>
      <c r="B166" s="76" t="s">
        <v>199</v>
      </c>
      <c r="C166" s="150" t="s">
        <v>157</v>
      </c>
      <c r="D166" s="155"/>
      <c r="E166" s="155"/>
      <c r="F166" s="116">
        <f>F167</f>
        <v>250</v>
      </c>
      <c r="G166" s="116">
        <f>G167</f>
        <v>250</v>
      </c>
      <c r="H166" s="116">
        <f>H167</f>
        <v>250</v>
      </c>
      <c r="I166" s="116">
        <f t="shared" si="23"/>
        <v>100</v>
      </c>
      <c r="J166" s="122"/>
      <c r="K166" s="126">
        <f t="shared" si="24"/>
        <v>100</v>
      </c>
    </row>
    <row r="167" spans="1:11" ht="26.4">
      <c r="A167" s="159" t="s">
        <v>627</v>
      </c>
      <c r="B167" s="76" t="s">
        <v>199</v>
      </c>
      <c r="C167" s="164" t="s">
        <v>625</v>
      </c>
      <c r="D167" s="158"/>
      <c r="E167" s="158"/>
      <c r="F167" s="116">
        <f t="shared" ref="F167:G169" si="27">F168</f>
        <v>250</v>
      </c>
      <c r="G167" s="116">
        <f t="shared" si="27"/>
        <v>250</v>
      </c>
      <c r="H167" s="116">
        <f t="shared" ref="H167:H169" si="28">H168</f>
        <v>250</v>
      </c>
      <c r="I167" s="116">
        <f t="shared" si="23"/>
        <v>100</v>
      </c>
      <c r="J167" s="122"/>
      <c r="K167" s="126">
        <f t="shared" si="24"/>
        <v>100</v>
      </c>
    </row>
    <row r="168" spans="1:11" ht="39.6">
      <c r="A168" s="154" t="s">
        <v>628</v>
      </c>
      <c r="B168" s="73" t="s">
        <v>199</v>
      </c>
      <c r="C168" s="165" t="s">
        <v>626</v>
      </c>
      <c r="D168" s="155"/>
      <c r="E168" s="155"/>
      <c r="F168" s="117">
        <f t="shared" si="27"/>
        <v>250</v>
      </c>
      <c r="G168" s="117">
        <f t="shared" si="27"/>
        <v>250</v>
      </c>
      <c r="H168" s="117">
        <f t="shared" si="28"/>
        <v>250</v>
      </c>
      <c r="I168" s="117">
        <f t="shared" si="23"/>
        <v>100</v>
      </c>
      <c r="J168" s="122"/>
      <c r="K168" s="127">
        <f t="shared" si="24"/>
        <v>100</v>
      </c>
    </row>
    <row r="169" spans="1:11" ht="26.4">
      <c r="A169" s="154" t="s">
        <v>67</v>
      </c>
      <c r="B169" s="73" t="s">
        <v>199</v>
      </c>
      <c r="C169" s="165" t="s">
        <v>626</v>
      </c>
      <c r="D169" s="155" t="s">
        <v>68</v>
      </c>
      <c r="E169" s="155"/>
      <c r="F169" s="117">
        <f t="shared" si="27"/>
        <v>250</v>
      </c>
      <c r="G169" s="117">
        <f t="shared" si="27"/>
        <v>250</v>
      </c>
      <c r="H169" s="117">
        <f t="shared" si="28"/>
        <v>250</v>
      </c>
      <c r="I169" s="117">
        <f t="shared" si="23"/>
        <v>100</v>
      </c>
      <c r="J169" s="122"/>
      <c r="K169" s="127">
        <f t="shared" si="24"/>
        <v>100</v>
      </c>
    </row>
    <row r="170" spans="1:11" ht="26.4">
      <c r="A170" s="154" t="s">
        <v>69</v>
      </c>
      <c r="B170" s="73" t="s">
        <v>199</v>
      </c>
      <c r="C170" s="165" t="s">
        <v>626</v>
      </c>
      <c r="D170" s="155" t="s">
        <v>70</v>
      </c>
      <c r="E170" s="155">
        <v>900100</v>
      </c>
      <c r="F170" s="117">
        <v>250</v>
      </c>
      <c r="G170" s="117">
        <v>250</v>
      </c>
      <c r="H170" s="117">
        <v>250</v>
      </c>
      <c r="I170" s="117">
        <f t="shared" si="23"/>
        <v>100</v>
      </c>
      <c r="J170" s="122"/>
      <c r="K170" s="127">
        <f t="shared" si="24"/>
        <v>100</v>
      </c>
    </row>
    <row r="171" spans="1:11">
      <c r="A171" s="162" t="s">
        <v>120</v>
      </c>
      <c r="B171" s="76" t="s">
        <v>199</v>
      </c>
      <c r="C171" s="150" t="s">
        <v>458</v>
      </c>
      <c r="D171" s="84"/>
      <c r="E171" s="84"/>
      <c r="F171" s="116">
        <f>F172</f>
        <v>0.3</v>
      </c>
      <c r="G171" s="116">
        <f>G172</f>
        <v>0.3</v>
      </c>
      <c r="H171" s="116">
        <f>H172</f>
        <v>0</v>
      </c>
      <c r="I171" s="116">
        <f t="shared" si="23"/>
        <v>0</v>
      </c>
      <c r="J171" s="122"/>
      <c r="K171" s="126">
        <f t="shared" si="24"/>
        <v>0</v>
      </c>
    </row>
    <row r="172" spans="1:11" ht="39.6">
      <c r="A172" s="172" t="s">
        <v>535</v>
      </c>
      <c r="B172" s="76" t="s">
        <v>199</v>
      </c>
      <c r="C172" s="150" t="s">
        <v>533</v>
      </c>
      <c r="D172" s="158"/>
      <c r="E172" s="158"/>
      <c r="F172" s="116">
        <f t="shared" ref="F172:H174" si="29">F173</f>
        <v>0.3</v>
      </c>
      <c r="G172" s="116">
        <f t="shared" si="29"/>
        <v>0.3</v>
      </c>
      <c r="H172" s="116">
        <f t="shared" si="29"/>
        <v>0</v>
      </c>
      <c r="I172" s="116">
        <f t="shared" si="23"/>
        <v>0</v>
      </c>
      <c r="J172" s="122"/>
      <c r="K172" s="126">
        <f t="shared" si="24"/>
        <v>0</v>
      </c>
    </row>
    <row r="173" spans="1:11" ht="39.6">
      <c r="A173" s="173" t="s">
        <v>536</v>
      </c>
      <c r="B173" s="73" t="s">
        <v>199</v>
      </c>
      <c r="C173" s="153" t="s">
        <v>534</v>
      </c>
      <c r="D173" s="155"/>
      <c r="E173" s="155"/>
      <c r="F173" s="117">
        <f t="shared" si="29"/>
        <v>0.3</v>
      </c>
      <c r="G173" s="117">
        <f t="shared" si="29"/>
        <v>0.3</v>
      </c>
      <c r="H173" s="117">
        <f t="shared" si="29"/>
        <v>0</v>
      </c>
      <c r="I173" s="117">
        <f t="shared" si="23"/>
        <v>0</v>
      </c>
      <c r="J173" s="122"/>
      <c r="K173" s="127">
        <f t="shared" si="24"/>
        <v>0</v>
      </c>
    </row>
    <row r="174" spans="1:11" ht="26.4">
      <c r="A174" s="154" t="s">
        <v>67</v>
      </c>
      <c r="B174" s="73" t="s">
        <v>199</v>
      </c>
      <c r="C174" s="153" t="s">
        <v>534</v>
      </c>
      <c r="D174" s="155" t="s">
        <v>68</v>
      </c>
      <c r="E174" s="155"/>
      <c r="F174" s="117">
        <f t="shared" si="29"/>
        <v>0.3</v>
      </c>
      <c r="G174" s="117">
        <f t="shared" si="29"/>
        <v>0.3</v>
      </c>
      <c r="H174" s="117">
        <f t="shared" si="29"/>
        <v>0</v>
      </c>
      <c r="I174" s="117">
        <f t="shared" si="23"/>
        <v>0</v>
      </c>
      <c r="J174" s="122"/>
      <c r="K174" s="127">
        <f t="shared" si="24"/>
        <v>0</v>
      </c>
    </row>
    <row r="175" spans="1:11" ht="26.4">
      <c r="A175" s="154" t="s">
        <v>69</v>
      </c>
      <c r="B175" s="73" t="s">
        <v>199</v>
      </c>
      <c r="C175" s="153" t="s">
        <v>534</v>
      </c>
      <c r="D175" s="155" t="s">
        <v>70</v>
      </c>
      <c r="E175" s="155">
        <v>900203</v>
      </c>
      <c r="F175" s="117">
        <v>0.3</v>
      </c>
      <c r="G175" s="117">
        <v>0.3</v>
      </c>
      <c r="H175" s="117">
        <v>0</v>
      </c>
      <c r="I175" s="117">
        <f t="shared" si="23"/>
        <v>0</v>
      </c>
      <c r="J175" s="122"/>
      <c r="K175" s="127">
        <f t="shared" si="24"/>
        <v>0</v>
      </c>
    </row>
    <row r="176" spans="1:11">
      <c r="A176" s="159" t="s">
        <v>520</v>
      </c>
      <c r="B176" s="76" t="s">
        <v>199</v>
      </c>
      <c r="C176" s="150" t="s">
        <v>159</v>
      </c>
      <c r="D176" s="158"/>
      <c r="E176" s="158"/>
      <c r="F176" s="116">
        <f t="shared" ref="F176:G178" si="30">F177</f>
        <v>60092.4</v>
      </c>
      <c r="G176" s="116">
        <f t="shared" si="30"/>
        <v>67382</v>
      </c>
      <c r="H176" s="116">
        <f t="shared" ref="H176:H178" si="31">H177</f>
        <v>29424.9</v>
      </c>
      <c r="I176" s="116">
        <f t="shared" si="23"/>
        <v>48.966092217984304</v>
      </c>
      <c r="J176" s="122"/>
      <c r="K176" s="126">
        <f t="shared" si="24"/>
        <v>43.668783948235436</v>
      </c>
    </row>
    <row r="177" spans="1:11">
      <c r="A177" s="159" t="s">
        <v>120</v>
      </c>
      <c r="B177" s="76" t="s">
        <v>199</v>
      </c>
      <c r="C177" s="150" t="s">
        <v>615</v>
      </c>
      <c r="D177" s="155"/>
      <c r="E177" s="155"/>
      <c r="F177" s="116">
        <f t="shared" si="30"/>
        <v>60092.4</v>
      </c>
      <c r="G177" s="116">
        <f t="shared" si="30"/>
        <v>67382</v>
      </c>
      <c r="H177" s="116">
        <f>H178</f>
        <v>29424.9</v>
      </c>
      <c r="I177" s="116">
        <f t="shared" si="23"/>
        <v>48.966092217984304</v>
      </c>
      <c r="J177" s="122"/>
      <c r="K177" s="126">
        <f t="shared" si="24"/>
        <v>43.668783948235436</v>
      </c>
    </row>
    <row r="178" spans="1:11" ht="26.4">
      <c r="A178" s="159" t="s">
        <v>325</v>
      </c>
      <c r="B178" s="76" t="s">
        <v>199</v>
      </c>
      <c r="C178" s="150" t="s">
        <v>616</v>
      </c>
      <c r="D178" s="158"/>
      <c r="E178" s="158"/>
      <c r="F178" s="116">
        <f t="shared" si="30"/>
        <v>60092.4</v>
      </c>
      <c r="G178" s="116">
        <f t="shared" si="30"/>
        <v>67382</v>
      </c>
      <c r="H178" s="116">
        <f t="shared" si="31"/>
        <v>29424.9</v>
      </c>
      <c r="I178" s="116">
        <f t="shared" si="23"/>
        <v>48.966092217984304</v>
      </c>
      <c r="J178" s="122"/>
      <c r="K178" s="126">
        <f t="shared" si="24"/>
        <v>43.668783948235436</v>
      </c>
    </row>
    <row r="179" spans="1:11" ht="39.6">
      <c r="A179" s="154" t="s">
        <v>618</v>
      </c>
      <c r="B179" s="73" t="s">
        <v>199</v>
      </c>
      <c r="C179" s="153" t="s">
        <v>617</v>
      </c>
      <c r="D179" s="155"/>
      <c r="E179" s="155"/>
      <c r="F179" s="117">
        <f t="shared" ref="F179:H180" si="32">F180</f>
        <v>60092.4</v>
      </c>
      <c r="G179" s="117">
        <f t="shared" si="32"/>
        <v>67382</v>
      </c>
      <c r="H179" s="117">
        <f t="shared" si="32"/>
        <v>29424.9</v>
      </c>
      <c r="I179" s="117">
        <f t="shared" si="23"/>
        <v>48.966092217984304</v>
      </c>
      <c r="J179" s="122"/>
      <c r="K179" s="127">
        <f t="shared" si="24"/>
        <v>43.668783948235436</v>
      </c>
    </row>
    <row r="180" spans="1:11" ht="26.4">
      <c r="A180" s="154" t="s">
        <v>83</v>
      </c>
      <c r="B180" s="73" t="s">
        <v>199</v>
      </c>
      <c r="C180" s="153" t="s">
        <v>617</v>
      </c>
      <c r="D180" s="155" t="s">
        <v>84</v>
      </c>
      <c r="E180" s="155"/>
      <c r="F180" s="117">
        <f t="shared" si="32"/>
        <v>60092.4</v>
      </c>
      <c r="G180" s="117">
        <f t="shared" si="32"/>
        <v>67382</v>
      </c>
      <c r="H180" s="117">
        <f t="shared" si="32"/>
        <v>29424.9</v>
      </c>
      <c r="I180" s="117">
        <f t="shared" si="23"/>
        <v>48.966092217984304</v>
      </c>
      <c r="J180" s="122"/>
      <c r="K180" s="127">
        <f t="shared" si="24"/>
        <v>43.668783948235436</v>
      </c>
    </row>
    <row r="181" spans="1:11">
      <c r="A181" s="154" t="s">
        <v>85</v>
      </c>
      <c r="B181" s="73" t="s">
        <v>199</v>
      </c>
      <c r="C181" s="153" t="s">
        <v>617</v>
      </c>
      <c r="D181" s="155" t="s">
        <v>86</v>
      </c>
      <c r="E181" s="155">
        <v>900100</v>
      </c>
      <c r="F181" s="117">
        <v>60092.4</v>
      </c>
      <c r="G181" s="117">
        <v>67382</v>
      </c>
      <c r="H181" s="117">
        <v>29424.9</v>
      </c>
      <c r="I181" s="117">
        <f t="shared" si="23"/>
        <v>48.966092217984304</v>
      </c>
      <c r="J181" s="122"/>
      <c r="K181" s="127">
        <f t="shared" si="24"/>
        <v>43.668783948235436</v>
      </c>
    </row>
    <row r="182" spans="1:11">
      <c r="A182" s="170" t="s">
        <v>191</v>
      </c>
      <c r="B182" s="76" t="s">
        <v>199</v>
      </c>
      <c r="C182" s="77" t="s">
        <v>145</v>
      </c>
      <c r="D182" s="158"/>
      <c r="E182" s="158"/>
      <c r="F182" s="116">
        <f t="shared" ref="F182:H184" si="33">F183</f>
        <v>8507.4</v>
      </c>
      <c r="G182" s="116">
        <f t="shared" si="33"/>
        <v>6765</v>
      </c>
      <c r="H182" s="116">
        <f t="shared" si="33"/>
        <v>2553.1</v>
      </c>
      <c r="I182" s="116">
        <f t="shared" si="23"/>
        <v>30.010343935867599</v>
      </c>
      <c r="J182" s="133" t="e">
        <f>J183+#REF!</f>
        <v>#REF!</v>
      </c>
      <c r="K182" s="126">
        <f t="shared" si="24"/>
        <v>37.739837398373979</v>
      </c>
    </row>
    <row r="183" spans="1:11">
      <c r="A183" s="159" t="s">
        <v>630</v>
      </c>
      <c r="B183" s="76" t="s">
        <v>199</v>
      </c>
      <c r="C183" s="150" t="s">
        <v>629</v>
      </c>
      <c r="D183" s="158"/>
      <c r="E183" s="158"/>
      <c r="F183" s="116">
        <f t="shared" si="33"/>
        <v>8507.4</v>
      </c>
      <c r="G183" s="116">
        <f t="shared" si="33"/>
        <v>6765</v>
      </c>
      <c r="H183" s="116">
        <f t="shared" si="33"/>
        <v>2553.1</v>
      </c>
      <c r="I183" s="116">
        <f t="shared" si="23"/>
        <v>30.010343935867599</v>
      </c>
      <c r="J183" s="122"/>
      <c r="K183" s="126">
        <f t="shared" si="24"/>
        <v>37.739837398373979</v>
      </c>
    </row>
    <row r="184" spans="1:11">
      <c r="A184" s="154" t="s">
        <v>72</v>
      </c>
      <c r="B184" s="73" t="s">
        <v>199</v>
      </c>
      <c r="C184" s="153" t="s">
        <v>629</v>
      </c>
      <c r="D184" s="155" t="s">
        <v>73</v>
      </c>
      <c r="E184" s="155"/>
      <c r="F184" s="117">
        <f t="shared" si="33"/>
        <v>8507.4</v>
      </c>
      <c r="G184" s="117">
        <f t="shared" si="33"/>
        <v>6765</v>
      </c>
      <c r="H184" s="117">
        <f t="shared" si="33"/>
        <v>2553.1</v>
      </c>
      <c r="I184" s="117">
        <f t="shared" si="23"/>
        <v>30.010343935867599</v>
      </c>
      <c r="J184" s="122"/>
      <c r="K184" s="127">
        <f t="shared" si="24"/>
        <v>37.739837398373979</v>
      </c>
    </row>
    <row r="185" spans="1:11">
      <c r="A185" s="154" t="s">
        <v>631</v>
      </c>
      <c r="B185" s="73" t="s">
        <v>199</v>
      </c>
      <c r="C185" s="153" t="s">
        <v>629</v>
      </c>
      <c r="D185" s="155">
        <v>830</v>
      </c>
      <c r="E185" s="155">
        <v>900100</v>
      </c>
      <c r="F185" s="117">
        <v>8507.4</v>
      </c>
      <c r="G185" s="117">
        <v>6765</v>
      </c>
      <c r="H185" s="117">
        <f>2427.1+126</f>
        <v>2553.1</v>
      </c>
      <c r="I185" s="117">
        <f t="shared" si="23"/>
        <v>30.010343935867599</v>
      </c>
      <c r="J185" s="122"/>
      <c r="K185" s="127">
        <f t="shared" si="24"/>
        <v>37.739837398373979</v>
      </c>
    </row>
    <row r="186" spans="1:11">
      <c r="A186" s="98" t="s">
        <v>87</v>
      </c>
      <c r="B186" s="76" t="s">
        <v>326</v>
      </c>
      <c r="C186" s="97"/>
      <c r="D186" s="155"/>
      <c r="E186" s="155"/>
      <c r="F186" s="116">
        <f t="shared" ref="F186:G190" si="34">F187</f>
        <v>74</v>
      </c>
      <c r="G186" s="116">
        <f t="shared" si="34"/>
        <v>74</v>
      </c>
      <c r="H186" s="116">
        <f t="shared" ref="H186:H190" si="35">H187</f>
        <v>0</v>
      </c>
      <c r="I186" s="116">
        <f t="shared" si="23"/>
        <v>0</v>
      </c>
      <c r="J186" s="122"/>
      <c r="K186" s="126">
        <f t="shared" si="24"/>
        <v>0</v>
      </c>
    </row>
    <row r="187" spans="1:11">
      <c r="A187" s="74" t="s">
        <v>88</v>
      </c>
      <c r="B187" s="76" t="s">
        <v>200</v>
      </c>
      <c r="C187" s="153"/>
      <c r="D187" s="155"/>
      <c r="E187" s="155"/>
      <c r="F187" s="116">
        <f t="shared" si="34"/>
        <v>74</v>
      </c>
      <c r="G187" s="116">
        <f t="shared" si="34"/>
        <v>74</v>
      </c>
      <c r="H187" s="116">
        <f t="shared" si="35"/>
        <v>0</v>
      </c>
      <c r="I187" s="116">
        <f t="shared" si="23"/>
        <v>0</v>
      </c>
      <c r="J187" s="122"/>
      <c r="K187" s="126">
        <f t="shared" si="24"/>
        <v>0</v>
      </c>
    </row>
    <row r="188" spans="1:11" ht="26.4">
      <c r="A188" s="149" t="s">
        <v>566</v>
      </c>
      <c r="B188" s="76" t="s">
        <v>200</v>
      </c>
      <c r="C188" s="150" t="s">
        <v>173</v>
      </c>
      <c r="D188" s="155"/>
      <c r="E188" s="155"/>
      <c r="F188" s="116">
        <f t="shared" si="34"/>
        <v>74</v>
      </c>
      <c r="G188" s="116">
        <f t="shared" si="34"/>
        <v>74</v>
      </c>
      <c r="H188" s="116">
        <f t="shared" si="35"/>
        <v>0</v>
      </c>
      <c r="I188" s="116">
        <f t="shared" si="23"/>
        <v>0</v>
      </c>
      <c r="J188" s="122"/>
      <c r="K188" s="126">
        <f t="shared" si="24"/>
        <v>0</v>
      </c>
    </row>
    <row r="189" spans="1:11">
      <c r="A189" s="149" t="s">
        <v>226</v>
      </c>
      <c r="B189" s="76" t="s">
        <v>200</v>
      </c>
      <c r="C189" s="150" t="s">
        <v>188</v>
      </c>
      <c r="D189" s="155"/>
      <c r="E189" s="155"/>
      <c r="F189" s="116">
        <f t="shared" si="34"/>
        <v>74</v>
      </c>
      <c r="G189" s="116">
        <f t="shared" si="34"/>
        <v>74</v>
      </c>
      <c r="H189" s="116">
        <f t="shared" si="35"/>
        <v>0</v>
      </c>
      <c r="I189" s="116">
        <f t="shared" si="23"/>
        <v>0</v>
      </c>
      <c r="J189" s="122"/>
      <c r="K189" s="126">
        <f t="shared" si="24"/>
        <v>0</v>
      </c>
    </row>
    <row r="190" spans="1:11" ht="26.4">
      <c r="A190" s="151" t="s">
        <v>325</v>
      </c>
      <c r="B190" s="76" t="s">
        <v>200</v>
      </c>
      <c r="C190" s="150" t="s">
        <v>189</v>
      </c>
      <c r="D190" s="155"/>
      <c r="E190" s="155"/>
      <c r="F190" s="116">
        <f t="shared" si="34"/>
        <v>74</v>
      </c>
      <c r="G190" s="116">
        <f t="shared" si="34"/>
        <v>74</v>
      </c>
      <c r="H190" s="116">
        <f t="shared" si="35"/>
        <v>0</v>
      </c>
      <c r="I190" s="116">
        <f t="shared" si="23"/>
        <v>0</v>
      </c>
      <c r="J190" s="122"/>
      <c r="K190" s="126">
        <f t="shared" si="24"/>
        <v>0</v>
      </c>
    </row>
    <row r="191" spans="1:11">
      <c r="A191" s="163" t="s">
        <v>260</v>
      </c>
      <c r="B191" s="73" t="s">
        <v>200</v>
      </c>
      <c r="C191" s="165" t="s">
        <v>261</v>
      </c>
      <c r="D191" s="78"/>
      <c r="E191" s="78"/>
      <c r="F191" s="117">
        <f t="shared" ref="F191:H192" si="36">F192</f>
        <v>74</v>
      </c>
      <c r="G191" s="117">
        <f t="shared" si="36"/>
        <v>74</v>
      </c>
      <c r="H191" s="117">
        <f t="shared" si="36"/>
        <v>0</v>
      </c>
      <c r="I191" s="117">
        <f t="shared" si="23"/>
        <v>0</v>
      </c>
      <c r="J191" s="122"/>
      <c r="K191" s="127">
        <f t="shared" si="24"/>
        <v>0</v>
      </c>
    </row>
    <row r="192" spans="1:11" ht="26.4">
      <c r="A192" s="154" t="s">
        <v>67</v>
      </c>
      <c r="B192" s="73" t="s">
        <v>200</v>
      </c>
      <c r="C192" s="165" t="s">
        <v>261</v>
      </c>
      <c r="D192" s="155" t="s">
        <v>68</v>
      </c>
      <c r="E192" s="155"/>
      <c r="F192" s="117">
        <f t="shared" si="36"/>
        <v>74</v>
      </c>
      <c r="G192" s="117">
        <f t="shared" si="36"/>
        <v>74</v>
      </c>
      <c r="H192" s="117">
        <f t="shared" si="36"/>
        <v>0</v>
      </c>
      <c r="I192" s="117">
        <f t="shared" si="23"/>
        <v>0</v>
      </c>
      <c r="J192" s="122"/>
      <c r="K192" s="127">
        <f t="shared" si="24"/>
        <v>0</v>
      </c>
    </row>
    <row r="193" spans="1:11" ht="26.4">
      <c r="A193" s="154" t="s">
        <v>69</v>
      </c>
      <c r="B193" s="73" t="s">
        <v>200</v>
      </c>
      <c r="C193" s="165" t="s">
        <v>261</v>
      </c>
      <c r="D193" s="155" t="s">
        <v>70</v>
      </c>
      <c r="E193" s="155">
        <v>900100</v>
      </c>
      <c r="F193" s="117">
        <v>74</v>
      </c>
      <c r="G193" s="117">
        <v>74</v>
      </c>
      <c r="H193" s="117">
        <v>0</v>
      </c>
      <c r="I193" s="117">
        <f t="shared" si="23"/>
        <v>0</v>
      </c>
      <c r="J193" s="122"/>
      <c r="K193" s="127">
        <f t="shared" si="24"/>
        <v>0</v>
      </c>
    </row>
    <row r="194" spans="1:11" ht="26.4">
      <c r="A194" s="98" t="s">
        <v>89</v>
      </c>
      <c r="B194" s="76" t="s">
        <v>327</v>
      </c>
      <c r="C194" s="165"/>
      <c r="D194" s="155"/>
      <c r="E194" s="155"/>
      <c r="F194" s="116">
        <f>F195+F232+F202</f>
        <v>71790.899999999994</v>
      </c>
      <c r="G194" s="116">
        <f>G195+G232+G202</f>
        <v>71790.899999999994</v>
      </c>
      <c r="H194" s="116">
        <f>H195+H232+H202</f>
        <v>29977.4</v>
      </c>
      <c r="I194" s="116">
        <f t="shared" si="23"/>
        <v>41.756545746048602</v>
      </c>
      <c r="J194" s="122"/>
      <c r="K194" s="126">
        <f t="shared" si="24"/>
        <v>41.756545746048602</v>
      </c>
    </row>
    <row r="195" spans="1:11">
      <c r="A195" s="74" t="s">
        <v>391</v>
      </c>
      <c r="B195" s="76" t="s">
        <v>201</v>
      </c>
      <c r="C195" s="153"/>
      <c r="D195" s="155"/>
      <c r="E195" s="155"/>
      <c r="F195" s="116">
        <f t="shared" ref="F195:G197" si="37">F196</f>
        <v>3255.7</v>
      </c>
      <c r="G195" s="116">
        <f t="shared" si="37"/>
        <v>3255.7</v>
      </c>
      <c r="H195" s="116">
        <f t="shared" ref="H195:H197" si="38">H196</f>
        <v>499.7</v>
      </c>
      <c r="I195" s="116">
        <f t="shared" si="23"/>
        <v>15.348465767730444</v>
      </c>
      <c r="J195" s="122"/>
      <c r="K195" s="126">
        <f t="shared" si="24"/>
        <v>15.348465767730444</v>
      </c>
    </row>
    <row r="196" spans="1:11" ht="26.4">
      <c r="A196" s="151" t="s">
        <v>472</v>
      </c>
      <c r="B196" s="76" t="s">
        <v>201</v>
      </c>
      <c r="C196" s="150" t="s">
        <v>166</v>
      </c>
      <c r="D196" s="155"/>
      <c r="E196" s="155"/>
      <c r="F196" s="116">
        <f t="shared" si="37"/>
        <v>3255.7</v>
      </c>
      <c r="G196" s="116">
        <f t="shared" si="37"/>
        <v>3255.7</v>
      </c>
      <c r="H196" s="116">
        <f t="shared" si="38"/>
        <v>499.7</v>
      </c>
      <c r="I196" s="116">
        <f t="shared" si="23"/>
        <v>15.348465767730444</v>
      </c>
      <c r="J196" s="122"/>
      <c r="K196" s="126">
        <f t="shared" si="24"/>
        <v>15.348465767730444</v>
      </c>
    </row>
    <row r="197" spans="1:11" ht="26.4">
      <c r="A197" s="151" t="s">
        <v>381</v>
      </c>
      <c r="B197" s="76" t="s">
        <v>201</v>
      </c>
      <c r="C197" s="150" t="s">
        <v>171</v>
      </c>
      <c r="D197" s="158"/>
      <c r="E197" s="158"/>
      <c r="F197" s="116">
        <f t="shared" si="37"/>
        <v>3255.7</v>
      </c>
      <c r="G197" s="116">
        <f t="shared" si="37"/>
        <v>3255.7</v>
      </c>
      <c r="H197" s="116">
        <f t="shared" si="38"/>
        <v>499.7</v>
      </c>
      <c r="I197" s="116">
        <f t="shared" si="23"/>
        <v>15.348465767730444</v>
      </c>
      <c r="J197" s="122"/>
      <c r="K197" s="126">
        <f t="shared" si="24"/>
        <v>15.348465767730444</v>
      </c>
    </row>
    <row r="198" spans="1:11" ht="79.2">
      <c r="A198" s="174" t="s">
        <v>556</v>
      </c>
      <c r="B198" s="76" t="s">
        <v>201</v>
      </c>
      <c r="C198" s="150" t="s">
        <v>172</v>
      </c>
      <c r="D198" s="158"/>
      <c r="E198" s="158"/>
      <c r="F198" s="116">
        <f t="shared" ref="F198:H200" si="39">F199</f>
        <v>3255.7</v>
      </c>
      <c r="G198" s="116">
        <f t="shared" si="39"/>
        <v>3255.7</v>
      </c>
      <c r="H198" s="116">
        <f t="shared" si="39"/>
        <v>499.7</v>
      </c>
      <c r="I198" s="116">
        <f t="shared" si="23"/>
        <v>15.348465767730444</v>
      </c>
      <c r="J198" s="122"/>
      <c r="K198" s="126">
        <f t="shared" si="24"/>
        <v>15.348465767730444</v>
      </c>
    </row>
    <row r="199" spans="1:11" ht="26.4">
      <c r="A199" s="175" t="s">
        <v>263</v>
      </c>
      <c r="B199" s="73" t="s">
        <v>201</v>
      </c>
      <c r="C199" s="153" t="s">
        <v>267</v>
      </c>
      <c r="D199" s="155"/>
      <c r="E199" s="155"/>
      <c r="F199" s="117">
        <f t="shared" si="39"/>
        <v>3255.7</v>
      </c>
      <c r="G199" s="117">
        <f t="shared" si="39"/>
        <v>3255.7</v>
      </c>
      <c r="H199" s="117">
        <f t="shared" si="39"/>
        <v>499.7</v>
      </c>
      <c r="I199" s="117">
        <f t="shared" si="23"/>
        <v>15.348465767730444</v>
      </c>
      <c r="J199" s="122"/>
      <c r="K199" s="127">
        <f t="shared" si="24"/>
        <v>15.348465767730444</v>
      </c>
    </row>
    <row r="200" spans="1:11" ht="26.4">
      <c r="A200" s="154" t="s">
        <v>67</v>
      </c>
      <c r="B200" s="73" t="s">
        <v>201</v>
      </c>
      <c r="C200" s="153" t="s">
        <v>267</v>
      </c>
      <c r="D200" s="155" t="s">
        <v>68</v>
      </c>
      <c r="E200" s="155"/>
      <c r="F200" s="117">
        <f t="shared" si="39"/>
        <v>3255.7</v>
      </c>
      <c r="G200" s="117">
        <f t="shared" si="39"/>
        <v>3255.7</v>
      </c>
      <c r="H200" s="117">
        <f t="shared" si="39"/>
        <v>499.7</v>
      </c>
      <c r="I200" s="117">
        <f t="shared" si="23"/>
        <v>15.348465767730444</v>
      </c>
      <c r="J200" s="122"/>
      <c r="K200" s="127">
        <f t="shared" si="24"/>
        <v>15.348465767730444</v>
      </c>
    </row>
    <row r="201" spans="1:11" ht="26.4">
      <c r="A201" s="154" t="s">
        <v>69</v>
      </c>
      <c r="B201" s="73" t="s">
        <v>201</v>
      </c>
      <c r="C201" s="153" t="s">
        <v>267</v>
      </c>
      <c r="D201" s="155" t="s">
        <v>70</v>
      </c>
      <c r="E201" s="155">
        <v>900100</v>
      </c>
      <c r="F201" s="117">
        <v>3255.7</v>
      </c>
      <c r="G201" s="117">
        <v>3255.7</v>
      </c>
      <c r="H201" s="117">
        <v>499.7</v>
      </c>
      <c r="I201" s="117">
        <f t="shared" si="23"/>
        <v>15.348465767730444</v>
      </c>
      <c r="J201" s="122"/>
      <c r="K201" s="127">
        <f t="shared" si="24"/>
        <v>15.348465767730444</v>
      </c>
    </row>
    <row r="202" spans="1:11" ht="26.4">
      <c r="A202" s="159" t="s">
        <v>392</v>
      </c>
      <c r="B202" s="76" t="s">
        <v>390</v>
      </c>
      <c r="C202" s="153"/>
      <c r="D202" s="155"/>
      <c r="E202" s="155"/>
      <c r="F202" s="116">
        <f>F203</f>
        <v>32135.9</v>
      </c>
      <c r="G202" s="116">
        <f>G203</f>
        <v>32135.9</v>
      </c>
      <c r="H202" s="116">
        <f>H203</f>
        <v>13787.2</v>
      </c>
      <c r="I202" s="116">
        <f t="shared" si="23"/>
        <v>42.902797183212542</v>
      </c>
      <c r="J202" s="128">
        <f>J203</f>
        <v>0</v>
      </c>
      <c r="K202" s="126">
        <f t="shared" si="24"/>
        <v>42.902797183212542</v>
      </c>
    </row>
    <row r="203" spans="1:11" ht="26.4">
      <c r="A203" s="151" t="s">
        <v>472</v>
      </c>
      <c r="B203" s="76" t="s">
        <v>390</v>
      </c>
      <c r="C203" s="150" t="s">
        <v>166</v>
      </c>
      <c r="D203" s="155"/>
      <c r="E203" s="155"/>
      <c r="F203" s="116">
        <f>F204+F213+F218+F223</f>
        <v>32135.9</v>
      </c>
      <c r="G203" s="116">
        <f>G204+G213+G218+G223</f>
        <v>32135.9</v>
      </c>
      <c r="H203" s="116">
        <f>H204+H213+H218+H223</f>
        <v>13787.2</v>
      </c>
      <c r="I203" s="116">
        <f t="shared" ref="I203:I266" si="40">H203/F203*100</f>
        <v>42.902797183212542</v>
      </c>
      <c r="J203" s="122"/>
      <c r="K203" s="126">
        <f t="shared" ref="K203:K266" si="41">H203/G203*100</f>
        <v>42.902797183212542</v>
      </c>
    </row>
    <row r="204" spans="1:11" ht="39.6">
      <c r="A204" s="151" t="s">
        <v>636</v>
      </c>
      <c r="B204" s="76" t="s">
        <v>390</v>
      </c>
      <c r="C204" s="150" t="s">
        <v>265</v>
      </c>
      <c r="D204" s="158"/>
      <c r="E204" s="158"/>
      <c r="F204" s="116">
        <f>F205+F209</f>
        <v>1400</v>
      </c>
      <c r="G204" s="116">
        <f>G205+G209</f>
        <v>1400</v>
      </c>
      <c r="H204" s="116">
        <f>H205+H209</f>
        <v>258.5</v>
      </c>
      <c r="I204" s="116">
        <f t="shared" si="40"/>
        <v>18.464285714285715</v>
      </c>
      <c r="J204" s="122"/>
      <c r="K204" s="126">
        <f t="shared" si="41"/>
        <v>18.464285714285715</v>
      </c>
    </row>
    <row r="205" spans="1:11" ht="39.6">
      <c r="A205" s="174" t="s">
        <v>637</v>
      </c>
      <c r="B205" s="73" t="s">
        <v>390</v>
      </c>
      <c r="C205" s="150" t="s">
        <v>266</v>
      </c>
      <c r="D205" s="158"/>
      <c r="E205" s="158"/>
      <c r="F205" s="116">
        <f t="shared" ref="F205:H207" si="42">F206</f>
        <v>1200</v>
      </c>
      <c r="G205" s="116">
        <f t="shared" si="42"/>
        <v>1200</v>
      </c>
      <c r="H205" s="116">
        <f t="shared" si="42"/>
        <v>258.5</v>
      </c>
      <c r="I205" s="116">
        <f t="shared" si="40"/>
        <v>21.541666666666668</v>
      </c>
      <c r="J205" s="122"/>
      <c r="K205" s="126">
        <f t="shared" si="41"/>
        <v>21.541666666666668</v>
      </c>
    </row>
    <row r="206" spans="1:11" ht="26.4">
      <c r="A206" s="175" t="s">
        <v>792</v>
      </c>
      <c r="B206" s="73" t="s">
        <v>390</v>
      </c>
      <c r="C206" s="153" t="s">
        <v>557</v>
      </c>
      <c r="D206" s="155"/>
      <c r="E206" s="155"/>
      <c r="F206" s="117">
        <f t="shared" si="42"/>
        <v>1200</v>
      </c>
      <c r="G206" s="117">
        <f t="shared" si="42"/>
        <v>1200</v>
      </c>
      <c r="H206" s="117">
        <f t="shared" si="42"/>
        <v>258.5</v>
      </c>
      <c r="I206" s="117">
        <f t="shared" si="40"/>
        <v>21.541666666666668</v>
      </c>
      <c r="J206" s="122"/>
      <c r="K206" s="127">
        <f t="shared" si="41"/>
        <v>21.541666666666668</v>
      </c>
    </row>
    <row r="207" spans="1:11" ht="26.4">
      <c r="A207" s="154" t="s">
        <v>67</v>
      </c>
      <c r="B207" s="73" t="s">
        <v>390</v>
      </c>
      <c r="C207" s="153" t="s">
        <v>557</v>
      </c>
      <c r="D207" s="155" t="s">
        <v>68</v>
      </c>
      <c r="E207" s="155"/>
      <c r="F207" s="117">
        <f t="shared" si="42"/>
        <v>1200</v>
      </c>
      <c r="G207" s="117">
        <f t="shared" si="42"/>
        <v>1200</v>
      </c>
      <c r="H207" s="117">
        <f t="shared" si="42"/>
        <v>258.5</v>
      </c>
      <c r="I207" s="117">
        <f t="shared" si="40"/>
        <v>21.541666666666668</v>
      </c>
      <c r="J207" s="122"/>
      <c r="K207" s="127">
        <f t="shared" si="41"/>
        <v>21.541666666666668</v>
      </c>
    </row>
    <row r="208" spans="1:11" ht="26.4">
      <c r="A208" s="154" t="s">
        <v>69</v>
      </c>
      <c r="B208" s="73" t="s">
        <v>390</v>
      </c>
      <c r="C208" s="153" t="s">
        <v>557</v>
      </c>
      <c r="D208" s="155" t="s">
        <v>70</v>
      </c>
      <c r="E208" s="155">
        <v>900100</v>
      </c>
      <c r="F208" s="117">
        <v>1200</v>
      </c>
      <c r="G208" s="117">
        <v>1200</v>
      </c>
      <c r="H208" s="117">
        <v>258.5</v>
      </c>
      <c r="I208" s="117">
        <f t="shared" si="40"/>
        <v>21.541666666666668</v>
      </c>
      <c r="J208" s="122"/>
      <c r="K208" s="127">
        <f t="shared" si="41"/>
        <v>21.541666666666668</v>
      </c>
    </row>
    <row r="209" spans="1:11" ht="52.8">
      <c r="A209" s="159" t="s">
        <v>658</v>
      </c>
      <c r="B209" s="76" t="s">
        <v>390</v>
      </c>
      <c r="C209" s="150" t="s">
        <v>656</v>
      </c>
      <c r="D209" s="155"/>
      <c r="E209" s="155"/>
      <c r="F209" s="116">
        <f>F210</f>
        <v>200</v>
      </c>
      <c r="G209" s="116">
        <f>G210</f>
        <v>200</v>
      </c>
      <c r="H209" s="116">
        <f>H210</f>
        <v>0</v>
      </c>
      <c r="I209" s="116">
        <f t="shared" si="40"/>
        <v>0</v>
      </c>
      <c r="J209" s="122"/>
      <c r="K209" s="126">
        <f t="shared" si="41"/>
        <v>0</v>
      </c>
    </row>
    <row r="210" spans="1:11" ht="26.4">
      <c r="A210" s="175" t="s">
        <v>792</v>
      </c>
      <c r="B210" s="73" t="s">
        <v>390</v>
      </c>
      <c r="C210" s="153" t="s">
        <v>657</v>
      </c>
      <c r="D210" s="155"/>
      <c r="E210" s="155"/>
      <c r="F210" s="117">
        <f t="shared" ref="F210:H211" si="43">F211</f>
        <v>200</v>
      </c>
      <c r="G210" s="117">
        <f t="shared" si="43"/>
        <v>200</v>
      </c>
      <c r="H210" s="117">
        <f t="shared" si="43"/>
        <v>0</v>
      </c>
      <c r="I210" s="117">
        <f t="shared" si="40"/>
        <v>0</v>
      </c>
      <c r="J210" s="122"/>
      <c r="K210" s="127">
        <f t="shared" si="41"/>
        <v>0</v>
      </c>
    </row>
    <row r="211" spans="1:11" ht="26.4">
      <c r="A211" s="154" t="s">
        <v>67</v>
      </c>
      <c r="B211" s="73" t="s">
        <v>390</v>
      </c>
      <c r="C211" s="153" t="s">
        <v>657</v>
      </c>
      <c r="D211" s="155" t="s">
        <v>68</v>
      </c>
      <c r="E211" s="155"/>
      <c r="F211" s="117">
        <f t="shared" si="43"/>
        <v>200</v>
      </c>
      <c r="G211" s="117">
        <f t="shared" si="43"/>
        <v>200</v>
      </c>
      <c r="H211" s="117">
        <f t="shared" si="43"/>
        <v>0</v>
      </c>
      <c r="I211" s="117">
        <f t="shared" si="40"/>
        <v>0</v>
      </c>
      <c r="J211" s="122"/>
      <c r="K211" s="127">
        <f t="shared" si="41"/>
        <v>0</v>
      </c>
    </row>
    <row r="212" spans="1:11" ht="26.4">
      <c r="A212" s="154" t="s">
        <v>69</v>
      </c>
      <c r="B212" s="73" t="s">
        <v>390</v>
      </c>
      <c r="C212" s="153" t="s">
        <v>657</v>
      </c>
      <c r="D212" s="155" t="s">
        <v>70</v>
      </c>
      <c r="E212" s="155">
        <v>900100</v>
      </c>
      <c r="F212" s="117">
        <v>200</v>
      </c>
      <c r="G212" s="117">
        <v>200</v>
      </c>
      <c r="H212" s="117">
        <v>0</v>
      </c>
      <c r="I212" s="117">
        <f t="shared" si="40"/>
        <v>0</v>
      </c>
      <c r="J212" s="122"/>
      <c r="K212" s="127">
        <f t="shared" si="41"/>
        <v>0</v>
      </c>
    </row>
    <row r="213" spans="1:11" ht="26.4">
      <c r="A213" s="151" t="s">
        <v>380</v>
      </c>
      <c r="B213" s="76" t="s">
        <v>390</v>
      </c>
      <c r="C213" s="150" t="s">
        <v>240</v>
      </c>
      <c r="D213" s="158"/>
      <c r="E213" s="158"/>
      <c r="F213" s="116">
        <f t="shared" ref="F213:H216" si="44">F214</f>
        <v>820</v>
      </c>
      <c r="G213" s="116">
        <f t="shared" si="44"/>
        <v>820</v>
      </c>
      <c r="H213" s="116">
        <f t="shared" si="44"/>
        <v>485.2</v>
      </c>
      <c r="I213" s="116">
        <f t="shared" si="40"/>
        <v>59.170731707317067</v>
      </c>
      <c r="J213" s="122"/>
      <c r="K213" s="126">
        <f t="shared" si="41"/>
        <v>59.170731707317067</v>
      </c>
    </row>
    <row r="214" spans="1:11" ht="26.4">
      <c r="A214" s="174" t="s">
        <v>559</v>
      </c>
      <c r="B214" s="76" t="s">
        <v>390</v>
      </c>
      <c r="C214" s="150" t="s">
        <v>241</v>
      </c>
      <c r="D214" s="158"/>
      <c r="E214" s="158"/>
      <c r="F214" s="116">
        <f>F215</f>
        <v>820</v>
      </c>
      <c r="G214" s="116">
        <f>G215</f>
        <v>820</v>
      </c>
      <c r="H214" s="116">
        <f t="shared" si="44"/>
        <v>485.2</v>
      </c>
      <c r="I214" s="116">
        <f t="shared" si="40"/>
        <v>59.170731707317067</v>
      </c>
      <c r="J214" s="122"/>
      <c r="K214" s="126">
        <f t="shared" si="41"/>
        <v>59.170731707317067</v>
      </c>
    </row>
    <row r="215" spans="1:11" ht="26.4">
      <c r="A215" s="175" t="s">
        <v>793</v>
      </c>
      <c r="B215" s="73" t="s">
        <v>390</v>
      </c>
      <c r="C215" s="153" t="s">
        <v>242</v>
      </c>
      <c r="D215" s="155"/>
      <c r="E215" s="155"/>
      <c r="F215" s="117">
        <f t="shared" si="44"/>
        <v>820</v>
      </c>
      <c r="G215" s="117">
        <f t="shared" si="44"/>
        <v>820</v>
      </c>
      <c r="H215" s="117">
        <f t="shared" si="44"/>
        <v>485.2</v>
      </c>
      <c r="I215" s="117">
        <f t="shared" si="40"/>
        <v>59.170731707317067</v>
      </c>
      <c r="J215" s="122"/>
      <c r="K215" s="127">
        <f t="shared" si="41"/>
        <v>59.170731707317067</v>
      </c>
    </row>
    <row r="216" spans="1:11" ht="26.4">
      <c r="A216" s="154" t="s">
        <v>67</v>
      </c>
      <c r="B216" s="73" t="s">
        <v>390</v>
      </c>
      <c r="C216" s="153" t="s">
        <v>242</v>
      </c>
      <c r="D216" s="155">
        <v>200</v>
      </c>
      <c r="E216" s="155"/>
      <c r="F216" s="117">
        <f t="shared" si="44"/>
        <v>820</v>
      </c>
      <c r="G216" s="117">
        <f t="shared" si="44"/>
        <v>820</v>
      </c>
      <c r="H216" s="117">
        <f t="shared" si="44"/>
        <v>485.2</v>
      </c>
      <c r="I216" s="117">
        <f t="shared" si="40"/>
        <v>59.170731707317067</v>
      </c>
      <c r="J216" s="122"/>
      <c r="K216" s="127">
        <f t="shared" si="41"/>
        <v>59.170731707317067</v>
      </c>
    </row>
    <row r="217" spans="1:11" ht="26.4">
      <c r="A217" s="154" t="s">
        <v>69</v>
      </c>
      <c r="B217" s="73" t="s">
        <v>390</v>
      </c>
      <c r="C217" s="153" t="s">
        <v>242</v>
      </c>
      <c r="D217" s="155">
        <v>240</v>
      </c>
      <c r="E217" s="155">
        <v>900100</v>
      </c>
      <c r="F217" s="117">
        <v>820</v>
      </c>
      <c r="G217" s="117">
        <v>820</v>
      </c>
      <c r="H217" s="117">
        <v>485.2</v>
      </c>
      <c r="I217" s="117">
        <f t="shared" si="40"/>
        <v>59.170731707317067</v>
      </c>
      <c r="J217" s="122"/>
      <c r="K217" s="127">
        <f t="shared" si="41"/>
        <v>59.170731707317067</v>
      </c>
    </row>
    <row r="218" spans="1:11" ht="39.6">
      <c r="A218" s="151" t="s">
        <v>560</v>
      </c>
      <c r="B218" s="76" t="s">
        <v>390</v>
      </c>
      <c r="C218" s="150" t="s">
        <v>268</v>
      </c>
      <c r="D218" s="158"/>
      <c r="E218" s="158"/>
      <c r="F218" s="116">
        <f t="shared" ref="F218:H221" si="45">F219</f>
        <v>50</v>
      </c>
      <c r="G218" s="116">
        <f t="shared" si="45"/>
        <v>50</v>
      </c>
      <c r="H218" s="116">
        <f t="shared" si="45"/>
        <v>5.8</v>
      </c>
      <c r="I218" s="116">
        <f t="shared" si="40"/>
        <v>11.6</v>
      </c>
      <c r="J218" s="122"/>
      <c r="K218" s="126">
        <f t="shared" si="41"/>
        <v>11.6</v>
      </c>
    </row>
    <row r="219" spans="1:11" ht="39.6">
      <c r="A219" s="174" t="s">
        <v>561</v>
      </c>
      <c r="B219" s="76" t="s">
        <v>390</v>
      </c>
      <c r="C219" s="150" t="s">
        <v>269</v>
      </c>
      <c r="D219" s="158"/>
      <c r="E219" s="158"/>
      <c r="F219" s="116">
        <f t="shared" si="45"/>
        <v>50</v>
      </c>
      <c r="G219" s="116">
        <f t="shared" si="45"/>
        <v>50</v>
      </c>
      <c r="H219" s="116">
        <f t="shared" si="45"/>
        <v>5.8</v>
      </c>
      <c r="I219" s="116">
        <f t="shared" si="40"/>
        <v>11.6</v>
      </c>
      <c r="J219" s="122"/>
      <c r="K219" s="126">
        <f t="shared" si="41"/>
        <v>11.6</v>
      </c>
    </row>
    <row r="220" spans="1:11" ht="26.4">
      <c r="A220" s="175" t="s">
        <v>262</v>
      </c>
      <c r="B220" s="73" t="s">
        <v>390</v>
      </c>
      <c r="C220" s="153" t="s">
        <v>558</v>
      </c>
      <c r="D220" s="155"/>
      <c r="E220" s="155"/>
      <c r="F220" s="117">
        <f t="shared" si="45"/>
        <v>50</v>
      </c>
      <c r="G220" s="117">
        <f t="shared" si="45"/>
        <v>50</v>
      </c>
      <c r="H220" s="117">
        <f t="shared" si="45"/>
        <v>5.8</v>
      </c>
      <c r="I220" s="117">
        <f t="shared" si="40"/>
        <v>11.6</v>
      </c>
      <c r="J220" s="122"/>
      <c r="K220" s="127">
        <f t="shared" si="41"/>
        <v>11.6</v>
      </c>
    </row>
    <row r="221" spans="1:11" ht="26.4">
      <c r="A221" s="154" t="s">
        <v>67</v>
      </c>
      <c r="B221" s="73" t="s">
        <v>390</v>
      </c>
      <c r="C221" s="153" t="s">
        <v>558</v>
      </c>
      <c r="D221" s="155">
        <v>200</v>
      </c>
      <c r="E221" s="155"/>
      <c r="F221" s="117">
        <f t="shared" si="45"/>
        <v>50</v>
      </c>
      <c r="G221" s="117">
        <f t="shared" si="45"/>
        <v>50</v>
      </c>
      <c r="H221" s="117">
        <f t="shared" si="45"/>
        <v>5.8</v>
      </c>
      <c r="I221" s="117">
        <f t="shared" si="40"/>
        <v>11.6</v>
      </c>
      <c r="J221" s="122"/>
      <c r="K221" s="127">
        <f t="shared" si="41"/>
        <v>11.6</v>
      </c>
    </row>
    <row r="222" spans="1:11" ht="26.4">
      <c r="A222" s="154" t="s">
        <v>69</v>
      </c>
      <c r="B222" s="73" t="s">
        <v>390</v>
      </c>
      <c r="C222" s="153" t="s">
        <v>558</v>
      </c>
      <c r="D222" s="155">
        <v>240</v>
      </c>
      <c r="E222" s="155">
        <v>900100</v>
      </c>
      <c r="F222" s="117">
        <v>50</v>
      </c>
      <c r="G222" s="117">
        <v>50</v>
      </c>
      <c r="H222" s="117">
        <v>5.8</v>
      </c>
      <c r="I222" s="117">
        <f t="shared" si="40"/>
        <v>11.6</v>
      </c>
      <c r="J222" s="122"/>
      <c r="K222" s="127">
        <f t="shared" si="41"/>
        <v>11.6</v>
      </c>
    </row>
    <row r="223" spans="1:11">
      <c r="A223" s="159" t="s">
        <v>120</v>
      </c>
      <c r="B223" s="76" t="s">
        <v>390</v>
      </c>
      <c r="C223" s="150" t="s">
        <v>411</v>
      </c>
      <c r="D223" s="158"/>
      <c r="E223" s="158"/>
      <c r="F223" s="116">
        <f t="shared" ref="F223:H224" si="46">F224</f>
        <v>29865.9</v>
      </c>
      <c r="G223" s="116">
        <f t="shared" si="46"/>
        <v>29865.9</v>
      </c>
      <c r="H223" s="116">
        <f t="shared" si="46"/>
        <v>13037.7</v>
      </c>
      <c r="I223" s="116">
        <f t="shared" si="40"/>
        <v>43.654133978885618</v>
      </c>
      <c r="J223" s="122"/>
      <c r="K223" s="126">
        <f t="shared" si="41"/>
        <v>43.654133978885618</v>
      </c>
    </row>
    <row r="224" spans="1:11" ht="26.4">
      <c r="A224" s="159" t="s">
        <v>325</v>
      </c>
      <c r="B224" s="76" t="s">
        <v>390</v>
      </c>
      <c r="C224" s="150" t="s">
        <v>412</v>
      </c>
      <c r="D224" s="158"/>
      <c r="E224" s="158"/>
      <c r="F224" s="116">
        <f t="shared" si="46"/>
        <v>29865.9</v>
      </c>
      <c r="G224" s="116">
        <f t="shared" si="46"/>
        <v>29865.9</v>
      </c>
      <c r="H224" s="116">
        <f t="shared" si="46"/>
        <v>13037.7</v>
      </c>
      <c r="I224" s="116">
        <f t="shared" si="40"/>
        <v>43.654133978885618</v>
      </c>
      <c r="J224" s="122"/>
      <c r="K224" s="126">
        <f t="shared" si="41"/>
        <v>43.654133978885618</v>
      </c>
    </row>
    <row r="225" spans="1:11">
      <c r="A225" s="154" t="s">
        <v>414</v>
      </c>
      <c r="B225" s="73" t="s">
        <v>390</v>
      </c>
      <c r="C225" s="153" t="s">
        <v>413</v>
      </c>
      <c r="D225" s="155"/>
      <c r="E225" s="155"/>
      <c r="F225" s="117">
        <f>F226+F230+F228</f>
        <v>29865.9</v>
      </c>
      <c r="G225" s="117">
        <f>G226+G230+G228</f>
        <v>29865.9</v>
      </c>
      <c r="H225" s="117">
        <f>H226+H230+H228</f>
        <v>13037.7</v>
      </c>
      <c r="I225" s="117">
        <f t="shared" si="40"/>
        <v>43.654133978885618</v>
      </c>
      <c r="J225" s="122"/>
      <c r="K225" s="127">
        <f t="shared" si="41"/>
        <v>43.654133978885618</v>
      </c>
    </row>
    <row r="226" spans="1:11" ht="39.6">
      <c r="A226" s="154" t="s">
        <v>62</v>
      </c>
      <c r="B226" s="73" t="s">
        <v>390</v>
      </c>
      <c r="C226" s="153" t="s">
        <v>413</v>
      </c>
      <c r="D226" s="155" t="s">
        <v>63</v>
      </c>
      <c r="E226" s="155"/>
      <c r="F226" s="117">
        <f>F227</f>
        <v>26446.9</v>
      </c>
      <c r="G226" s="117">
        <f>G227</f>
        <v>26446.9</v>
      </c>
      <c r="H226" s="117">
        <f>H227</f>
        <v>12289.4</v>
      </c>
      <c r="I226" s="117">
        <f t="shared" si="40"/>
        <v>46.468206103550884</v>
      </c>
      <c r="J226" s="122"/>
      <c r="K226" s="127">
        <f t="shared" si="41"/>
        <v>46.468206103550884</v>
      </c>
    </row>
    <row r="227" spans="1:11">
      <c r="A227" s="154" t="s">
        <v>81</v>
      </c>
      <c r="B227" s="73" t="s">
        <v>390</v>
      </c>
      <c r="C227" s="153" t="s">
        <v>413</v>
      </c>
      <c r="D227" s="155" t="s">
        <v>82</v>
      </c>
      <c r="E227" s="155">
        <v>900100</v>
      </c>
      <c r="F227" s="117">
        <v>26446.9</v>
      </c>
      <c r="G227" s="117">
        <v>26446.9</v>
      </c>
      <c r="H227" s="117">
        <v>12289.4</v>
      </c>
      <c r="I227" s="117">
        <f t="shared" si="40"/>
        <v>46.468206103550884</v>
      </c>
      <c r="J227" s="122"/>
      <c r="K227" s="127">
        <f t="shared" si="41"/>
        <v>46.468206103550884</v>
      </c>
    </row>
    <row r="228" spans="1:11" ht="26.4">
      <c r="A228" s="154" t="s">
        <v>67</v>
      </c>
      <c r="B228" s="73" t="s">
        <v>390</v>
      </c>
      <c r="C228" s="153" t="s">
        <v>413</v>
      </c>
      <c r="D228" s="155">
        <v>200</v>
      </c>
      <c r="E228" s="155"/>
      <c r="F228" s="117">
        <f>F229</f>
        <v>3312</v>
      </c>
      <c r="G228" s="117">
        <f>G229</f>
        <v>3312</v>
      </c>
      <c r="H228" s="117">
        <f>H229</f>
        <v>693.2</v>
      </c>
      <c r="I228" s="117">
        <f t="shared" si="40"/>
        <v>20.929951690821259</v>
      </c>
      <c r="J228" s="122"/>
      <c r="K228" s="127">
        <f t="shared" si="41"/>
        <v>20.929951690821259</v>
      </c>
    </row>
    <row r="229" spans="1:11" ht="26.4">
      <c r="A229" s="154" t="s">
        <v>69</v>
      </c>
      <c r="B229" s="73" t="s">
        <v>390</v>
      </c>
      <c r="C229" s="153" t="s">
        <v>413</v>
      </c>
      <c r="D229" s="155">
        <v>240</v>
      </c>
      <c r="E229" s="155">
        <v>900100</v>
      </c>
      <c r="F229" s="132">
        <v>3312</v>
      </c>
      <c r="G229" s="132">
        <v>3312</v>
      </c>
      <c r="H229" s="132">
        <v>693.2</v>
      </c>
      <c r="I229" s="117">
        <f t="shared" si="40"/>
        <v>20.929951690821259</v>
      </c>
      <c r="J229" s="122"/>
      <c r="K229" s="127">
        <f t="shared" si="41"/>
        <v>20.929951690821259</v>
      </c>
    </row>
    <row r="230" spans="1:11">
      <c r="A230" s="154" t="s">
        <v>72</v>
      </c>
      <c r="B230" s="73" t="s">
        <v>390</v>
      </c>
      <c r="C230" s="153" t="s">
        <v>413</v>
      </c>
      <c r="D230" s="155" t="s">
        <v>73</v>
      </c>
      <c r="E230" s="155"/>
      <c r="F230" s="117">
        <f>F231</f>
        <v>107</v>
      </c>
      <c r="G230" s="117">
        <f>G231</f>
        <v>107</v>
      </c>
      <c r="H230" s="117">
        <f>H231</f>
        <v>55.1</v>
      </c>
      <c r="I230" s="117">
        <f t="shared" si="40"/>
        <v>51.495327102803742</v>
      </c>
      <c r="J230" s="122"/>
      <c r="K230" s="127">
        <f t="shared" si="41"/>
        <v>51.495327102803742</v>
      </c>
    </row>
    <row r="231" spans="1:11">
      <c r="A231" s="154" t="s">
        <v>74</v>
      </c>
      <c r="B231" s="73" t="s">
        <v>390</v>
      </c>
      <c r="C231" s="153" t="s">
        <v>413</v>
      </c>
      <c r="D231" s="155" t="s">
        <v>75</v>
      </c>
      <c r="E231" s="155">
        <v>900100</v>
      </c>
      <c r="F231" s="117">
        <v>107</v>
      </c>
      <c r="G231" s="117">
        <v>107</v>
      </c>
      <c r="H231" s="117">
        <v>55.1</v>
      </c>
      <c r="I231" s="117">
        <f t="shared" si="40"/>
        <v>51.495327102803742</v>
      </c>
      <c r="J231" s="122"/>
      <c r="K231" s="127">
        <f t="shared" si="41"/>
        <v>51.495327102803742</v>
      </c>
    </row>
    <row r="232" spans="1:11" ht="26.4">
      <c r="A232" s="74" t="s">
        <v>90</v>
      </c>
      <c r="B232" s="76" t="s">
        <v>202</v>
      </c>
      <c r="C232" s="153"/>
      <c r="D232" s="155"/>
      <c r="E232" s="155"/>
      <c r="F232" s="116">
        <f t="shared" ref="F232:H233" si="47">F233</f>
        <v>36399.300000000003</v>
      </c>
      <c r="G232" s="116">
        <f t="shared" si="47"/>
        <v>36399.300000000003</v>
      </c>
      <c r="H232" s="116">
        <f t="shared" si="47"/>
        <v>15690.5</v>
      </c>
      <c r="I232" s="116">
        <f t="shared" si="40"/>
        <v>43.106598203811608</v>
      </c>
      <c r="J232" s="122"/>
      <c r="K232" s="126">
        <f t="shared" si="41"/>
        <v>43.106598203811608</v>
      </c>
    </row>
    <row r="233" spans="1:11" ht="26.4">
      <c r="A233" s="151" t="s">
        <v>472</v>
      </c>
      <c r="B233" s="76" t="s">
        <v>202</v>
      </c>
      <c r="C233" s="150" t="s">
        <v>166</v>
      </c>
      <c r="D233" s="155"/>
      <c r="E233" s="155"/>
      <c r="F233" s="116">
        <f t="shared" si="47"/>
        <v>36399.300000000003</v>
      </c>
      <c r="G233" s="116">
        <f t="shared" si="47"/>
        <v>36399.300000000003</v>
      </c>
      <c r="H233" s="116">
        <f t="shared" si="47"/>
        <v>15690.5</v>
      </c>
      <c r="I233" s="116">
        <f t="shared" si="40"/>
        <v>43.106598203811608</v>
      </c>
      <c r="J233" s="122"/>
      <c r="K233" s="126">
        <f t="shared" si="41"/>
        <v>43.106598203811608</v>
      </c>
    </row>
    <row r="234" spans="1:11">
      <c r="A234" s="151" t="s">
        <v>473</v>
      </c>
      <c r="B234" s="76" t="s">
        <v>202</v>
      </c>
      <c r="C234" s="150" t="s">
        <v>167</v>
      </c>
      <c r="D234" s="158"/>
      <c r="E234" s="158"/>
      <c r="F234" s="116">
        <f>F235+F242+F246+F250</f>
        <v>36399.300000000003</v>
      </c>
      <c r="G234" s="116">
        <f>G235+G242+G246+G250</f>
        <v>36399.300000000003</v>
      </c>
      <c r="H234" s="116">
        <f>H235+H242+H246+H250</f>
        <v>15690.5</v>
      </c>
      <c r="I234" s="116">
        <f t="shared" si="40"/>
        <v>43.106598203811608</v>
      </c>
      <c r="J234" s="122"/>
      <c r="K234" s="126">
        <f t="shared" si="41"/>
        <v>43.106598203811608</v>
      </c>
    </row>
    <row r="235" spans="1:11" ht="52.8">
      <c r="A235" s="174" t="s">
        <v>790</v>
      </c>
      <c r="B235" s="76" t="s">
        <v>202</v>
      </c>
      <c r="C235" s="150" t="s">
        <v>169</v>
      </c>
      <c r="D235" s="158"/>
      <c r="E235" s="158"/>
      <c r="F235" s="116">
        <f>F239+F236</f>
        <v>50</v>
      </c>
      <c r="G235" s="116">
        <f>G239+G236</f>
        <v>50</v>
      </c>
      <c r="H235" s="116">
        <f>H239+H236</f>
        <v>13.9</v>
      </c>
      <c r="I235" s="116">
        <f t="shared" si="40"/>
        <v>27.800000000000004</v>
      </c>
      <c r="J235" s="122"/>
      <c r="K235" s="126">
        <f t="shared" si="41"/>
        <v>27.800000000000004</v>
      </c>
    </row>
    <row r="236" spans="1:11" ht="39.6">
      <c r="A236" s="175" t="s">
        <v>791</v>
      </c>
      <c r="B236" s="73" t="s">
        <v>202</v>
      </c>
      <c r="C236" s="153" t="s">
        <v>590</v>
      </c>
      <c r="D236" s="158"/>
      <c r="E236" s="158"/>
      <c r="F236" s="117">
        <f t="shared" ref="F236:H237" si="48">F237</f>
        <v>35</v>
      </c>
      <c r="G236" s="117">
        <f t="shared" si="48"/>
        <v>35</v>
      </c>
      <c r="H236" s="117">
        <f t="shared" si="48"/>
        <v>13.9</v>
      </c>
      <c r="I236" s="117">
        <f t="shared" si="40"/>
        <v>39.714285714285715</v>
      </c>
      <c r="J236" s="122"/>
      <c r="K236" s="127">
        <f t="shared" si="41"/>
        <v>39.714285714285715</v>
      </c>
    </row>
    <row r="237" spans="1:11" ht="26.4">
      <c r="A237" s="154" t="s">
        <v>67</v>
      </c>
      <c r="B237" s="73" t="s">
        <v>202</v>
      </c>
      <c r="C237" s="153" t="s">
        <v>590</v>
      </c>
      <c r="D237" s="155">
        <v>200</v>
      </c>
      <c r="E237" s="155"/>
      <c r="F237" s="117">
        <f t="shared" si="48"/>
        <v>35</v>
      </c>
      <c r="G237" s="117">
        <f t="shared" si="48"/>
        <v>35</v>
      </c>
      <c r="H237" s="117">
        <f t="shared" si="48"/>
        <v>13.9</v>
      </c>
      <c r="I237" s="117">
        <f t="shared" si="40"/>
        <v>39.714285714285715</v>
      </c>
      <c r="J237" s="122"/>
      <c r="K237" s="127">
        <f t="shared" si="41"/>
        <v>39.714285714285715</v>
      </c>
    </row>
    <row r="238" spans="1:11" ht="26.4">
      <c r="A238" s="154" t="s">
        <v>69</v>
      </c>
      <c r="B238" s="73" t="s">
        <v>202</v>
      </c>
      <c r="C238" s="153" t="s">
        <v>590</v>
      </c>
      <c r="D238" s="155">
        <v>240</v>
      </c>
      <c r="E238" s="155">
        <v>900100</v>
      </c>
      <c r="F238" s="117">
        <v>35</v>
      </c>
      <c r="G238" s="117">
        <v>35</v>
      </c>
      <c r="H238" s="117">
        <v>13.9</v>
      </c>
      <c r="I238" s="117">
        <f t="shared" si="40"/>
        <v>39.714285714285715</v>
      </c>
      <c r="J238" s="122"/>
      <c r="K238" s="127">
        <f t="shared" si="41"/>
        <v>39.714285714285715</v>
      </c>
    </row>
    <row r="239" spans="1:11" ht="39.6">
      <c r="A239" s="176" t="s">
        <v>365</v>
      </c>
      <c r="B239" s="73" t="s">
        <v>202</v>
      </c>
      <c r="C239" s="153" t="s">
        <v>364</v>
      </c>
      <c r="D239" s="155"/>
      <c r="E239" s="155"/>
      <c r="F239" s="117">
        <f t="shared" ref="F239:H240" si="49">F240</f>
        <v>15</v>
      </c>
      <c r="G239" s="117">
        <f t="shared" si="49"/>
        <v>15</v>
      </c>
      <c r="H239" s="117">
        <f t="shared" si="49"/>
        <v>0</v>
      </c>
      <c r="I239" s="117">
        <f t="shared" si="40"/>
        <v>0</v>
      </c>
      <c r="J239" s="122"/>
      <c r="K239" s="127">
        <f t="shared" si="41"/>
        <v>0</v>
      </c>
    </row>
    <row r="240" spans="1:11" ht="26.4">
      <c r="A240" s="154" t="s">
        <v>67</v>
      </c>
      <c r="B240" s="73" t="s">
        <v>202</v>
      </c>
      <c r="C240" s="153" t="s">
        <v>364</v>
      </c>
      <c r="D240" s="155">
        <v>200</v>
      </c>
      <c r="E240" s="155"/>
      <c r="F240" s="117">
        <f t="shared" si="49"/>
        <v>15</v>
      </c>
      <c r="G240" s="117">
        <f t="shared" si="49"/>
        <v>15</v>
      </c>
      <c r="H240" s="117">
        <f t="shared" si="49"/>
        <v>0</v>
      </c>
      <c r="I240" s="117">
        <f t="shared" si="40"/>
        <v>0</v>
      </c>
      <c r="J240" s="122"/>
      <c r="K240" s="127">
        <f t="shared" si="41"/>
        <v>0</v>
      </c>
    </row>
    <row r="241" spans="1:11" ht="26.4">
      <c r="A241" s="154" t="s">
        <v>69</v>
      </c>
      <c r="B241" s="73" t="s">
        <v>202</v>
      </c>
      <c r="C241" s="153" t="s">
        <v>364</v>
      </c>
      <c r="D241" s="155">
        <v>240</v>
      </c>
      <c r="E241" s="155">
        <v>900100</v>
      </c>
      <c r="F241" s="117">
        <v>15</v>
      </c>
      <c r="G241" s="117">
        <v>15</v>
      </c>
      <c r="H241" s="117">
        <v>0</v>
      </c>
      <c r="I241" s="117">
        <f t="shared" si="40"/>
        <v>0</v>
      </c>
      <c r="J241" s="122"/>
      <c r="K241" s="127">
        <f t="shared" si="41"/>
        <v>0</v>
      </c>
    </row>
    <row r="242" spans="1:11" ht="26.4">
      <c r="A242" s="174" t="s">
        <v>562</v>
      </c>
      <c r="B242" s="76" t="s">
        <v>202</v>
      </c>
      <c r="C242" s="150" t="s">
        <v>175</v>
      </c>
      <c r="D242" s="158"/>
      <c r="E242" s="158"/>
      <c r="F242" s="116">
        <f t="shared" ref="F242:H244" si="50">F243</f>
        <v>100</v>
      </c>
      <c r="G242" s="116">
        <f t="shared" si="50"/>
        <v>100</v>
      </c>
      <c r="H242" s="116">
        <f t="shared" si="50"/>
        <v>0</v>
      </c>
      <c r="I242" s="116">
        <f t="shared" si="40"/>
        <v>0</v>
      </c>
      <c r="J242" s="122"/>
      <c r="K242" s="126">
        <f t="shared" si="41"/>
        <v>0</v>
      </c>
    </row>
    <row r="243" spans="1:11" ht="26.4">
      <c r="A243" s="175" t="s">
        <v>366</v>
      </c>
      <c r="B243" s="73" t="s">
        <v>202</v>
      </c>
      <c r="C243" s="153" t="s">
        <v>367</v>
      </c>
      <c r="D243" s="155"/>
      <c r="E243" s="155"/>
      <c r="F243" s="117">
        <f t="shared" si="50"/>
        <v>100</v>
      </c>
      <c r="G243" s="117">
        <f t="shared" si="50"/>
        <v>100</v>
      </c>
      <c r="H243" s="117">
        <f t="shared" si="50"/>
        <v>0</v>
      </c>
      <c r="I243" s="117">
        <f t="shared" si="40"/>
        <v>0</v>
      </c>
      <c r="J243" s="122"/>
      <c r="K243" s="127">
        <f t="shared" si="41"/>
        <v>0</v>
      </c>
    </row>
    <row r="244" spans="1:11" ht="26.4">
      <c r="A244" s="154" t="s">
        <v>67</v>
      </c>
      <c r="B244" s="73" t="s">
        <v>202</v>
      </c>
      <c r="C244" s="153" t="s">
        <v>367</v>
      </c>
      <c r="D244" s="155">
        <v>200</v>
      </c>
      <c r="E244" s="155"/>
      <c r="F244" s="117">
        <f t="shared" si="50"/>
        <v>100</v>
      </c>
      <c r="G244" s="117">
        <f t="shared" si="50"/>
        <v>100</v>
      </c>
      <c r="H244" s="117">
        <f t="shared" si="50"/>
        <v>0</v>
      </c>
      <c r="I244" s="117">
        <f t="shared" si="40"/>
        <v>0</v>
      </c>
      <c r="J244" s="122"/>
      <c r="K244" s="127">
        <f t="shared" si="41"/>
        <v>0</v>
      </c>
    </row>
    <row r="245" spans="1:11" ht="26.4">
      <c r="A245" s="154" t="s">
        <v>69</v>
      </c>
      <c r="B245" s="73" t="s">
        <v>202</v>
      </c>
      <c r="C245" s="153" t="s">
        <v>367</v>
      </c>
      <c r="D245" s="155">
        <v>240</v>
      </c>
      <c r="E245" s="155">
        <v>900100</v>
      </c>
      <c r="F245" s="117">
        <v>100</v>
      </c>
      <c r="G245" s="117">
        <v>100</v>
      </c>
      <c r="H245" s="117">
        <v>0</v>
      </c>
      <c r="I245" s="117">
        <f t="shared" si="40"/>
        <v>0</v>
      </c>
      <c r="J245" s="122"/>
      <c r="K245" s="127">
        <f t="shared" si="41"/>
        <v>0</v>
      </c>
    </row>
    <row r="246" spans="1:11" ht="39.6">
      <c r="A246" s="174" t="s">
        <v>474</v>
      </c>
      <c r="B246" s="76" t="s">
        <v>202</v>
      </c>
      <c r="C246" s="150" t="s">
        <v>176</v>
      </c>
      <c r="D246" s="158"/>
      <c r="E246" s="158"/>
      <c r="F246" s="116">
        <f t="shared" ref="F246:H248" si="51">F247</f>
        <v>36199.300000000003</v>
      </c>
      <c r="G246" s="116">
        <f t="shared" si="51"/>
        <v>36199.300000000003</v>
      </c>
      <c r="H246" s="116">
        <f t="shared" si="51"/>
        <v>15665</v>
      </c>
      <c r="I246" s="116">
        <f t="shared" si="40"/>
        <v>43.274317459177389</v>
      </c>
      <c r="J246" s="122"/>
      <c r="K246" s="126">
        <f t="shared" si="41"/>
        <v>43.274317459177389</v>
      </c>
    </row>
    <row r="247" spans="1:11">
      <c r="A247" s="176" t="s">
        <v>243</v>
      </c>
      <c r="B247" s="73" t="s">
        <v>202</v>
      </c>
      <c r="C247" s="153" t="s">
        <v>244</v>
      </c>
      <c r="D247" s="155"/>
      <c r="E247" s="155"/>
      <c r="F247" s="117">
        <f>F248</f>
        <v>36199.300000000003</v>
      </c>
      <c r="G247" s="117">
        <f>G248</f>
        <v>36199.300000000003</v>
      </c>
      <c r="H247" s="117">
        <f t="shared" si="51"/>
        <v>15665</v>
      </c>
      <c r="I247" s="117">
        <f t="shared" si="40"/>
        <v>43.274317459177389</v>
      </c>
      <c r="J247" s="122"/>
      <c r="K247" s="127">
        <f t="shared" si="41"/>
        <v>43.274317459177389</v>
      </c>
    </row>
    <row r="248" spans="1:11" ht="26.4">
      <c r="A248" s="154" t="s">
        <v>67</v>
      </c>
      <c r="B248" s="73" t="s">
        <v>202</v>
      </c>
      <c r="C248" s="153" t="s">
        <v>244</v>
      </c>
      <c r="D248" s="155">
        <v>200</v>
      </c>
      <c r="E248" s="155"/>
      <c r="F248" s="117">
        <f t="shared" si="51"/>
        <v>36199.300000000003</v>
      </c>
      <c r="G248" s="117">
        <f t="shared" si="51"/>
        <v>36199.300000000003</v>
      </c>
      <c r="H248" s="117">
        <f t="shared" si="51"/>
        <v>15665</v>
      </c>
      <c r="I248" s="117">
        <f t="shared" si="40"/>
        <v>43.274317459177389</v>
      </c>
      <c r="J248" s="122"/>
      <c r="K248" s="127">
        <f t="shared" si="41"/>
        <v>43.274317459177389</v>
      </c>
    </row>
    <row r="249" spans="1:11" ht="26.4">
      <c r="A249" s="154" t="s">
        <v>69</v>
      </c>
      <c r="B249" s="73" t="s">
        <v>202</v>
      </c>
      <c r="C249" s="153" t="s">
        <v>244</v>
      </c>
      <c r="D249" s="155">
        <v>240</v>
      </c>
      <c r="E249" s="155">
        <v>900100</v>
      </c>
      <c r="F249" s="117">
        <v>36199.300000000003</v>
      </c>
      <c r="G249" s="117">
        <v>36199.300000000003</v>
      </c>
      <c r="H249" s="117">
        <v>15665</v>
      </c>
      <c r="I249" s="117">
        <f t="shared" si="40"/>
        <v>43.274317459177389</v>
      </c>
      <c r="J249" s="122"/>
      <c r="K249" s="127">
        <f t="shared" si="41"/>
        <v>43.274317459177389</v>
      </c>
    </row>
    <row r="250" spans="1:11" ht="79.2">
      <c r="A250" s="174" t="s">
        <v>563</v>
      </c>
      <c r="B250" s="76" t="s">
        <v>202</v>
      </c>
      <c r="C250" s="150" t="s">
        <v>177</v>
      </c>
      <c r="D250" s="158"/>
      <c r="E250" s="158"/>
      <c r="F250" s="116">
        <f t="shared" ref="F250:H252" si="52">F251</f>
        <v>50</v>
      </c>
      <c r="G250" s="116">
        <f t="shared" si="52"/>
        <v>50</v>
      </c>
      <c r="H250" s="116">
        <f t="shared" si="52"/>
        <v>11.6</v>
      </c>
      <c r="I250" s="116">
        <f t="shared" si="40"/>
        <v>23.2</v>
      </c>
      <c r="J250" s="122"/>
      <c r="K250" s="126">
        <f t="shared" si="41"/>
        <v>23.2</v>
      </c>
    </row>
    <row r="251" spans="1:11" ht="52.8">
      <c r="A251" s="175" t="s">
        <v>564</v>
      </c>
      <c r="B251" s="73" t="s">
        <v>202</v>
      </c>
      <c r="C251" s="153" t="s">
        <v>264</v>
      </c>
      <c r="D251" s="155"/>
      <c r="E251" s="155"/>
      <c r="F251" s="117">
        <f t="shared" si="52"/>
        <v>50</v>
      </c>
      <c r="G251" s="117">
        <f t="shared" si="52"/>
        <v>50</v>
      </c>
      <c r="H251" s="117">
        <f t="shared" si="52"/>
        <v>11.6</v>
      </c>
      <c r="I251" s="117">
        <f t="shared" si="40"/>
        <v>23.2</v>
      </c>
      <c r="J251" s="122"/>
      <c r="K251" s="127">
        <f t="shared" si="41"/>
        <v>23.2</v>
      </c>
    </row>
    <row r="252" spans="1:11" ht="26.4">
      <c r="A252" s="154" t="s">
        <v>67</v>
      </c>
      <c r="B252" s="73" t="s">
        <v>202</v>
      </c>
      <c r="C252" s="153" t="s">
        <v>264</v>
      </c>
      <c r="D252" s="155">
        <v>200</v>
      </c>
      <c r="E252" s="155"/>
      <c r="F252" s="117">
        <f t="shared" si="52"/>
        <v>50</v>
      </c>
      <c r="G252" s="117">
        <f t="shared" si="52"/>
        <v>50</v>
      </c>
      <c r="H252" s="117">
        <f t="shared" si="52"/>
        <v>11.6</v>
      </c>
      <c r="I252" s="117">
        <f t="shared" si="40"/>
        <v>23.2</v>
      </c>
      <c r="J252" s="122"/>
      <c r="K252" s="127">
        <f t="shared" si="41"/>
        <v>23.2</v>
      </c>
    </row>
    <row r="253" spans="1:11" ht="26.4">
      <c r="A253" s="154" t="s">
        <v>69</v>
      </c>
      <c r="B253" s="73" t="s">
        <v>202</v>
      </c>
      <c r="C253" s="153" t="s">
        <v>264</v>
      </c>
      <c r="D253" s="155">
        <v>240</v>
      </c>
      <c r="E253" s="155">
        <v>900100</v>
      </c>
      <c r="F253" s="117">
        <v>50</v>
      </c>
      <c r="G253" s="117">
        <v>50</v>
      </c>
      <c r="H253" s="117">
        <v>11.6</v>
      </c>
      <c r="I253" s="117">
        <f t="shared" si="40"/>
        <v>23.2</v>
      </c>
      <c r="J253" s="122"/>
      <c r="K253" s="127">
        <f t="shared" si="41"/>
        <v>23.2</v>
      </c>
    </row>
    <row r="254" spans="1:11">
      <c r="A254" s="98" t="s">
        <v>91</v>
      </c>
      <c r="B254" s="87" t="s">
        <v>328</v>
      </c>
      <c r="C254" s="153"/>
      <c r="D254" s="155"/>
      <c r="E254" s="155"/>
      <c r="F254" s="116">
        <f>F255+F283+F298+F328+F360+F263+F276</f>
        <v>516550.19999999995</v>
      </c>
      <c r="G254" s="116">
        <f>G255+G283+G298+G328+G360+G263+G276</f>
        <v>516276.6</v>
      </c>
      <c r="H254" s="116">
        <f>H255+H283+H298+H328+H360+H263+H276</f>
        <v>147425.5</v>
      </c>
      <c r="I254" s="116">
        <f t="shared" si="40"/>
        <v>28.540401300783547</v>
      </c>
      <c r="J254" s="122"/>
      <c r="K254" s="126">
        <f t="shared" si="41"/>
        <v>28.555526243103017</v>
      </c>
    </row>
    <row r="255" spans="1:11">
      <c r="A255" s="101" t="s">
        <v>92</v>
      </c>
      <c r="B255" s="76" t="s">
        <v>203</v>
      </c>
      <c r="C255" s="153"/>
      <c r="D255" s="124"/>
      <c r="E255" s="124"/>
      <c r="F255" s="116">
        <f t="shared" ref="F255:G259" si="53">F256</f>
        <v>1241.5999999999999</v>
      </c>
      <c r="G255" s="116">
        <f t="shared" si="53"/>
        <v>1241.5999999999999</v>
      </c>
      <c r="H255" s="116">
        <f t="shared" ref="H255:H259" si="54">H256</f>
        <v>400.79999999999995</v>
      </c>
      <c r="I255" s="116">
        <f t="shared" si="40"/>
        <v>32.280927835051543</v>
      </c>
      <c r="J255" s="122"/>
      <c r="K255" s="126">
        <f t="shared" si="41"/>
        <v>32.280927835051543</v>
      </c>
    </row>
    <row r="256" spans="1:11">
      <c r="A256" s="162" t="s">
        <v>270</v>
      </c>
      <c r="B256" s="76" t="s">
        <v>203</v>
      </c>
      <c r="C256" s="150" t="s">
        <v>161</v>
      </c>
      <c r="D256" s="124"/>
      <c r="E256" s="124"/>
      <c r="F256" s="116">
        <f t="shared" si="53"/>
        <v>1241.5999999999999</v>
      </c>
      <c r="G256" s="116">
        <f t="shared" si="53"/>
        <v>1241.5999999999999</v>
      </c>
      <c r="H256" s="116">
        <f t="shared" si="54"/>
        <v>400.79999999999995</v>
      </c>
      <c r="I256" s="116">
        <f t="shared" si="40"/>
        <v>32.280927835051543</v>
      </c>
      <c r="J256" s="122"/>
      <c r="K256" s="126">
        <f t="shared" si="41"/>
        <v>32.280927835051543</v>
      </c>
    </row>
    <row r="257" spans="1:11" ht="26.4">
      <c r="A257" s="162" t="s">
        <v>685</v>
      </c>
      <c r="B257" s="76" t="s">
        <v>203</v>
      </c>
      <c r="C257" s="150" t="s">
        <v>162</v>
      </c>
      <c r="D257" s="158"/>
      <c r="E257" s="158"/>
      <c r="F257" s="116">
        <f t="shared" si="53"/>
        <v>1241.5999999999999</v>
      </c>
      <c r="G257" s="116">
        <f t="shared" si="53"/>
        <v>1241.5999999999999</v>
      </c>
      <c r="H257" s="116">
        <f t="shared" si="54"/>
        <v>400.79999999999995</v>
      </c>
      <c r="I257" s="116">
        <f t="shared" si="40"/>
        <v>32.280927835051543</v>
      </c>
      <c r="J257" s="122"/>
      <c r="K257" s="126">
        <f t="shared" si="41"/>
        <v>32.280927835051543</v>
      </c>
    </row>
    <row r="258" spans="1:11" ht="26.4">
      <c r="A258" s="162" t="s">
        <v>650</v>
      </c>
      <c r="B258" s="73" t="s">
        <v>203</v>
      </c>
      <c r="C258" s="153" t="s">
        <v>163</v>
      </c>
      <c r="D258" s="155"/>
      <c r="E258" s="155"/>
      <c r="F258" s="116">
        <f t="shared" si="53"/>
        <v>1241.5999999999999</v>
      </c>
      <c r="G258" s="116">
        <f t="shared" si="53"/>
        <v>1241.5999999999999</v>
      </c>
      <c r="H258" s="116">
        <f t="shared" si="54"/>
        <v>400.79999999999995</v>
      </c>
      <c r="I258" s="116">
        <f t="shared" si="40"/>
        <v>32.280927835051543</v>
      </c>
      <c r="J258" s="122"/>
      <c r="K258" s="126">
        <f t="shared" si="41"/>
        <v>32.280927835051543</v>
      </c>
    </row>
    <row r="259" spans="1:11" ht="39.6">
      <c r="A259" s="162" t="s">
        <v>567</v>
      </c>
      <c r="B259" s="73" t="s">
        <v>203</v>
      </c>
      <c r="C259" s="153" t="s">
        <v>271</v>
      </c>
      <c r="D259" s="82"/>
      <c r="E259" s="82"/>
      <c r="F259" s="116">
        <f t="shared" si="53"/>
        <v>1241.5999999999999</v>
      </c>
      <c r="G259" s="116">
        <f t="shared" si="53"/>
        <v>1241.5999999999999</v>
      </c>
      <c r="H259" s="116">
        <f t="shared" si="54"/>
        <v>400.79999999999995</v>
      </c>
      <c r="I259" s="117">
        <f t="shared" si="40"/>
        <v>32.280927835051543</v>
      </c>
      <c r="J259" s="122"/>
      <c r="K259" s="127">
        <f t="shared" si="41"/>
        <v>32.280927835051543</v>
      </c>
    </row>
    <row r="260" spans="1:11" ht="26.4">
      <c r="A260" s="154" t="s">
        <v>67</v>
      </c>
      <c r="B260" s="73" t="s">
        <v>203</v>
      </c>
      <c r="C260" s="153" t="s">
        <v>271</v>
      </c>
      <c r="D260" s="155" t="s">
        <v>68</v>
      </c>
      <c r="E260" s="155"/>
      <c r="F260" s="117">
        <f>F261+F262</f>
        <v>1241.5999999999999</v>
      </c>
      <c r="G260" s="117">
        <f>G261+G262</f>
        <v>1241.5999999999999</v>
      </c>
      <c r="H260" s="117">
        <f>H261+H262</f>
        <v>400.79999999999995</v>
      </c>
      <c r="I260" s="117">
        <f t="shared" si="40"/>
        <v>32.280927835051543</v>
      </c>
      <c r="J260" s="122"/>
      <c r="K260" s="127">
        <f t="shared" si="41"/>
        <v>32.280927835051543</v>
      </c>
    </row>
    <row r="261" spans="1:11" ht="26.4">
      <c r="A261" s="167" t="s">
        <v>69</v>
      </c>
      <c r="B261" s="73" t="s">
        <v>203</v>
      </c>
      <c r="C261" s="153" t="s">
        <v>271</v>
      </c>
      <c r="D261" s="155" t="s">
        <v>70</v>
      </c>
      <c r="E261" s="155">
        <v>900303</v>
      </c>
      <c r="F261" s="117">
        <v>1089</v>
      </c>
      <c r="G261" s="117">
        <v>1089</v>
      </c>
      <c r="H261" s="117">
        <v>248.2</v>
      </c>
      <c r="I261" s="117">
        <f t="shared" si="40"/>
        <v>22.791551882460972</v>
      </c>
      <c r="J261" s="122"/>
      <c r="K261" s="127">
        <f t="shared" si="41"/>
        <v>22.791551882460972</v>
      </c>
    </row>
    <row r="262" spans="1:11" ht="26.4">
      <c r="A262" s="167" t="s">
        <v>69</v>
      </c>
      <c r="B262" s="73" t="s">
        <v>203</v>
      </c>
      <c r="C262" s="153" t="s">
        <v>271</v>
      </c>
      <c r="D262" s="155">
        <v>240</v>
      </c>
      <c r="E262" s="155">
        <v>900305</v>
      </c>
      <c r="F262" s="117">
        <v>152.6</v>
      </c>
      <c r="G262" s="117">
        <v>152.6</v>
      </c>
      <c r="H262" s="117">
        <v>152.6</v>
      </c>
      <c r="I262" s="117">
        <f t="shared" si="40"/>
        <v>100</v>
      </c>
      <c r="J262" s="122"/>
      <c r="K262" s="127">
        <f t="shared" si="41"/>
        <v>100</v>
      </c>
    </row>
    <row r="263" spans="1:11">
      <c r="A263" s="74" t="s">
        <v>397</v>
      </c>
      <c r="B263" s="76" t="s">
        <v>400</v>
      </c>
      <c r="C263" s="150"/>
      <c r="D263" s="158"/>
      <c r="E263" s="158"/>
      <c r="F263" s="116">
        <f t="shared" ref="F263:G265" si="55">F264</f>
        <v>27035.599999999999</v>
      </c>
      <c r="G263" s="116">
        <f t="shared" si="55"/>
        <v>27035.599999999999</v>
      </c>
      <c r="H263" s="116">
        <f t="shared" ref="H263:H265" si="56">H264</f>
        <v>1257.2</v>
      </c>
      <c r="I263" s="116">
        <f t="shared" si="40"/>
        <v>4.6501649676722545</v>
      </c>
      <c r="J263" s="122"/>
      <c r="K263" s="126">
        <f t="shared" si="41"/>
        <v>4.6501649676722545</v>
      </c>
    </row>
    <row r="264" spans="1:11">
      <c r="A264" s="75" t="s">
        <v>398</v>
      </c>
      <c r="B264" s="76" t="s">
        <v>400</v>
      </c>
      <c r="C264" s="77" t="s">
        <v>144</v>
      </c>
      <c r="D264" s="158"/>
      <c r="E264" s="158"/>
      <c r="F264" s="116">
        <f t="shared" si="55"/>
        <v>27035.599999999999</v>
      </c>
      <c r="G264" s="116">
        <f t="shared" si="55"/>
        <v>27035.599999999999</v>
      </c>
      <c r="H264" s="116">
        <f t="shared" si="56"/>
        <v>1257.2</v>
      </c>
      <c r="I264" s="116">
        <f t="shared" si="40"/>
        <v>4.6501649676722545</v>
      </c>
      <c r="J264" s="122"/>
      <c r="K264" s="126">
        <f t="shared" si="41"/>
        <v>4.6501649676722545</v>
      </c>
    </row>
    <row r="265" spans="1:11">
      <c r="A265" s="162" t="s">
        <v>540</v>
      </c>
      <c r="B265" s="76" t="s">
        <v>400</v>
      </c>
      <c r="C265" s="150" t="s">
        <v>401</v>
      </c>
      <c r="D265" s="158"/>
      <c r="E265" s="158"/>
      <c r="F265" s="116">
        <f t="shared" si="55"/>
        <v>27035.599999999999</v>
      </c>
      <c r="G265" s="116">
        <f t="shared" si="55"/>
        <v>27035.599999999999</v>
      </c>
      <c r="H265" s="116">
        <f t="shared" si="56"/>
        <v>1257.2</v>
      </c>
      <c r="I265" s="116">
        <f t="shared" si="40"/>
        <v>4.6501649676722545</v>
      </c>
      <c r="J265" s="122"/>
      <c r="K265" s="126">
        <f t="shared" si="41"/>
        <v>4.6501649676722545</v>
      </c>
    </row>
    <row r="266" spans="1:11" ht="26.4">
      <c r="A266" s="172" t="s">
        <v>399</v>
      </c>
      <c r="B266" s="76" t="s">
        <v>400</v>
      </c>
      <c r="C266" s="150" t="s">
        <v>402</v>
      </c>
      <c r="D266" s="158"/>
      <c r="E266" s="158"/>
      <c r="F266" s="116">
        <f>F271+F267</f>
        <v>27035.599999999999</v>
      </c>
      <c r="G266" s="116">
        <f>G271+G267</f>
        <v>27035.599999999999</v>
      </c>
      <c r="H266" s="116">
        <f>H271+H267</f>
        <v>1257.2</v>
      </c>
      <c r="I266" s="116">
        <f t="shared" si="40"/>
        <v>4.6501649676722545</v>
      </c>
      <c r="J266" s="122"/>
      <c r="K266" s="126">
        <f t="shared" si="41"/>
        <v>4.6501649676722545</v>
      </c>
    </row>
    <row r="267" spans="1:11" ht="26.4">
      <c r="A267" s="171" t="s">
        <v>640</v>
      </c>
      <c r="B267" s="73" t="s">
        <v>400</v>
      </c>
      <c r="C267" s="153" t="s">
        <v>639</v>
      </c>
      <c r="D267" s="155"/>
      <c r="E267" s="158"/>
      <c r="F267" s="117">
        <f>F268</f>
        <v>6710.3</v>
      </c>
      <c r="G267" s="117">
        <f>G268</f>
        <v>6710.3</v>
      </c>
      <c r="H267" s="117">
        <f>H268</f>
        <v>0</v>
      </c>
      <c r="I267" s="117">
        <f t="shared" ref="I267:I330" si="57">H267/F267*100</f>
        <v>0</v>
      </c>
      <c r="J267" s="122"/>
      <c r="K267" s="127">
        <f t="shared" ref="K267:K330" si="58">H267/G267*100</f>
        <v>0</v>
      </c>
    </row>
    <row r="268" spans="1:11" ht="26.4">
      <c r="A268" s="154" t="s">
        <v>67</v>
      </c>
      <c r="B268" s="73" t="s">
        <v>400</v>
      </c>
      <c r="C268" s="153" t="s">
        <v>639</v>
      </c>
      <c r="D268" s="155" t="s">
        <v>68</v>
      </c>
      <c r="E268" s="158"/>
      <c r="F268" s="117">
        <f>F269+F270</f>
        <v>6710.3</v>
      </c>
      <c r="G268" s="117">
        <f>G269+G270</f>
        <v>6710.3</v>
      </c>
      <c r="H268" s="117">
        <f>H269+H270</f>
        <v>0</v>
      </c>
      <c r="I268" s="117">
        <f t="shared" si="57"/>
        <v>0</v>
      </c>
      <c r="J268" s="122"/>
      <c r="K268" s="127">
        <f t="shared" si="58"/>
        <v>0</v>
      </c>
    </row>
    <row r="269" spans="1:11" ht="26.4">
      <c r="A269" s="177" t="s">
        <v>69</v>
      </c>
      <c r="B269" s="73" t="s">
        <v>400</v>
      </c>
      <c r="C269" s="153" t="s">
        <v>639</v>
      </c>
      <c r="D269" s="155" t="s">
        <v>70</v>
      </c>
      <c r="E269" s="155">
        <v>900302</v>
      </c>
      <c r="F269" s="117">
        <v>5240</v>
      </c>
      <c r="G269" s="117">
        <v>5240</v>
      </c>
      <c r="H269" s="117">
        <v>0</v>
      </c>
      <c r="I269" s="117">
        <f t="shared" si="57"/>
        <v>0</v>
      </c>
      <c r="J269" s="122"/>
      <c r="K269" s="127">
        <f t="shared" si="58"/>
        <v>0</v>
      </c>
    </row>
    <row r="270" spans="1:11" ht="26.4">
      <c r="A270" s="177" t="s">
        <v>69</v>
      </c>
      <c r="B270" s="73" t="s">
        <v>400</v>
      </c>
      <c r="C270" s="153" t="s">
        <v>639</v>
      </c>
      <c r="D270" s="155" t="s">
        <v>70</v>
      </c>
      <c r="E270" s="155">
        <v>900100</v>
      </c>
      <c r="F270" s="117">
        <v>1470.3</v>
      </c>
      <c r="G270" s="117">
        <v>1470.3</v>
      </c>
      <c r="H270" s="117">
        <v>0</v>
      </c>
      <c r="I270" s="117">
        <f t="shared" si="57"/>
        <v>0</v>
      </c>
      <c r="J270" s="122"/>
      <c r="K270" s="127">
        <f t="shared" si="58"/>
        <v>0</v>
      </c>
    </row>
    <row r="271" spans="1:11" ht="42" customHeight="1">
      <c r="A271" s="171" t="s">
        <v>607</v>
      </c>
      <c r="B271" s="73" t="s">
        <v>400</v>
      </c>
      <c r="C271" s="153" t="s">
        <v>606</v>
      </c>
      <c r="D271" s="155"/>
      <c r="E271" s="155"/>
      <c r="F271" s="117">
        <f>F274+F272</f>
        <v>20325.3</v>
      </c>
      <c r="G271" s="117">
        <f>G274+G272</f>
        <v>20325.3</v>
      </c>
      <c r="H271" s="117">
        <f>H274+H272</f>
        <v>1257.2</v>
      </c>
      <c r="I271" s="117">
        <f t="shared" si="57"/>
        <v>6.1853945575219065</v>
      </c>
      <c r="J271" s="122"/>
      <c r="K271" s="127">
        <f t="shared" si="58"/>
        <v>6.1853945575219065</v>
      </c>
    </row>
    <row r="272" spans="1:11" ht="27" customHeight="1">
      <c r="A272" s="154" t="s">
        <v>67</v>
      </c>
      <c r="B272" s="73" t="s">
        <v>400</v>
      </c>
      <c r="C272" s="153" t="s">
        <v>606</v>
      </c>
      <c r="D272" s="155" t="s">
        <v>68</v>
      </c>
      <c r="E272" s="155"/>
      <c r="F272" s="117">
        <f>F273</f>
        <v>6000</v>
      </c>
      <c r="G272" s="117">
        <f>G273</f>
        <v>6000</v>
      </c>
      <c r="H272" s="117">
        <f>H273</f>
        <v>0</v>
      </c>
      <c r="I272" s="117">
        <f t="shared" si="57"/>
        <v>0</v>
      </c>
      <c r="J272" s="122"/>
      <c r="K272" s="127">
        <f t="shared" si="58"/>
        <v>0</v>
      </c>
    </row>
    <row r="273" spans="1:11" ht="32.25" customHeight="1">
      <c r="A273" s="177" t="s">
        <v>69</v>
      </c>
      <c r="B273" s="73" t="s">
        <v>400</v>
      </c>
      <c r="C273" s="153" t="s">
        <v>606</v>
      </c>
      <c r="D273" s="155" t="s">
        <v>70</v>
      </c>
      <c r="E273" s="155">
        <v>900100</v>
      </c>
      <c r="F273" s="117">
        <v>6000</v>
      </c>
      <c r="G273" s="117">
        <v>6000</v>
      </c>
      <c r="H273" s="117">
        <v>0</v>
      </c>
      <c r="I273" s="117">
        <f t="shared" si="57"/>
        <v>0</v>
      </c>
      <c r="J273" s="122"/>
      <c r="K273" s="127">
        <f t="shared" si="58"/>
        <v>0</v>
      </c>
    </row>
    <row r="274" spans="1:11" ht="26.4">
      <c r="A274" s="154" t="s">
        <v>83</v>
      </c>
      <c r="B274" s="73" t="s">
        <v>400</v>
      </c>
      <c r="C274" s="153" t="s">
        <v>606</v>
      </c>
      <c r="D274" s="155">
        <v>600</v>
      </c>
      <c r="E274" s="155"/>
      <c r="F274" s="117">
        <f>F275</f>
        <v>14325.3</v>
      </c>
      <c r="G274" s="117">
        <f>G275</f>
        <v>14325.3</v>
      </c>
      <c r="H274" s="117">
        <f>H275</f>
        <v>1257.2</v>
      </c>
      <c r="I274" s="117">
        <f t="shared" si="57"/>
        <v>8.7760814782238423</v>
      </c>
      <c r="J274" s="122"/>
      <c r="K274" s="127">
        <f t="shared" si="58"/>
        <v>8.7760814782238423</v>
      </c>
    </row>
    <row r="275" spans="1:11">
      <c r="A275" s="154" t="s">
        <v>85</v>
      </c>
      <c r="B275" s="73" t="s">
        <v>400</v>
      </c>
      <c r="C275" s="153" t="s">
        <v>606</v>
      </c>
      <c r="D275" s="155">
        <v>610</v>
      </c>
      <c r="E275" s="155">
        <v>900100</v>
      </c>
      <c r="F275" s="117">
        <v>14325.3</v>
      </c>
      <c r="G275" s="117">
        <v>14325.3</v>
      </c>
      <c r="H275" s="117">
        <v>1257.2</v>
      </c>
      <c r="I275" s="117">
        <f t="shared" si="57"/>
        <v>8.7760814782238423</v>
      </c>
      <c r="J275" s="122"/>
      <c r="K275" s="127">
        <f t="shared" si="58"/>
        <v>8.7760814782238423</v>
      </c>
    </row>
    <row r="276" spans="1:11">
      <c r="A276" s="159" t="s">
        <v>418</v>
      </c>
      <c r="B276" s="76" t="s">
        <v>417</v>
      </c>
      <c r="C276" s="150"/>
      <c r="D276" s="158"/>
      <c r="E276" s="158"/>
      <c r="F276" s="116">
        <f t="shared" ref="F276:G281" si="59">F277</f>
        <v>900</v>
      </c>
      <c r="G276" s="116">
        <f t="shared" si="59"/>
        <v>900</v>
      </c>
      <c r="H276" s="116">
        <f t="shared" ref="H276:H278" si="60">H277</f>
        <v>454.8</v>
      </c>
      <c r="I276" s="116">
        <f t="shared" si="57"/>
        <v>50.533333333333331</v>
      </c>
      <c r="J276" s="122"/>
      <c r="K276" s="126">
        <f t="shared" si="58"/>
        <v>50.533333333333331</v>
      </c>
    </row>
    <row r="277" spans="1:11">
      <c r="A277" s="75" t="s">
        <v>398</v>
      </c>
      <c r="B277" s="76" t="s">
        <v>417</v>
      </c>
      <c r="C277" s="77" t="s">
        <v>144</v>
      </c>
      <c r="D277" s="158"/>
      <c r="E277" s="158"/>
      <c r="F277" s="116">
        <f t="shared" si="59"/>
        <v>900</v>
      </c>
      <c r="G277" s="116">
        <f t="shared" si="59"/>
        <v>900</v>
      </c>
      <c r="H277" s="116">
        <f t="shared" si="60"/>
        <v>454.8</v>
      </c>
      <c r="I277" s="116">
        <f t="shared" si="57"/>
        <v>50.533333333333331</v>
      </c>
      <c r="J277" s="122"/>
      <c r="K277" s="126">
        <f t="shared" si="58"/>
        <v>50.533333333333331</v>
      </c>
    </row>
    <row r="278" spans="1:11">
      <c r="A278" s="159" t="s">
        <v>542</v>
      </c>
      <c r="B278" s="76" t="s">
        <v>417</v>
      </c>
      <c r="C278" s="150" t="s">
        <v>420</v>
      </c>
      <c r="D278" s="155"/>
      <c r="E278" s="155"/>
      <c r="F278" s="116">
        <f t="shared" si="59"/>
        <v>900</v>
      </c>
      <c r="G278" s="116">
        <f t="shared" si="59"/>
        <v>900</v>
      </c>
      <c r="H278" s="116">
        <f t="shared" si="60"/>
        <v>454.8</v>
      </c>
      <c r="I278" s="116">
        <f t="shared" si="57"/>
        <v>50.533333333333331</v>
      </c>
      <c r="J278" s="122"/>
      <c r="K278" s="126">
        <f t="shared" si="58"/>
        <v>50.533333333333331</v>
      </c>
    </row>
    <row r="279" spans="1:11" ht="26.4">
      <c r="A279" s="178" t="s">
        <v>609</v>
      </c>
      <c r="B279" s="73" t="s">
        <v>417</v>
      </c>
      <c r="C279" s="150" t="s">
        <v>608</v>
      </c>
      <c r="D279" s="155"/>
      <c r="E279" s="155"/>
      <c r="F279" s="116">
        <f t="shared" si="59"/>
        <v>900</v>
      </c>
      <c r="G279" s="116">
        <f t="shared" si="59"/>
        <v>900</v>
      </c>
      <c r="H279" s="116">
        <f t="shared" ref="H279:H281" si="61">H280</f>
        <v>454.8</v>
      </c>
      <c r="I279" s="116">
        <f t="shared" si="57"/>
        <v>50.533333333333331</v>
      </c>
      <c r="J279" s="122"/>
      <c r="K279" s="126">
        <f t="shared" si="58"/>
        <v>50.533333333333331</v>
      </c>
    </row>
    <row r="280" spans="1:11">
      <c r="A280" s="177" t="s">
        <v>621</v>
      </c>
      <c r="B280" s="73" t="s">
        <v>417</v>
      </c>
      <c r="C280" s="153" t="s">
        <v>620</v>
      </c>
      <c r="D280" s="155"/>
      <c r="E280" s="155"/>
      <c r="F280" s="117">
        <f t="shared" si="59"/>
        <v>900</v>
      </c>
      <c r="G280" s="117">
        <f t="shared" si="59"/>
        <v>900</v>
      </c>
      <c r="H280" s="117">
        <f t="shared" si="61"/>
        <v>454.8</v>
      </c>
      <c r="I280" s="117">
        <f t="shared" si="57"/>
        <v>50.533333333333331</v>
      </c>
      <c r="J280" s="122"/>
      <c r="K280" s="127">
        <f t="shared" si="58"/>
        <v>50.533333333333331</v>
      </c>
    </row>
    <row r="281" spans="1:11" ht="26.4">
      <c r="A281" s="154" t="s">
        <v>83</v>
      </c>
      <c r="B281" s="73" t="s">
        <v>417</v>
      </c>
      <c r="C281" s="153" t="s">
        <v>620</v>
      </c>
      <c r="D281" s="155">
        <v>600</v>
      </c>
      <c r="E281" s="155"/>
      <c r="F281" s="117">
        <f t="shared" si="59"/>
        <v>900</v>
      </c>
      <c r="G281" s="117">
        <f t="shared" si="59"/>
        <v>900</v>
      </c>
      <c r="H281" s="117">
        <f t="shared" si="61"/>
        <v>454.8</v>
      </c>
      <c r="I281" s="117">
        <f t="shared" si="57"/>
        <v>50.533333333333331</v>
      </c>
      <c r="J281" s="122"/>
      <c r="K281" s="127">
        <f t="shared" si="58"/>
        <v>50.533333333333331</v>
      </c>
    </row>
    <row r="282" spans="1:11">
      <c r="A282" s="154" t="s">
        <v>85</v>
      </c>
      <c r="B282" s="73" t="s">
        <v>417</v>
      </c>
      <c r="C282" s="153" t="s">
        <v>620</v>
      </c>
      <c r="D282" s="155">
        <v>610</v>
      </c>
      <c r="E282" s="155">
        <v>900100</v>
      </c>
      <c r="F282" s="117">
        <v>900</v>
      </c>
      <c r="G282" s="117">
        <v>900</v>
      </c>
      <c r="H282" s="117">
        <v>454.8</v>
      </c>
      <c r="I282" s="117">
        <f t="shared" si="57"/>
        <v>50.533333333333331</v>
      </c>
      <c r="J282" s="122"/>
      <c r="K282" s="127">
        <f t="shared" si="58"/>
        <v>50.533333333333331</v>
      </c>
    </row>
    <row r="283" spans="1:11">
      <c r="A283" s="74" t="s">
        <v>93</v>
      </c>
      <c r="B283" s="76" t="s">
        <v>204</v>
      </c>
      <c r="C283" s="153"/>
      <c r="D283" s="155"/>
      <c r="E283" s="155"/>
      <c r="F283" s="116">
        <f>F284+F291</f>
        <v>41124.6</v>
      </c>
      <c r="G283" s="116">
        <f>G284+G291</f>
        <v>41124.6</v>
      </c>
      <c r="H283" s="116">
        <f>H284+H291</f>
        <v>326.10000000000002</v>
      </c>
      <c r="I283" s="116">
        <f t="shared" si="57"/>
        <v>0.79295604090982053</v>
      </c>
      <c r="J283" s="122"/>
      <c r="K283" s="126">
        <f t="shared" si="58"/>
        <v>0.79295604090982053</v>
      </c>
    </row>
    <row r="284" spans="1:11">
      <c r="A284" s="151" t="s">
        <v>396</v>
      </c>
      <c r="B284" s="76" t="s">
        <v>204</v>
      </c>
      <c r="C284" s="150" t="s">
        <v>161</v>
      </c>
      <c r="D284" s="82"/>
      <c r="E284" s="82"/>
      <c r="F284" s="116">
        <f t="shared" ref="F284:H285" si="62">F285</f>
        <v>1304.5999999999999</v>
      </c>
      <c r="G284" s="116">
        <f t="shared" si="62"/>
        <v>1304.5999999999999</v>
      </c>
      <c r="H284" s="116">
        <f t="shared" si="62"/>
        <v>326.10000000000002</v>
      </c>
      <c r="I284" s="116">
        <f t="shared" si="57"/>
        <v>24.99616740763453</v>
      </c>
      <c r="J284" s="122"/>
      <c r="K284" s="126">
        <f t="shared" si="58"/>
        <v>24.99616740763453</v>
      </c>
    </row>
    <row r="285" spans="1:11">
      <c r="A285" s="159" t="s">
        <v>386</v>
      </c>
      <c r="B285" s="76" t="s">
        <v>204</v>
      </c>
      <c r="C285" s="150" t="s">
        <v>385</v>
      </c>
      <c r="D285" s="155"/>
      <c r="E285" s="155"/>
      <c r="F285" s="116">
        <f t="shared" si="62"/>
        <v>1304.5999999999999</v>
      </c>
      <c r="G285" s="116">
        <f t="shared" si="62"/>
        <v>1304.5999999999999</v>
      </c>
      <c r="H285" s="116">
        <f t="shared" si="62"/>
        <v>326.10000000000002</v>
      </c>
      <c r="I285" s="116">
        <f t="shared" si="57"/>
        <v>24.99616740763453</v>
      </c>
      <c r="J285" s="122"/>
      <c r="K285" s="126">
        <f t="shared" si="58"/>
        <v>24.99616740763453</v>
      </c>
    </row>
    <row r="286" spans="1:11" ht="26.4">
      <c r="A286" s="174" t="s">
        <v>568</v>
      </c>
      <c r="B286" s="76" t="s">
        <v>204</v>
      </c>
      <c r="C286" s="150" t="s">
        <v>651</v>
      </c>
      <c r="D286" s="158"/>
      <c r="E286" s="158"/>
      <c r="F286" s="116">
        <f>F287</f>
        <v>1304.5999999999999</v>
      </c>
      <c r="G286" s="116">
        <f>G287</f>
        <v>1304.5999999999999</v>
      </c>
      <c r="H286" s="116">
        <f t="shared" ref="F286:H287" si="63">H287</f>
        <v>326.10000000000002</v>
      </c>
      <c r="I286" s="116">
        <f t="shared" si="57"/>
        <v>24.99616740763453</v>
      </c>
      <c r="J286" s="122"/>
      <c r="K286" s="126">
        <f t="shared" si="58"/>
        <v>24.99616740763453</v>
      </c>
    </row>
    <row r="287" spans="1:11" ht="39.6">
      <c r="A287" s="175" t="s">
        <v>569</v>
      </c>
      <c r="B287" s="73" t="s">
        <v>204</v>
      </c>
      <c r="C287" s="153" t="s">
        <v>652</v>
      </c>
      <c r="D287" s="82"/>
      <c r="E287" s="82"/>
      <c r="F287" s="117">
        <f t="shared" si="63"/>
        <v>1304.5999999999999</v>
      </c>
      <c r="G287" s="117">
        <f t="shared" si="63"/>
        <v>1304.5999999999999</v>
      </c>
      <c r="H287" s="117">
        <f t="shared" si="63"/>
        <v>326.10000000000002</v>
      </c>
      <c r="I287" s="117">
        <f t="shared" si="57"/>
        <v>24.99616740763453</v>
      </c>
      <c r="J287" s="122"/>
      <c r="K287" s="127">
        <f t="shared" si="58"/>
        <v>24.99616740763453</v>
      </c>
    </row>
    <row r="288" spans="1:11" ht="26.4">
      <c r="A288" s="154" t="s">
        <v>67</v>
      </c>
      <c r="B288" s="73" t="s">
        <v>204</v>
      </c>
      <c r="C288" s="153" t="s">
        <v>652</v>
      </c>
      <c r="D288" s="155" t="s">
        <v>68</v>
      </c>
      <c r="E288" s="155"/>
      <c r="F288" s="117">
        <f>F289+F290</f>
        <v>1304.5999999999999</v>
      </c>
      <c r="G288" s="117">
        <f>G289+G290</f>
        <v>1304.5999999999999</v>
      </c>
      <c r="H288" s="117">
        <f>H289+H290</f>
        <v>326.10000000000002</v>
      </c>
      <c r="I288" s="117">
        <f t="shared" si="57"/>
        <v>24.99616740763453</v>
      </c>
      <c r="J288" s="122"/>
      <c r="K288" s="127">
        <f t="shared" si="58"/>
        <v>24.99616740763453</v>
      </c>
    </row>
    <row r="289" spans="1:11" ht="26.4">
      <c r="A289" s="154" t="s">
        <v>69</v>
      </c>
      <c r="B289" s="73" t="s">
        <v>204</v>
      </c>
      <c r="C289" s="153" t="s">
        <v>652</v>
      </c>
      <c r="D289" s="155" t="s">
        <v>70</v>
      </c>
      <c r="E289" s="155">
        <v>900302</v>
      </c>
      <c r="F289" s="117">
        <v>1018.9</v>
      </c>
      <c r="G289" s="117">
        <v>1018.9</v>
      </c>
      <c r="H289" s="117">
        <v>254.7</v>
      </c>
      <c r="I289" s="117">
        <f t="shared" si="57"/>
        <v>24.997546373540093</v>
      </c>
      <c r="J289" s="122"/>
      <c r="K289" s="127">
        <f t="shared" si="58"/>
        <v>24.997546373540093</v>
      </c>
    </row>
    <row r="290" spans="1:11" ht="26.4">
      <c r="A290" s="154" t="s">
        <v>69</v>
      </c>
      <c r="B290" s="73" t="s">
        <v>204</v>
      </c>
      <c r="C290" s="153" t="s">
        <v>652</v>
      </c>
      <c r="D290" s="155" t="s">
        <v>70</v>
      </c>
      <c r="E290" s="155">
        <v>900100</v>
      </c>
      <c r="F290" s="117">
        <v>285.7</v>
      </c>
      <c r="G290" s="117">
        <v>285.7</v>
      </c>
      <c r="H290" s="117">
        <v>71.400000000000006</v>
      </c>
      <c r="I290" s="117">
        <f t="shared" si="57"/>
        <v>24.991249562478128</v>
      </c>
      <c r="J290" s="122"/>
      <c r="K290" s="127">
        <f t="shared" si="58"/>
        <v>24.991249562478128</v>
      </c>
    </row>
    <row r="291" spans="1:11" ht="26.4">
      <c r="A291" s="151" t="s">
        <v>869</v>
      </c>
      <c r="B291" s="76" t="s">
        <v>204</v>
      </c>
      <c r="C291" s="150" t="s">
        <v>170</v>
      </c>
      <c r="D291" s="84"/>
      <c r="E291" s="84"/>
      <c r="F291" s="116">
        <f>F292</f>
        <v>39820</v>
      </c>
      <c r="G291" s="116">
        <f>G292</f>
        <v>39820</v>
      </c>
      <c r="H291" s="116">
        <f>H292</f>
        <v>0</v>
      </c>
      <c r="I291" s="116">
        <f t="shared" si="57"/>
        <v>0</v>
      </c>
      <c r="J291" s="122"/>
      <c r="K291" s="126">
        <f t="shared" si="58"/>
        <v>0</v>
      </c>
    </row>
    <row r="292" spans="1:11">
      <c r="A292" s="151" t="s">
        <v>866</v>
      </c>
      <c r="B292" s="76" t="s">
        <v>204</v>
      </c>
      <c r="C292" s="150" t="s">
        <v>870</v>
      </c>
      <c r="D292" s="84"/>
      <c r="E292" s="84"/>
      <c r="F292" s="116">
        <f t="shared" ref="F292:G294" si="64">F293</f>
        <v>39820</v>
      </c>
      <c r="G292" s="116">
        <f t="shared" si="64"/>
        <v>39820</v>
      </c>
      <c r="H292" s="116">
        <f t="shared" ref="H292:H294" si="65">H293</f>
        <v>0</v>
      </c>
      <c r="I292" s="116">
        <f t="shared" si="57"/>
        <v>0</v>
      </c>
      <c r="J292" s="122"/>
      <c r="K292" s="126">
        <f t="shared" si="58"/>
        <v>0</v>
      </c>
    </row>
    <row r="293" spans="1:11" ht="26.4">
      <c r="A293" s="151" t="s">
        <v>867</v>
      </c>
      <c r="B293" s="76" t="s">
        <v>204</v>
      </c>
      <c r="C293" s="150" t="s">
        <v>871</v>
      </c>
      <c r="D293" s="84"/>
      <c r="E293" s="84"/>
      <c r="F293" s="116">
        <f t="shared" si="64"/>
        <v>39820</v>
      </c>
      <c r="G293" s="116">
        <f t="shared" si="64"/>
        <v>39820</v>
      </c>
      <c r="H293" s="116">
        <f t="shared" si="65"/>
        <v>0</v>
      </c>
      <c r="I293" s="116">
        <f t="shared" si="57"/>
        <v>0</v>
      </c>
      <c r="J293" s="122"/>
      <c r="K293" s="126">
        <f t="shared" si="58"/>
        <v>0</v>
      </c>
    </row>
    <row r="294" spans="1:11" ht="39.6">
      <c r="A294" s="176" t="s">
        <v>868</v>
      </c>
      <c r="B294" s="73" t="s">
        <v>204</v>
      </c>
      <c r="C294" s="153" t="s">
        <v>872</v>
      </c>
      <c r="D294" s="78"/>
      <c r="E294" s="78"/>
      <c r="F294" s="117">
        <f t="shared" si="64"/>
        <v>39820</v>
      </c>
      <c r="G294" s="117">
        <f t="shared" si="64"/>
        <v>39820</v>
      </c>
      <c r="H294" s="117">
        <f t="shared" si="65"/>
        <v>0</v>
      </c>
      <c r="I294" s="117">
        <f t="shared" si="57"/>
        <v>0</v>
      </c>
      <c r="J294" s="122"/>
      <c r="K294" s="127">
        <f t="shared" si="58"/>
        <v>0</v>
      </c>
    </row>
    <row r="295" spans="1:11" ht="26.4">
      <c r="A295" s="154" t="s">
        <v>67</v>
      </c>
      <c r="B295" s="73" t="s">
        <v>204</v>
      </c>
      <c r="C295" s="153" t="s">
        <v>872</v>
      </c>
      <c r="D295" s="155" t="s">
        <v>68</v>
      </c>
      <c r="E295" s="78"/>
      <c r="F295" s="117">
        <f>F296+F297</f>
        <v>39820</v>
      </c>
      <c r="G295" s="117">
        <f>G296+G297</f>
        <v>39820</v>
      </c>
      <c r="H295" s="117">
        <f>H296+H297</f>
        <v>0</v>
      </c>
      <c r="I295" s="117">
        <f t="shared" si="57"/>
        <v>0</v>
      </c>
      <c r="J295" s="122"/>
      <c r="K295" s="127">
        <f t="shared" si="58"/>
        <v>0</v>
      </c>
    </row>
    <row r="296" spans="1:11" ht="26.4">
      <c r="A296" s="154" t="s">
        <v>69</v>
      </c>
      <c r="B296" s="73" t="s">
        <v>204</v>
      </c>
      <c r="C296" s="153" t="s">
        <v>872</v>
      </c>
      <c r="D296" s="155" t="s">
        <v>70</v>
      </c>
      <c r="E296" s="78">
        <v>900302</v>
      </c>
      <c r="F296" s="117">
        <v>31099</v>
      </c>
      <c r="G296" s="117">
        <v>31099</v>
      </c>
      <c r="H296" s="117">
        <v>0</v>
      </c>
      <c r="I296" s="117">
        <f t="shared" si="57"/>
        <v>0</v>
      </c>
      <c r="J296" s="122"/>
      <c r="K296" s="127">
        <f t="shared" si="58"/>
        <v>0</v>
      </c>
    </row>
    <row r="297" spans="1:11" ht="26.4">
      <c r="A297" s="154" t="s">
        <v>69</v>
      </c>
      <c r="B297" s="73" t="s">
        <v>204</v>
      </c>
      <c r="C297" s="153" t="s">
        <v>872</v>
      </c>
      <c r="D297" s="155" t="s">
        <v>70</v>
      </c>
      <c r="E297" s="78">
        <v>900100</v>
      </c>
      <c r="F297" s="117">
        <v>8721</v>
      </c>
      <c r="G297" s="117">
        <v>8721</v>
      </c>
      <c r="H297" s="117">
        <v>0</v>
      </c>
      <c r="I297" s="117">
        <f t="shared" si="57"/>
        <v>0</v>
      </c>
      <c r="J297" s="122"/>
      <c r="K297" s="127">
        <f t="shared" si="58"/>
        <v>0</v>
      </c>
    </row>
    <row r="298" spans="1:11">
      <c r="A298" s="74" t="s">
        <v>94</v>
      </c>
      <c r="B298" s="76" t="s">
        <v>205</v>
      </c>
      <c r="C298" s="153"/>
      <c r="D298" s="155"/>
      <c r="E298" s="155"/>
      <c r="F298" s="116">
        <f>F299+F314+F324</f>
        <v>404406.6</v>
      </c>
      <c r="G298" s="116">
        <f>G299+G314+G324</f>
        <v>406149</v>
      </c>
      <c r="H298" s="116">
        <f>H299+H314+H324</f>
        <v>135933.4</v>
      </c>
      <c r="I298" s="116">
        <f t="shared" si="57"/>
        <v>33.613051814683537</v>
      </c>
      <c r="J298" s="122"/>
      <c r="K298" s="126">
        <f t="shared" si="58"/>
        <v>33.468850101809927</v>
      </c>
    </row>
    <row r="299" spans="1:11" ht="26.4">
      <c r="A299" s="151" t="s">
        <v>272</v>
      </c>
      <c r="B299" s="76" t="s">
        <v>205</v>
      </c>
      <c r="C299" s="150" t="s">
        <v>170</v>
      </c>
      <c r="D299" s="84"/>
      <c r="E299" s="84"/>
      <c r="F299" s="116">
        <f>F300+F309</f>
        <v>363413.6</v>
      </c>
      <c r="G299" s="116">
        <f>G300+G309</f>
        <v>363413.6</v>
      </c>
      <c r="H299" s="116">
        <f>H300+H309</f>
        <v>130742.00000000001</v>
      </c>
      <c r="I299" s="116">
        <f t="shared" si="57"/>
        <v>35.976088952092056</v>
      </c>
      <c r="J299" s="122"/>
      <c r="K299" s="126">
        <f t="shared" si="58"/>
        <v>35.976088952092056</v>
      </c>
    </row>
    <row r="300" spans="1:11">
      <c r="A300" s="151" t="s">
        <v>285</v>
      </c>
      <c r="B300" s="76" t="s">
        <v>205</v>
      </c>
      <c r="C300" s="150" t="s">
        <v>286</v>
      </c>
      <c r="D300" s="84"/>
      <c r="E300" s="84"/>
      <c r="F300" s="116">
        <f>F301+F305</f>
        <v>329539.59999999998</v>
      </c>
      <c r="G300" s="116">
        <f>G301+G305</f>
        <v>329539.59999999998</v>
      </c>
      <c r="H300" s="116">
        <f>H301+H305</f>
        <v>129849.90000000001</v>
      </c>
      <c r="I300" s="116">
        <f t="shared" si="57"/>
        <v>39.403428298146878</v>
      </c>
      <c r="J300" s="122"/>
      <c r="K300" s="126">
        <f t="shared" si="58"/>
        <v>39.403428298146878</v>
      </c>
    </row>
    <row r="301" spans="1:11" ht="26.4">
      <c r="A301" s="151" t="s">
        <v>720</v>
      </c>
      <c r="B301" s="76" t="s">
        <v>205</v>
      </c>
      <c r="C301" s="150" t="s">
        <v>721</v>
      </c>
      <c r="D301" s="84"/>
      <c r="E301" s="84"/>
      <c r="F301" s="116">
        <f t="shared" ref="F301:G303" si="66">F302</f>
        <v>171986.6</v>
      </c>
      <c r="G301" s="116">
        <f t="shared" si="66"/>
        <v>171986.6</v>
      </c>
      <c r="H301" s="116">
        <f t="shared" ref="H301:H303" si="67">H302</f>
        <v>71074.100000000006</v>
      </c>
      <c r="I301" s="116">
        <f t="shared" si="57"/>
        <v>41.325370697484573</v>
      </c>
      <c r="J301" s="133" t="e">
        <f>J302+J305+J308+J311+#REF!+#REF!+#REF!+#REF!</f>
        <v>#REF!</v>
      </c>
      <c r="K301" s="126">
        <f t="shared" si="58"/>
        <v>41.325370697484573</v>
      </c>
    </row>
    <row r="302" spans="1:11" ht="39" customHeight="1">
      <c r="A302" s="176" t="s">
        <v>800</v>
      </c>
      <c r="B302" s="73" t="s">
        <v>205</v>
      </c>
      <c r="C302" s="153" t="s">
        <v>722</v>
      </c>
      <c r="D302" s="78"/>
      <c r="E302" s="78"/>
      <c r="F302" s="117">
        <f t="shared" si="66"/>
        <v>171986.6</v>
      </c>
      <c r="G302" s="117">
        <f t="shared" si="66"/>
        <v>171986.6</v>
      </c>
      <c r="H302" s="117">
        <f t="shared" si="67"/>
        <v>71074.100000000006</v>
      </c>
      <c r="I302" s="117">
        <f t="shared" si="57"/>
        <v>41.325370697484573</v>
      </c>
      <c r="J302" s="122"/>
      <c r="K302" s="127">
        <f t="shared" si="58"/>
        <v>41.325370697484573</v>
      </c>
    </row>
    <row r="303" spans="1:11" ht="26.4">
      <c r="A303" s="154" t="s">
        <v>67</v>
      </c>
      <c r="B303" s="73" t="s">
        <v>205</v>
      </c>
      <c r="C303" s="153" t="s">
        <v>722</v>
      </c>
      <c r="D303" s="155" t="s">
        <v>68</v>
      </c>
      <c r="E303" s="155"/>
      <c r="F303" s="117">
        <f t="shared" si="66"/>
        <v>171986.6</v>
      </c>
      <c r="G303" s="117">
        <f t="shared" si="66"/>
        <v>171986.6</v>
      </c>
      <c r="H303" s="117">
        <f t="shared" si="67"/>
        <v>71074.100000000006</v>
      </c>
      <c r="I303" s="117">
        <f t="shared" si="57"/>
        <v>41.325370697484573</v>
      </c>
      <c r="J303" s="122"/>
      <c r="K303" s="127">
        <f t="shared" si="58"/>
        <v>41.325370697484573</v>
      </c>
    </row>
    <row r="304" spans="1:11" ht="26.4">
      <c r="A304" s="154" t="s">
        <v>69</v>
      </c>
      <c r="B304" s="73" t="s">
        <v>205</v>
      </c>
      <c r="C304" s="153" t="s">
        <v>722</v>
      </c>
      <c r="D304" s="155" t="s">
        <v>70</v>
      </c>
      <c r="E304" s="155">
        <v>900810</v>
      </c>
      <c r="F304" s="117">
        <v>171986.6</v>
      </c>
      <c r="G304" s="117">
        <v>171986.6</v>
      </c>
      <c r="H304" s="117">
        <v>71074.100000000006</v>
      </c>
      <c r="I304" s="117">
        <f t="shared" si="57"/>
        <v>41.325370697484573</v>
      </c>
      <c r="J304" s="122"/>
      <c r="K304" s="127">
        <f t="shared" si="58"/>
        <v>41.325370697484573</v>
      </c>
    </row>
    <row r="305" spans="1:11" ht="26.4">
      <c r="A305" s="174" t="s">
        <v>580</v>
      </c>
      <c r="B305" s="73" t="s">
        <v>205</v>
      </c>
      <c r="C305" s="150" t="s">
        <v>579</v>
      </c>
      <c r="D305" s="158"/>
      <c r="E305" s="158"/>
      <c r="F305" s="116">
        <f t="shared" ref="F305:G307" si="68">F306</f>
        <v>157553</v>
      </c>
      <c r="G305" s="116">
        <f t="shared" si="68"/>
        <v>157553</v>
      </c>
      <c r="H305" s="116">
        <f t="shared" ref="H305" si="69">H306</f>
        <v>58775.8</v>
      </c>
      <c r="I305" s="116">
        <f t="shared" si="57"/>
        <v>37.305414685851744</v>
      </c>
      <c r="J305" s="122"/>
      <c r="K305" s="126">
        <f t="shared" si="58"/>
        <v>37.305414685851744</v>
      </c>
    </row>
    <row r="306" spans="1:11" ht="39.6">
      <c r="A306" s="175" t="s">
        <v>723</v>
      </c>
      <c r="B306" s="73" t="s">
        <v>205</v>
      </c>
      <c r="C306" s="153" t="s">
        <v>724</v>
      </c>
      <c r="D306" s="155"/>
      <c r="E306" s="155"/>
      <c r="F306" s="117">
        <f t="shared" si="68"/>
        <v>157553</v>
      </c>
      <c r="G306" s="117">
        <f t="shared" si="68"/>
        <v>157553</v>
      </c>
      <c r="H306" s="117">
        <f>H307</f>
        <v>58775.8</v>
      </c>
      <c r="I306" s="117">
        <f t="shared" si="57"/>
        <v>37.305414685851744</v>
      </c>
      <c r="J306" s="122"/>
      <c r="K306" s="127">
        <f t="shared" si="58"/>
        <v>37.305414685851744</v>
      </c>
    </row>
    <row r="307" spans="1:11" ht="26.4">
      <c r="A307" s="154" t="s">
        <v>67</v>
      </c>
      <c r="B307" s="73" t="s">
        <v>205</v>
      </c>
      <c r="C307" s="153" t="s">
        <v>724</v>
      </c>
      <c r="D307" s="155" t="s">
        <v>68</v>
      </c>
      <c r="E307" s="155"/>
      <c r="F307" s="117">
        <f t="shared" si="68"/>
        <v>157553</v>
      </c>
      <c r="G307" s="117">
        <f t="shared" si="68"/>
        <v>157553</v>
      </c>
      <c r="H307" s="117">
        <f>H308</f>
        <v>58775.8</v>
      </c>
      <c r="I307" s="117">
        <f t="shared" si="57"/>
        <v>37.305414685851744</v>
      </c>
      <c r="J307" s="122"/>
      <c r="K307" s="127">
        <f t="shared" si="58"/>
        <v>37.305414685851744</v>
      </c>
    </row>
    <row r="308" spans="1:11" ht="26.4">
      <c r="A308" s="154" t="s">
        <v>69</v>
      </c>
      <c r="B308" s="73" t="s">
        <v>205</v>
      </c>
      <c r="C308" s="153" t="s">
        <v>724</v>
      </c>
      <c r="D308" s="155" t="s">
        <v>70</v>
      </c>
      <c r="E308" s="155">
        <v>900810</v>
      </c>
      <c r="F308" s="117">
        <v>157553</v>
      </c>
      <c r="G308" s="117">
        <v>157553</v>
      </c>
      <c r="H308" s="117">
        <v>58775.8</v>
      </c>
      <c r="I308" s="117">
        <f t="shared" si="57"/>
        <v>37.305414685851744</v>
      </c>
      <c r="J308" s="122"/>
      <c r="K308" s="127">
        <f t="shared" si="58"/>
        <v>37.305414685851744</v>
      </c>
    </row>
    <row r="309" spans="1:11">
      <c r="A309" s="159" t="s">
        <v>725</v>
      </c>
      <c r="B309" s="73" t="s">
        <v>205</v>
      </c>
      <c r="C309" s="150" t="s">
        <v>727</v>
      </c>
      <c r="D309" s="158"/>
      <c r="E309" s="158"/>
      <c r="F309" s="116">
        <f t="shared" ref="F309:G312" si="70">F310</f>
        <v>33874</v>
      </c>
      <c r="G309" s="116">
        <f t="shared" si="70"/>
        <v>33874</v>
      </c>
      <c r="H309" s="116">
        <f t="shared" ref="H309:H312" si="71">H310</f>
        <v>892.1</v>
      </c>
      <c r="I309" s="116">
        <f t="shared" si="57"/>
        <v>2.6335832792111944</v>
      </c>
      <c r="J309" s="122"/>
      <c r="K309" s="126">
        <f t="shared" si="58"/>
        <v>2.6335832792111944</v>
      </c>
    </row>
    <row r="310" spans="1:11">
      <c r="A310" s="159" t="s">
        <v>726</v>
      </c>
      <c r="B310" s="73" t="s">
        <v>205</v>
      </c>
      <c r="C310" s="150" t="s">
        <v>728</v>
      </c>
      <c r="D310" s="158"/>
      <c r="E310" s="158"/>
      <c r="F310" s="116">
        <f t="shared" si="70"/>
        <v>33874</v>
      </c>
      <c r="G310" s="116">
        <f t="shared" si="70"/>
        <v>33874</v>
      </c>
      <c r="H310" s="116">
        <f t="shared" si="71"/>
        <v>892.1</v>
      </c>
      <c r="I310" s="116">
        <f t="shared" si="57"/>
        <v>2.6335832792111944</v>
      </c>
      <c r="J310" s="122"/>
      <c r="K310" s="126">
        <f t="shared" si="58"/>
        <v>2.6335832792111944</v>
      </c>
    </row>
    <row r="311" spans="1:11" ht="30" customHeight="1">
      <c r="A311" s="175" t="s">
        <v>287</v>
      </c>
      <c r="B311" s="73" t="s">
        <v>205</v>
      </c>
      <c r="C311" s="153" t="s">
        <v>729</v>
      </c>
      <c r="D311" s="155"/>
      <c r="E311" s="155"/>
      <c r="F311" s="117">
        <f t="shared" si="70"/>
        <v>33874</v>
      </c>
      <c r="G311" s="117">
        <f t="shared" si="70"/>
        <v>33874</v>
      </c>
      <c r="H311" s="117">
        <f t="shared" si="71"/>
        <v>892.1</v>
      </c>
      <c r="I311" s="117">
        <f t="shared" si="57"/>
        <v>2.6335832792111944</v>
      </c>
      <c r="J311" s="122"/>
      <c r="K311" s="127">
        <f t="shared" si="58"/>
        <v>2.6335832792111944</v>
      </c>
    </row>
    <row r="312" spans="1:11" ht="26.4">
      <c r="A312" s="154" t="s">
        <v>67</v>
      </c>
      <c r="B312" s="73" t="s">
        <v>205</v>
      </c>
      <c r="C312" s="153" t="s">
        <v>729</v>
      </c>
      <c r="D312" s="155" t="s">
        <v>68</v>
      </c>
      <c r="E312" s="155"/>
      <c r="F312" s="117">
        <f t="shared" si="70"/>
        <v>33874</v>
      </c>
      <c r="G312" s="117">
        <f t="shared" si="70"/>
        <v>33874</v>
      </c>
      <c r="H312" s="117">
        <f t="shared" si="71"/>
        <v>892.1</v>
      </c>
      <c r="I312" s="117">
        <f t="shared" si="57"/>
        <v>2.6335832792111944</v>
      </c>
      <c r="J312" s="122"/>
      <c r="K312" s="127">
        <f t="shared" si="58"/>
        <v>2.6335832792111944</v>
      </c>
    </row>
    <row r="313" spans="1:11" ht="26.4">
      <c r="A313" s="154" t="s">
        <v>69</v>
      </c>
      <c r="B313" s="73" t="s">
        <v>205</v>
      </c>
      <c r="C313" s="153" t="s">
        <v>729</v>
      </c>
      <c r="D313" s="155" t="s">
        <v>70</v>
      </c>
      <c r="E313" s="155">
        <v>900810</v>
      </c>
      <c r="F313" s="117">
        <v>33874</v>
      </c>
      <c r="G313" s="117">
        <v>33874</v>
      </c>
      <c r="H313" s="117">
        <v>892.1</v>
      </c>
      <c r="I313" s="117">
        <f t="shared" si="57"/>
        <v>2.6335832792111944</v>
      </c>
      <c r="J313" s="122"/>
      <c r="K313" s="127">
        <f t="shared" si="58"/>
        <v>2.6335832792111944</v>
      </c>
    </row>
    <row r="314" spans="1:11" ht="26.4">
      <c r="A314" s="159" t="s">
        <v>290</v>
      </c>
      <c r="B314" s="76" t="s">
        <v>205</v>
      </c>
      <c r="C314" s="150" t="s">
        <v>291</v>
      </c>
      <c r="D314" s="158"/>
      <c r="E314" s="158"/>
      <c r="F314" s="116">
        <f>F315</f>
        <v>40993</v>
      </c>
      <c r="G314" s="116">
        <f>G315</f>
        <v>40993</v>
      </c>
      <c r="H314" s="116">
        <f t="shared" ref="H314:H316" si="72">H315</f>
        <v>3449</v>
      </c>
      <c r="I314" s="116">
        <f t="shared" si="57"/>
        <v>8.4136315956382788</v>
      </c>
      <c r="J314" s="122"/>
      <c r="K314" s="126">
        <f t="shared" si="58"/>
        <v>8.4136315956382788</v>
      </c>
    </row>
    <row r="315" spans="1:11" ht="37.5" customHeight="1">
      <c r="A315" s="149" t="s">
        <v>581</v>
      </c>
      <c r="B315" s="76" t="s">
        <v>205</v>
      </c>
      <c r="C315" s="150" t="s">
        <v>294</v>
      </c>
      <c r="D315" s="158"/>
      <c r="E315" s="158"/>
      <c r="F315" s="116">
        <f>F316+F320</f>
        <v>40993</v>
      </c>
      <c r="G315" s="116">
        <f>G316+G320</f>
        <v>40993</v>
      </c>
      <c r="H315" s="116">
        <f>H316+H320</f>
        <v>3449</v>
      </c>
      <c r="I315" s="116">
        <f t="shared" si="57"/>
        <v>8.4136315956382788</v>
      </c>
      <c r="J315" s="122"/>
      <c r="K315" s="126">
        <f t="shared" si="58"/>
        <v>8.4136315956382788</v>
      </c>
    </row>
    <row r="316" spans="1:11" ht="26.4">
      <c r="A316" s="156" t="s">
        <v>582</v>
      </c>
      <c r="B316" s="76" t="s">
        <v>205</v>
      </c>
      <c r="C316" s="150" t="s">
        <v>295</v>
      </c>
      <c r="D316" s="158"/>
      <c r="E316" s="158"/>
      <c r="F316" s="116">
        <f t="shared" ref="F316:G318" si="73">F317</f>
        <v>3588</v>
      </c>
      <c r="G316" s="116">
        <f t="shared" si="73"/>
        <v>3588</v>
      </c>
      <c r="H316" s="116">
        <f t="shared" si="72"/>
        <v>0</v>
      </c>
      <c r="I316" s="116">
        <f t="shared" si="57"/>
        <v>0</v>
      </c>
      <c r="J316" s="122"/>
      <c r="K316" s="126">
        <f t="shared" si="58"/>
        <v>0</v>
      </c>
    </row>
    <row r="317" spans="1:11">
      <c r="A317" s="154" t="s">
        <v>585</v>
      </c>
      <c r="B317" s="73" t="s">
        <v>205</v>
      </c>
      <c r="C317" s="153" t="s">
        <v>752</v>
      </c>
      <c r="D317" s="155"/>
      <c r="E317" s="155"/>
      <c r="F317" s="117">
        <f t="shared" si="73"/>
        <v>3588</v>
      </c>
      <c r="G317" s="117">
        <f t="shared" si="73"/>
        <v>3588</v>
      </c>
      <c r="H317" s="117">
        <f>H318</f>
        <v>0</v>
      </c>
      <c r="I317" s="117">
        <f t="shared" si="57"/>
        <v>0</v>
      </c>
      <c r="J317" s="122"/>
      <c r="K317" s="127">
        <f t="shared" si="58"/>
        <v>0</v>
      </c>
    </row>
    <row r="318" spans="1:11" ht="26.4">
      <c r="A318" s="154" t="s">
        <v>67</v>
      </c>
      <c r="B318" s="73" t="s">
        <v>205</v>
      </c>
      <c r="C318" s="153" t="s">
        <v>752</v>
      </c>
      <c r="D318" s="155" t="s">
        <v>68</v>
      </c>
      <c r="E318" s="155"/>
      <c r="F318" s="117">
        <f t="shared" si="73"/>
        <v>3588</v>
      </c>
      <c r="G318" s="117">
        <f t="shared" si="73"/>
        <v>3588</v>
      </c>
      <c r="H318" s="117">
        <f>H319</f>
        <v>0</v>
      </c>
      <c r="I318" s="117">
        <f t="shared" si="57"/>
        <v>0</v>
      </c>
      <c r="J318" s="134">
        <f>J319</f>
        <v>0</v>
      </c>
      <c r="K318" s="127">
        <f t="shared" si="58"/>
        <v>0</v>
      </c>
    </row>
    <row r="319" spans="1:11" ht="26.4">
      <c r="A319" s="154" t="s">
        <v>69</v>
      </c>
      <c r="B319" s="73" t="s">
        <v>205</v>
      </c>
      <c r="C319" s="153" t="s">
        <v>752</v>
      </c>
      <c r="D319" s="155" t="s">
        <v>70</v>
      </c>
      <c r="E319" s="155">
        <v>900810</v>
      </c>
      <c r="F319" s="117">
        <v>3588</v>
      </c>
      <c r="G319" s="117">
        <v>3588</v>
      </c>
      <c r="H319" s="117">
        <v>0</v>
      </c>
      <c r="I319" s="117">
        <f t="shared" si="57"/>
        <v>0</v>
      </c>
      <c r="J319" s="122"/>
      <c r="K319" s="127">
        <f t="shared" si="58"/>
        <v>0</v>
      </c>
    </row>
    <row r="320" spans="1:11" s="113" customFormat="1">
      <c r="A320" s="159" t="s">
        <v>803</v>
      </c>
      <c r="B320" s="76" t="s">
        <v>205</v>
      </c>
      <c r="C320" s="150" t="s">
        <v>804</v>
      </c>
      <c r="D320" s="158"/>
      <c r="E320" s="158"/>
      <c r="F320" s="116">
        <f t="shared" ref="F320:G322" si="74">F321</f>
        <v>37405</v>
      </c>
      <c r="G320" s="116">
        <f t="shared" si="74"/>
        <v>37405</v>
      </c>
      <c r="H320" s="116">
        <f t="shared" ref="H320:H322" si="75">H321</f>
        <v>3449</v>
      </c>
      <c r="I320" s="116">
        <f t="shared" si="57"/>
        <v>9.2206924207993595</v>
      </c>
      <c r="J320" s="135"/>
      <c r="K320" s="126">
        <f t="shared" si="58"/>
        <v>9.2206924207993595</v>
      </c>
    </row>
    <row r="321" spans="1:11" s="114" customFormat="1">
      <c r="A321" s="154" t="s">
        <v>395</v>
      </c>
      <c r="B321" s="73" t="s">
        <v>205</v>
      </c>
      <c r="C321" s="153" t="s">
        <v>805</v>
      </c>
      <c r="D321" s="155"/>
      <c r="E321" s="155"/>
      <c r="F321" s="117">
        <f t="shared" si="74"/>
        <v>37405</v>
      </c>
      <c r="G321" s="117">
        <f t="shared" si="74"/>
        <v>37405</v>
      </c>
      <c r="H321" s="117">
        <f t="shared" si="75"/>
        <v>3449</v>
      </c>
      <c r="I321" s="117">
        <f t="shared" si="57"/>
        <v>9.2206924207993595</v>
      </c>
      <c r="J321" s="122"/>
      <c r="K321" s="127">
        <f t="shared" si="58"/>
        <v>9.2206924207993595</v>
      </c>
    </row>
    <row r="322" spans="1:11" s="114" customFormat="1" ht="26.4">
      <c r="A322" s="154" t="s">
        <v>67</v>
      </c>
      <c r="B322" s="73" t="s">
        <v>205</v>
      </c>
      <c r="C322" s="153" t="s">
        <v>805</v>
      </c>
      <c r="D322" s="155" t="s">
        <v>68</v>
      </c>
      <c r="E322" s="155"/>
      <c r="F322" s="117">
        <f t="shared" si="74"/>
        <v>37405</v>
      </c>
      <c r="G322" s="117">
        <f t="shared" si="74"/>
        <v>37405</v>
      </c>
      <c r="H322" s="117">
        <f t="shared" si="75"/>
        <v>3449</v>
      </c>
      <c r="I322" s="117">
        <f t="shared" si="57"/>
        <v>9.2206924207993595</v>
      </c>
      <c r="J322" s="122"/>
      <c r="K322" s="127">
        <f t="shared" si="58"/>
        <v>9.2206924207993595</v>
      </c>
    </row>
    <row r="323" spans="1:11" s="114" customFormat="1" ht="26.4">
      <c r="A323" s="154" t="s">
        <v>69</v>
      </c>
      <c r="B323" s="73" t="s">
        <v>205</v>
      </c>
      <c r="C323" s="153" t="s">
        <v>805</v>
      </c>
      <c r="D323" s="155" t="s">
        <v>70</v>
      </c>
      <c r="E323" s="155">
        <v>900810</v>
      </c>
      <c r="F323" s="117">
        <v>37405</v>
      </c>
      <c r="G323" s="117">
        <v>37405</v>
      </c>
      <c r="H323" s="117">
        <v>3449</v>
      </c>
      <c r="I323" s="117">
        <f t="shared" si="57"/>
        <v>9.2206924207993595</v>
      </c>
      <c r="J323" s="122"/>
      <c r="K323" s="127">
        <f t="shared" si="58"/>
        <v>9.2206924207993595</v>
      </c>
    </row>
    <row r="324" spans="1:11" s="113" customFormat="1">
      <c r="A324" s="159" t="s">
        <v>191</v>
      </c>
      <c r="B324" s="76" t="s">
        <v>205</v>
      </c>
      <c r="C324" s="77" t="s">
        <v>145</v>
      </c>
      <c r="D324" s="158"/>
      <c r="E324" s="158"/>
      <c r="F324" s="116">
        <f t="shared" ref="F324:H326" si="76">F325</f>
        <v>0</v>
      </c>
      <c r="G324" s="116">
        <f t="shared" si="76"/>
        <v>1742.4</v>
      </c>
      <c r="H324" s="116">
        <f t="shared" si="76"/>
        <v>1742.4</v>
      </c>
      <c r="I324" s="116">
        <v>0</v>
      </c>
      <c r="J324" s="135"/>
      <c r="K324" s="126">
        <f t="shared" si="58"/>
        <v>100</v>
      </c>
    </row>
    <row r="325" spans="1:11" s="114" customFormat="1">
      <c r="A325" s="159" t="s">
        <v>630</v>
      </c>
      <c r="B325" s="76" t="s">
        <v>205</v>
      </c>
      <c r="C325" s="150" t="s">
        <v>629</v>
      </c>
      <c r="D325" s="158"/>
      <c r="E325" s="158"/>
      <c r="F325" s="116">
        <f t="shared" si="76"/>
        <v>0</v>
      </c>
      <c r="G325" s="116">
        <f t="shared" si="76"/>
        <v>1742.4</v>
      </c>
      <c r="H325" s="116">
        <f t="shared" si="76"/>
        <v>1742.4</v>
      </c>
      <c r="I325" s="116">
        <v>0</v>
      </c>
      <c r="J325" s="135"/>
      <c r="K325" s="126">
        <f t="shared" si="58"/>
        <v>100</v>
      </c>
    </row>
    <row r="326" spans="1:11" s="114" customFormat="1">
      <c r="A326" s="154" t="s">
        <v>72</v>
      </c>
      <c r="B326" s="76" t="s">
        <v>205</v>
      </c>
      <c r="C326" s="153" t="s">
        <v>629</v>
      </c>
      <c r="D326" s="155" t="s">
        <v>73</v>
      </c>
      <c r="E326" s="155"/>
      <c r="F326" s="117">
        <f t="shared" si="76"/>
        <v>0</v>
      </c>
      <c r="G326" s="117">
        <f t="shared" si="76"/>
        <v>1742.4</v>
      </c>
      <c r="H326" s="117">
        <f t="shared" si="76"/>
        <v>1742.4</v>
      </c>
      <c r="I326" s="117">
        <v>0</v>
      </c>
      <c r="J326" s="122"/>
      <c r="K326" s="127">
        <f t="shared" si="58"/>
        <v>100</v>
      </c>
    </row>
    <row r="327" spans="1:11" s="114" customFormat="1">
      <c r="A327" s="154" t="s">
        <v>631</v>
      </c>
      <c r="B327" s="76" t="s">
        <v>205</v>
      </c>
      <c r="C327" s="153" t="s">
        <v>629</v>
      </c>
      <c r="D327" s="155">
        <v>830</v>
      </c>
      <c r="E327" s="155">
        <v>900100</v>
      </c>
      <c r="F327" s="117">
        <v>0</v>
      </c>
      <c r="G327" s="117">
        <v>1742.4</v>
      </c>
      <c r="H327" s="117">
        <v>1742.4</v>
      </c>
      <c r="I327" s="117">
        <v>0</v>
      </c>
      <c r="J327" s="122"/>
      <c r="K327" s="127">
        <f t="shared" si="58"/>
        <v>100</v>
      </c>
    </row>
    <row r="328" spans="1:11">
      <c r="A328" s="74" t="s">
        <v>95</v>
      </c>
      <c r="B328" s="76" t="s">
        <v>206</v>
      </c>
      <c r="C328" s="153"/>
      <c r="D328" s="155"/>
      <c r="E328" s="155"/>
      <c r="F328" s="116">
        <f>F329</f>
        <v>13898.8</v>
      </c>
      <c r="G328" s="116">
        <f>G329</f>
        <v>13898.8</v>
      </c>
      <c r="H328" s="116">
        <f>H329</f>
        <v>4161.5999999999995</v>
      </c>
      <c r="I328" s="116">
        <f t="shared" si="57"/>
        <v>29.942153279419802</v>
      </c>
      <c r="J328" s="122"/>
      <c r="K328" s="126">
        <f t="shared" si="58"/>
        <v>29.942153279419802</v>
      </c>
    </row>
    <row r="329" spans="1:11">
      <c r="A329" s="159" t="s">
        <v>520</v>
      </c>
      <c r="B329" s="76" t="s">
        <v>206</v>
      </c>
      <c r="C329" s="150" t="s">
        <v>159</v>
      </c>
      <c r="D329" s="155"/>
      <c r="E329" s="155"/>
      <c r="F329" s="116">
        <f>F335+F330</f>
        <v>13898.8</v>
      </c>
      <c r="G329" s="116">
        <f>G335+G330</f>
        <v>13898.8</v>
      </c>
      <c r="H329" s="116">
        <f>H335+H330</f>
        <v>4161.5999999999995</v>
      </c>
      <c r="I329" s="116">
        <f t="shared" si="57"/>
        <v>29.942153279419802</v>
      </c>
      <c r="J329" s="122"/>
      <c r="K329" s="126">
        <f t="shared" si="58"/>
        <v>29.942153279419802</v>
      </c>
    </row>
    <row r="330" spans="1:11" ht="39.6">
      <c r="A330" s="156" t="s">
        <v>451</v>
      </c>
      <c r="B330" s="76" t="s">
        <v>206</v>
      </c>
      <c r="C330" s="150" t="s">
        <v>160</v>
      </c>
      <c r="D330" s="155"/>
      <c r="E330" s="155"/>
      <c r="F330" s="116">
        <f t="shared" ref="F330:G333" si="77">F331</f>
        <v>1320</v>
      </c>
      <c r="G330" s="116">
        <f t="shared" si="77"/>
        <v>1320</v>
      </c>
      <c r="H330" s="116">
        <f t="shared" ref="H330:H333" si="78">H331</f>
        <v>474</v>
      </c>
      <c r="I330" s="116">
        <f t="shared" si="57"/>
        <v>35.909090909090907</v>
      </c>
      <c r="J330" s="122"/>
      <c r="K330" s="126">
        <f t="shared" si="58"/>
        <v>35.909090909090907</v>
      </c>
    </row>
    <row r="331" spans="1:11" ht="52.8">
      <c r="A331" s="159" t="s">
        <v>849</v>
      </c>
      <c r="B331" s="76" t="s">
        <v>206</v>
      </c>
      <c r="C331" s="150" t="s">
        <v>192</v>
      </c>
      <c r="D331" s="158"/>
      <c r="E331" s="158"/>
      <c r="F331" s="116">
        <f t="shared" si="77"/>
        <v>1320</v>
      </c>
      <c r="G331" s="116">
        <f t="shared" si="77"/>
        <v>1320</v>
      </c>
      <c r="H331" s="116">
        <f t="shared" si="78"/>
        <v>474</v>
      </c>
      <c r="I331" s="116">
        <f t="shared" ref="I331:I394" si="79">H331/F331*100</f>
        <v>35.909090909090907</v>
      </c>
      <c r="J331" s="122"/>
      <c r="K331" s="126">
        <f t="shared" ref="K331:K394" si="80">H331/G331*100</f>
        <v>35.909090909090907</v>
      </c>
    </row>
    <row r="332" spans="1:11" ht="76.5" customHeight="1">
      <c r="A332" s="154" t="s">
        <v>801</v>
      </c>
      <c r="B332" s="73" t="s">
        <v>206</v>
      </c>
      <c r="C332" s="153" t="s">
        <v>711</v>
      </c>
      <c r="D332" s="155"/>
      <c r="E332" s="155"/>
      <c r="F332" s="117">
        <f t="shared" si="77"/>
        <v>1320</v>
      </c>
      <c r="G332" s="117">
        <f t="shared" si="77"/>
        <v>1320</v>
      </c>
      <c r="H332" s="117">
        <f t="shared" si="78"/>
        <v>474</v>
      </c>
      <c r="I332" s="117">
        <f t="shared" si="79"/>
        <v>35.909090909090907</v>
      </c>
      <c r="J332" s="122"/>
      <c r="K332" s="127">
        <f t="shared" si="80"/>
        <v>35.909090909090907</v>
      </c>
    </row>
    <row r="333" spans="1:11" ht="26.4">
      <c r="A333" s="154" t="s">
        <v>83</v>
      </c>
      <c r="B333" s="73" t="s">
        <v>206</v>
      </c>
      <c r="C333" s="153" t="s">
        <v>711</v>
      </c>
      <c r="D333" s="155" t="s">
        <v>84</v>
      </c>
      <c r="E333" s="155"/>
      <c r="F333" s="117">
        <f t="shared" si="77"/>
        <v>1320</v>
      </c>
      <c r="G333" s="117">
        <f t="shared" si="77"/>
        <v>1320</v>
      </c>
      <c r="H333" s="117">
        <f t="shared" si="78"/>
        <v>474</v>
      </c>
      <c r="I333" s="117">
        <f t="shared" si="79"/>
        <v>35.909090909090907</v>
      </c>
      <c r="J333" s="122"/>
      <c r="K333" s="127">
        <f t="shared" si="80"/>
        <v>35.909090909090907</v>
      </c>
    </row>
    <row r="334" spans="1:11">
      <c r="A334" s="154" t="s">
        <v>85</v>
      </c>
      <c r="B334" s="73" t="s">
        <v>206</v>
      </c>
      <c r="C334" s="153" t="s">
        <v>711</v>
      </c>
      <c r="D334" s="155" t="s">
        <v>86</v>
      </c>
      <c r="E334" s="155">
        <v>900100</v>
      </c>
      <c r="F334" s="117">
        <v>1320</v>
      </c>
      <c r="G334" s="117">
        <v>1320</v>
      </c>
      <c r="H334" s="117">
        <v>474</v>
      </c>
      <c r="I334" s="117">
        <f t="shared" si="79"/>
        <v>35.909090909090907</v>
      </c>
      <c r="J334" s="122"/>
      <c r="K334" s="127">
        <f t="shared" si="80"/>
        <v>35.909090909090907</v>
      </c>
    </row>
    <row r="335" spans="1:11" ht="39.6">
      <c r="A335" s="149" t="s">
        <v>518</v>
      </c>
      <c r="B335" s="76" t="s">
        <v>206</v>
      </c>
      <c r="C335" s="150" t="s">
        <v>168</v>
      </c>
      <c r="D335" s="158"/>
      <c r="E335" s="158"/>
      <c r="F335" s="116">
        <f>F336+F343+F347+F354</f>
        <v>12578.8</v>
      </c>
      <c r="G335" s="116">
        <f>G336+G343+G347+G354</f>
        <v>12578.8</v>
      </c>
      <c r="H335" s="116">
        <f>H336+H343+H347+H354</f>
        <v>3687.5999999999995</v>
      </c>
      <c r="I335" s="116">
        <f t="shared" si="79"/>
        <v>29.315991986516991</v>
      </c>
      <c r="J335" s="122"/>
      <c r="K335" s="126">
        <f t="shared" si="80"/>
        <v>29.315991986516991</v>
      </c>
    </row>
    <row r="336" spans="1:11">
      <c r="A336" s="149" t="s">
        <v>519</v>
      </c>
      <c r="B336" s="76" t="s">
        <v>206</v>
      </c>
      <c r="C336" s="150" t="s">
        <v>275</v>
      </c>
      <c r="D336" s="158"/>
      <c r="E336" s="158"/>
      <c r="F336" s="116">
        <f>F337+F340</f>
        <v>7647.2999999999993</v>
      </c>
      <c r="G336" s="116">
        <f>G337+G340</f>
        <v>7647.2999999999993</v>
      </c>
      <c r="H336" s="116">
        <f>H337+H340</f>
        <v>2517.0999999999995</v>
      </c>
      <c r="I336" s="116">
        <f t="shared" si="79"/>
        <v>32.914884992088709</v>
      </c>
      <c r="J336" s="122"/>
      <c r="K336" s="126">
        <f t="shared" si="80"/>
        <v>32.914884992088709</v>
      </c>
    </row>
    <row r="337" spans="1:11" ht="39.6">
      <c r="A337" s="154" t="s">
        <v>450</v>
      </c>
      <c r="B337" s="73" t="s">
        <v>206</v>
      </c>
      <c r="C337" s="153" t="s">
        <v>276</v>
      </c>
      <c r="D337" s="155"/>
      <c r="E337" s="155"/>
      <c r="F337" s="117">
        <f t="shared" ref="F337:H338" si="81">F338</f>
        <v>2796.6</v>
      </c>
      <c r="G337" s="117">
        <f t="shared" si="81"/>
        <v>2796.6</v>
      </c>
      <c r="H337" s="117">
        <f t="shared" si="81"/>
        <v>1073.5999999999999</v>
      </c>
      <c r="I337" s="117">
        <f t="shared" si="79"/>
        <v>38.389472931416719</v>
      </c>
      <c r="J337" s="122"/>
      <c r="K337" s="127">
        <f t="shared" si="80"/>
        <v>38.389472931416719</v>
      </c>
    </row>
    <row r="338" spans="1:11" ht="26.4">
      <c r="A338" s="154" t="s">
        <v>67</v>
      </c>
      <c r="B338" s="73" t="s">
        <v>206</v>
      </c>
      <c r="C338" s="153" t="s">
        <v>276</v>
      </c>
      <c r="D338" s="155" t="s">
        <v>68</v>
      </c>
      <c r="E338" s="155"/>
      <c r="F338" s="117">
        <f>F339</f>
        <v>2796.6</v>
      </c>
      <c r="G338" s="117">
        <f>G339</f>
        <v>2796.6</v>
      </c>
      <c r="H338" s="117">
        <f t="shared" si="81"/>
        <v>1073.5999999999999</v>
      </c>
      <c r="I338" s="117">
        <f t="shared" si="79"/>
        <v>38.389472931416719</v>
      </c>
      <c r="J338" s="122"/>
      <c r="K338" s="127">
        <f t="shared" si="80"/>
        <v>38.389472931416719</v>
      </c>
    </row>
    <row r="339" spans="1:11" ht="26.4">
      <c r="A339" s="154" t="s">
        <v>69</v>
      </c>
      <c r="B339" s="73" t="s">
        <v>206</v>
      </c>
      <c r="C339" s="153" t="s">
        <v>276</v>
      </c>
      <c r="D339" s="155" t="s">
        <v>70</v>
      </c>
      <c r="E339" s="155">
        <v>900100</v>
      </c>
      <c r="F339" s="117">
        <v>2796.6</v>
      </c>
      <c r="G339" s="117">
        <v>2796.6</v>
      </c>
      <c r="H339" s="117">
        <f>961.9+53.9+57.8</f>
        <v>1073.5999999999999</v>
      </c>
      <c r="I339" s="117">
        <f t="shared" si="79"/>
        <v>38.389472931416719</v>
      </c>
      <c r="J339" s="122"/>
      <c r="K339" s="127">
        <f t="shared" si="80"/>
        <v>38.389472931416719</v>
      </c>
    </row>
    <row r="340" spans="1:11" ht="26.4">
      <c r="A340" s="154" t="s">
        <v>273</v>
      </c>
      <c r="B340" s="73" t="s">
        <v>206</v>
      </c>
      <c r="C340" s="153" t="s">
        <v>277</v>
      </c>
      <c r="D340" s="155"/>
      <c r="E340" s="155"/>
      <c r="F340" s="117">
        <f t="shared" ref="F340:H341" si="82">F341</f>
        <v>4850.7</v>
      </c>
      <c r="G340" s="117">
        <f t="shared" si="82"/>
        <v>4850.7</v>
      </c>
      <c r="H340" s="117">
        <f t="shared" si="82"/>
        <v>1443.4999999999998</v>
      </c>
      <c r="I340" s="117">
        <f t="shared" si="79"/>
        <v>29.758591543488567</v>
      </c>
      <c r="J340" s="122"/>
      <c r="K340" s="127">
        <f t="shared" si="80"/>
        <v>29.758591543488567</v>
      </c>
    </row>
    <row r="341" spans="1:11" ht="26.4">
      <c r="A341" s="154" t="s">
        <v>67</v>
      </c>
      <c r="B341" s="73" t="s">
        <v>206</v>
      </c>
      <c r="C341" s="153" t="s">
        <v>277</v>
      </c>
      <c r="D341" s="155" t="s">
        <v>68</v>
      </c>
      <c r="E341" s="155"/>
      <c r="F341" s="117">
        <f t="shared" si="82"/>
        <v>4850.7</v>
      </c>
      <c r="G341" s="117">
        <f t="shared" si="82"/>
        <v>4850.7</v>
      </c>
      <c r="H341" s="117">
        <f t="shared" si="82"/>
        <v>1443.4999999999998</v>
      </c>
      <c r="I341" s="117">
        <f t="shared" si="79"/>
        <v>29.758591543488567</v>
      </c>
      <c r="J341" s="122"/>
      <c r="K341" s="127">
        <f t="shared" si="80"/>
        <v>29.758591543488567</v>
      </c>
    </row>
    <row r="342" spans="1:11" ht="26.4">
      <c r="A342" s="154" t="s">
        <v>69</v>
      </c>
      <c r="B342" s="73" t="s">
        <v>206</v>
      </c>
      <c r="C342" s="153" t="s">
        <v>277</v>
      </c>
      <c r="D342" s="155" t="s">
        <v>70</v>
      </c>
      <c r="E342" s="155">
        <v>900100</v>
      </c>
      <c r="F342" s="117">
        <v>4850.7</v>
      </c>
      <c r="G342" s="117">
        <v>4850.7</v>
      </c>
      <c r="H342" s="117">
        <f>1295.8+51.1+94+2.6</f>
        <v>1443.4999999999998</v>
      </c>
      <c r="I342" s="117">
        <f t="shared" si="79"/>
        <v>29.758591543488567</v>
      </c>
      <c r="J342" s="122"/>
      <c r="K342" s="127">
        <f t="shared" si="80"/>
        <v>29.758591543488567</v>
      </c>
    </row>
    <row r="343" spans="1:11">
      <c r="A343" s="149" t="s">
        <v>452</v>
      </c>
      <c r="B343" s="76" t="s">
        <v>206</v>
      </c>
      <c r="C343" s="150" t="s">
        <v>278</v>
      </c>
      <c r="D343" s="158"/>
      <c r="E343" s="155"/>
      <c r="F343" s="116">
        <f t="shared" ref="F343:H345" si="83">F344</f>
        <v>629</v>
      </c>
      <c r="G343" s="116">
        <f t="shared" si="83"/>
        <v>629</v>
      </c>
      <c r="H343" s="116">
        <f t="shared" si="83"/>
        <v>170.4</v>
      </c>
      <c r="I343" s="116">
        <f t="shared" si="79"/>
        <v>27.090620031796504</v>
      </c>
      <c r="J343" s="122"/>
      <c r="K343" s="126">
        <f t="shared" si="80"/>
        <v>27.090620031796504</v>
      </c>
    </row>
    <row r="344" spans="1:11">
      <c r="A344" s="175" t="s">
        <v>274</v>
      </c>
      <c r="B344" s="73" t="s">
        <v>206</v>
      </c>
      <c r="C344" s="153" t="s">
        <v>279</v>
      </c>
      <c r="D344" s="155"/>
      <c r="E344" s="155"/>
      <c r="F344" s="117">
        <f t="shared" si="83"/>
        <v>629</v>
      </c>
      <c r="G344" s="117">
        <f t="shared" si="83"/>
        <v>629</v>
      </c>
      <c r="H344" s="117">
        <f t="shared" si="83"/>
        <v>170.4</v>
      </c>
      <c r="I344" s="117">
        <f t="shared" si="79"/>
        <v>27.090620031796504</v>
      </c>
      <c r="J344" s="122"/>
      <c r="K344" s="127">
        <f t="shared" si="80"/>
        <v>27.090620031796504</v>
      </c>
    </row>
    <row r="345" spans="1:11" ht="26.4">
      <c r="A345" s="154" t="s">
        <v>67</v>
      </c>
      <c r="B345" s="73" t="s">
        <v>206</v>
      </c>
      <c r="C345" s="153" t="s">
        <v>279</v>
      </c>
      <c r="D345" s="155" t="s">
        <v>68</v>
      </c>
      <c r="E345" s="155"/>
      <c r="F345" s="117">
        <f t="shared" si="83"/>
        <v>629</v>
      </c>
      <c r="G345" s="117">
        <f t="shared" si="83"/>
        <v>629</v>
      </c>
      <c r="H345" s="117">
        <f t="shared" si="83"/>
        <v>170.4</v>
      </c>
      <c r="I345" s="117">
        <f t="shared" si="79"/>
        <v>27.090620031796504</v>
      </c>
      <c r="J345" s="122"/>
      <c r="K345" s="127">
        <f t="shared" si="80"/>
        <v>27.090620031796504</v>
      </c>
    </row>
    <row r="346" spans="1:11" ht="26.4">
      <c r="A346" s="154" t="s">
        <v>69</v>
      </c>
      <c r="B346" s="73" t="s">
        <v>206</v>
      </c>
      <c r="C346" s="153" t="s">
        <v>279</v>
      </c>
      <c r="D346" s="155" t="s">
        <v>70</v>
      </c>
      <c r="E346" s="155">
        <v>900100</v>
      </c>
      <c r="F346" s="117">
        <v>629</v>
      </c>
      <c r="G346" s="117">
        <v>629</v>
      </c>
      <c r="H346" s="117">
        <v>170.4</v>
      </c>
      <c r="I346" s="117">
        <f t="shared" si="79"/>
        <v>27.090620031796504</v>
      </c>
      <c r="J346" s="122"/>
      <c r="K346" s="127">
        <f t="shared" si="80"/>
        <v>27.090620031796504</v>
      </c>
    </row>
    <row r="347" spans="1:11">
      <c r="A347" s="149" t="s">
        <v>453</v>
      </c>
      <c r="B347" s="76" t="s">
        <v>206</v>
      </c>
      <c r="C347" s="150" t="s">
        <v>280</v>
      </c>
      <c r="D347" s="158"/>
      <c r="E347" s="155"/>
      <c r="F347" s="116">
        <f>F348+F351</f>
        <v>2566.5</v>
      </c>
      <c r="G347" s="116">
        <f>G348+G351</f>
        <v>2566.5</v>
      </c>
      <c r="H347" s="116">
        <f>H348+H351</f>
        <v>1000.1</v>
      </c>
      <c r="I347" s="116">
        <f t="shared" si="79"/>
        <v>38.967465419832457</v>
      </c>
      <c r="J347" s="122"/>
      <c r="K347" s="126">
        <f t="shared" si="80"/>
        <v>38.967465419832457</v>
      </c>
    </row>
    <row r="348" spans="1:11" ht="26.4">
      <c r="A348" s="175" t="s">
        <v>454</v>
      </c>
      <c r="B348" s="73" t="s">
        <v>206</v>
      </c>
      <c r="C348" s="153" t="s">
        <v>281</v>
      </c>
      <c r="D348" s="82"/>
      <c r="E348" s="155"/>
      <c r="F348" s="117">
        <f t="shared" ref="F348:H349" si="84">F349</f>
        <v>2326.5</v>
      </c>
      <c r="G348" s="117">
        <f t="shared" si="84"/>
        <v>2326.5</v>
      </c>
      <c r="H348" s="117">
        <f t="shared" si="84"/>
        <v>900.1</v>
      </c>
      <c r="I348" s="117">
        <f t="shared" si="79"/>
        <v>38.689017837954012</v>
      </c>
      <c r="J348" s="122"/>
      <c r="K348" s="127">
        <f t="shared" si="80"/>
        <v>38.689017837954012</v>
      </c>
    </row>
    <row r="349" spans="1:11" ht="26.4">
      <c r="A349" s="154" t="s">
        <v>67</v>
      </c>
      <c r="B349" s="73" t="s">
        <v>206</v>
      </c>
      <c r="C349" s="153" t="s">
        <v>281</v>
      </c>
      <c r="D349" s="155" t="s">
        <v>68</v>
      </c>
      <c r="E349" s="155"/>
      <c r="F349" s="117">
        <f t="shared" si="84"/>
        <v>2326.5</v>
      </c>
      <c r="G349" s="117">
        <f t="shared" si="84"/>
        <v>2326.5</v>
      </c>
      <c r="H349" s="117">
        <f t="shared" si="84"/>
        <v>900.1</v>
      </c>
      <c r="I349" s="117">
        <f t="shared" si="79"/>
        <v>38.689017837954012</v>
      </c>
      <c r="J349" s="122"/>
      <c r="K349" s="127">
        <f t="shared" si="80"/>
        <v>38.689017837954012</v>
      </c>
    </row>
    <row r="350" spans="1:11" ht="26.4">
      <c r="A350" s="154" t="s">
        <v>69</v>
      </c>
      <c r="B350" s="73" t="s">
        <v>206</v>
      </c>
      <c r="C350" s="153" t="s">
        <v>281</v>
      </c>
      <c r="D350" s="155" t="s">
        <v>70</v>
      </c>
      <c r="E350" s="155">
        <v>900100</v>
      </c>
      <c r="F350" s="117">
        <v>2326.5</v>
      </c>
      <c r="G350" s="117">
        <v>2326.5</v>
      </c>
      <c r="H350" s="117">
        <f>411.8+50+144.3+294</f>
        <v>900.1</v>
      </c>
      <c r="I350" s="117">
        <f t="shared" si="79"/>
        <v>38.689017837954012</v>
      </c>
      <c r="J350" s="122"/>
      <c r="K350" s="127">
        <f t="shared" si="80"/>
        <v>38.689017837954012</v>
      </c>
    </row>
    <row r="351" spans="1:11" ht="52.8">
      <c r="A351" s="175" t="s">
        <v>761</v>
      </c>
      <c r="B351" s="73" t="s">
        <v>206</v>
      </c>
      <c r="C351" s="153" t="s">
        <v>760</v>
      </c>
      <c r="D351" s="112"/>
      <c r="E351" s="155"/>
      <c r="F351" s="117">
        <f t="shared" ref="F351:H352" si="85">F352</f>
        <v>240</v>
      </c>
      <c r="G351" s="117">
        <f t="shared" si="85"/>
        <v>240</v>
      </c>
      <c r="H351" s="117">
        <f t="shared" si="85"/>
        <v>100</v>
      </c>
      <c r="I351" s="117">
        <f t="shared" si="79"/>
        <v>41.666666666666671</v>
      </c>
      <c r="J351" s="122"/>
      <c r="K351" s="127">
        <f t="shared" si="80"/>
        <v>41.666666666666671</v>
      </c>
    </row>
    <row r="352" spans="1:11" ht="26.4">
      <c r="A352" s="154" t="s">
        <v>67</v>
      </c>
      <c r="B352" s="73" t="s">
        <v>206</v>
      </c>
      <c r="C352" s="153" t="s">
        <v>760</v>
      </c>
      <c r="D352" s="155" t="s">
        <v>68</v>
      </c>
      <c r="E352" s="155"/>
      <c r="F352" s="117">
        <f t="shared" si="85"/>
        <v>240</v>
      </c>
      <c r="G352" s="117">
        <f t="shared" si="85"/>
        <v>240</v>
      </c>
      <c r="H352" s="117">
        <f t="shared" si="85"/>
        <v>100</v>
      </c>
      <c r="I352" s="117">
        <f t="shared" si="79"/>
        <v>41.666666666666671</v>
      </c>
      <c r="J352" s="122"/>
      <c r="K352" s="127">
        <f t="shared" si="80"/>
        <v>41.666666666666671</v>
      </c>
    </row>
    <row r="353" spans="1:11" ht="26.4">
      <c r="A353" s="154" t="s">
        <v>69</v>
      </c>
      <c r="B353" s="73" t="s">
        <v>206</v>
      </c>
      <c r="C353" s="153" t="s">
        <v>760</v>
      </c>
      <c r="D353" s="155" t="s">
        <v>70</v>
      </c>
      <c r="E353" s="155">
        <v>900100</v>
      </c>
      <c r="F353" s="117">
        <v>240</v>
      </c>
      <c r="G353" s="117">
        <v>240</v>
      </c>
      <c r="H353" s="117">
        <v>100</v>
      </c>
      <c r="I353" s="117">
        <f t="shared" si="79"/>
        <v>41.666666666666671</v>
      </c>
      <c r="J353" s="122"/>
      <c r="K353" s="127">
        <f t="shared" si="80"/>
        <v>41.666666666666671</v>
      </c>
    </row>
    <row r="354" spans="1:11">
      <c r="A354" s="149" t="s">
        <v>754</v>
      </c>
      <c r="B354" s="76" t="s">
        <v>206</v>
      </c>
      <c r="C354" s="150" t="s">
        <v>756</v>
      </c>
      <c r="D354" s="158"/>
      <c r="E354" s="158"/>
      <c r="F354" s="116">
        <f>F355</f>
        <v>1736</v>
      </c>
      <c r="G354" s="116">
        <f>G355</f>
        <v>1736</v>
      </c>
      <c r="H354" s="116">
        <f t="shared" ref="H354:H356" si="86">H355</f>
        <v>0</v>
      </c>
      <c r="I354" s="116">
        <f t="shared" si="79"/>
        <v>0</v>
      </c>
      <c r="J354" s="122"/>
      <c r="K354" s="126">
        <f t="shared" si="80"/>
        <v>0</v>
      </c>
    </row>
    <row r="355" spans="1:11" ht="40.5" customHeight="1">
      <c r="A355" s="154" t="s">
        <v>755</v>
      </c>
      <c r="B355" s="73" t="s">
        <v>206</v>
      </c>
      <c r="C355" s="153" t="s">
        <v>757</v>
      </c>
      <c r="D355" s="155"/>
      <c r="E355" s="155"/>
      <c r="F355" s="117">
        <f>F356+F358</f>
        <v>1736</v>
      </c>
      <c r="G355" s="117">
        <f>G356+G358</f>
        <v>1736</v>
      </c>
      <c r="H355" s="117">
        <f>H356+H358</f>
        <v>0</v>
      </c>
      <c r="I355" s="117">
        <f t="shared" si="79"/>
        <v>0</v>
      </c>
      <c r="J355" s="122"/>
      <c r="K355" s="127">
        <f t="shared" si="80"/>
        <v>0</v>
      </c>
    </row>
    <row r="356" spans="1:11" ht="26.4">
      <c r="A356" s="154" t="s">
        <v>67</v>
      </c>
      <c r="B356" s="73" t="s">
        <v>206</v>
      </c>
      <c r="C356" s="153" t="s">
        <v>757</v>
      </c>
      <c r="D356" s="155" t="s">
        <v>68</v>
      </c>
      <c r="E356" s="155"/>
      <c r="F356" s="117">
        <f>F357</f>
        <v>158</v>
      </c>
      <c r="G356" s="117">
        <f>G357</f>
        <v>158</v>
      </c>
      <c r="H356" s="117">
        <f t="shared" si="86"/>
        <v>0</v>
      </c>
      <c r="I356" s="117">
        <f t="shared" si="79"/>
        <v>0</v>
      </c>
      <c r="J356" s="122"/>
      <c r="K356" s="127">
        <f t="shared" si="80"/>
        <v>0</v>
      </c>
    </row>
    <row r="357" spans="1:11" ht="26.4">
      <c r="A357" s="154" t="s">
        <v>69</v>
      </c>
      <c r="B357" s="73" t="s">
        <v>206</v>
      </c>
      <c r="C357" s="153" t="s">
        <v>757</v>
      </c>
      <c r="D357" s="155" t="s">
        <v>70</v>
      </c>
      <c r="E357" s="155">
        <v>900100</v>
      </c>
      <c r="F357" s="117">
        <v>158</v>
      </c>
      <c r="G357" s="117">
        <v>158</v>
      </c>
      <c r="H357" s="117">
        <v>0</v>
      </c>
      <c r="I357" s="117">
        <f t="shared" si="79"/>
        <v>0</v>
      </c>
      <c r="J357" s="122"/>
      <c r="K357" s="127">
        <f t="shared" si="80"/>
        <v>0</v>
      </c>
    </row>
    <row r="358" spans="1:11" ht="26.4">
      <c r="A358" s="154" t="s">
        <v>83</v>
      </c>
      <c r="B358" s="73" t="s">
        <v>206</v>
      </c>
      <c r="C358" s="153" t="s">
        <v>757</v>
      </c>
      <c r="D358" s="155" t="s">
        <v>84</v>
      </c>
      <c r="E358" s="179"/>
      <c r="F358" s="117">
        <f>SUM(F359)</f>
        <v>1578</v>
      </c>
      <c r="G358" s="117">
        <f>SUM(G359)</f>
        <v>1578</v>
      </c>
      <c r="H358" s="117">
        <f>SUM(H359)</f>
        <v>0</v>
      </c>
      <c r="I358" s="117">
        <f t="shared" si="79"/>
        <v>0</v>
      </c>
      <c r="J358" s="122"/>
      <c r="K358" s="127">
        <f t="shared" si="80"/>
        <v>0</v>
      </c>
    </row>
    <row r="359" spans="1:11">
      <c r="A359" s="154" t="s">
        <v>85</v>
      </c>
      <c r="B359" s="73" t="s">
        <v>206</v>
      </c>
      <c r="C359" s="153" t="s">
        <v>757</v>
      </c>
      <c r="D359" s="155" t="s">
        <v>86</v>
      </c>
      <c r="E359" s="179" t="s">
        <v>234</v>
      </c>
      <c r="F359" s="117">
        <v>1578</v>
      </c>
      <c r="G359" s="117">
        <v>1578</v>
      </c>
      <c r="H359" s="117">
        <v>0</v>
      </c>
      <c r="I359" s="117">
        <f t="shared" si="79"/>
        <v>0</v>
      </c>
      <c r="J359" s="122"/>
      <c r="K359" s="127">
        <f t="shared" si="80"/>
        <v>0</v>
      </c>
    </row>
    <row r="360" spans="1:11">
      <c r="A360" s="74" t="s">
        <v>98</v>
      </c>
      <c r="B360" s="76" t="s">
        <v>207</v>
      </c>
      <c r="C360" s="123"/>
      <c r="D360" s="123"/>
      <c r="E360" s="123"/>
      <c r="F360" s="116">
        <f>F367+F373+F361+F379</f>
        <v>27943</v>
      </c>
      <c r="G360" s="116">
        <f>G367+G373+G361+G379</f>
        <v>25927</v>
      </c>
      <c r="H360" s="116">
        <f>H367+H373+H361+H379</f>
        <v>4891.6000000000004</v>
      </c>
      <c r="I360" s="116">
        <f t="shared" si="79"/>
        <v>17.505636474251155</v>
      </c>
      <c r="J360" s="122"/>
      <c r="K360" s="126">
        <f t="shared" si="80"/>
        <v>18.866818374667339</v>
      </c>
    </row>
    <row r="361" spans="1:11" ht="26.4">
      <c r="A361" s="151" t="s">
        <v>238</v>
      </c>
      <c r="B361" s="76" t="s">
        <v>207</v>
      </c>
      <c r="C361" s="150" t="s">
        <v>166</v>
      </c>
      <c r="D361" s="123"/>
      <c r="E361" s="123"/>
      <c r="F361" s="116">
        <f t="shared" ref="F361:G365" si="87">F362</f>
        <v>365</v>
      </c>
      <c r="G361" s="116">
        <f t="shared" si="87"/>
        <v>365</v>
      </c>
      <c r="H361" s="116">
        <f t="shared" ref="H361:H365" si="88">H362</f>
        <v>191.6</v>
      </c>
      <c r="I361" s="116">
        <f t="shared" si="79"/>
        <v>52.4931506849315</v>
      </c>
      <c r="J361" s="122"/>
      <c r="K361" s="126">
        <f t="shared" si="80"/>
        <v>52.4931506849315</v>
      </c>
    </row>
    <row r="362" spans="1:11" ht="24.75" customHeight="1">
      <c r="A362" s="151" t="s">
        <v>239</v>
      </c>
      <c r="B362" s="76" t="s">
        <v>207</v>
      </c>
      <c r="C362" s="150" t="s">
        <v>167</v>
      </c>
      <c r="D362" s="124"/>
      <c r="E362" s="124"/>
      <c r="F362" s="116">
        <f t="shared" si="87"/>
        <v>365</v>
      </c>
      <c r="G362" s="116">
        <f t="shared" si="87"/>
        <v>365</v>
      </c>
      <c r="H362" s="116">
        <f t="shared" si="88"/>
        <v>191.6</v>
      </c>
      <c r="I362" s="116">
        <f t="shared" si="79"/>
        <v>52.4931506849315</v>
      </c>
      <c r="J362" s="122"/>
      <c r="K362" s="126">
        <f t="shared" si="80"/>
        <v>52.4931506849315</v>
      </c>
    </row>
    <row r="363" spans="1:11">
      <c r="A363" s="159" t="s">
        <v>591</v>
      </c>
      <c r="B363" s="76" t="s">
        <v>207</v>
      </c>
      <c r="C363" s="150" t="s">
        <v>331</v>
      </c>
      <c r="D363" s="158"/>
      <c r="E363" s="158"/>
      <c r="F363" s="116">
        <f t="shared" si="87"/>
        <v>365</v>
      </c>
      <c r="G363" s="116">
        <f t="shared" si="87"/>
        <v>365</v>
      </c>
      <c r="H363" s="116">
        <f t="shared" si="88"/>
        <v>191.6</v>
      </c>
      <c r="I363" s="116">
        <f t="shared" si="79"/>
        <v>52.4931506849315</v>
      </c>
      <c r="J363" s="122"/>
      <c r="K363" s="126">
        <f t="shared" si="80"/>
        <v>52.4931506849315</v>
      </c>
    </row>
    <row r="364" spans="1:11" ht="39.6">
      <c r="A364" s="154" t="s">
        <v>329</v>
      </c>
      <c r="B364" s="73" t="s">
        <v>207</v>
      </c>
      <c r="C364" s="153" t="s">
        <v>377</v>
      </c>
      <c r="D364" s="155"/>
      <c r="E364" s="155"/>
      <c r="F364" s="117">
        <f t="shared" si="87"/>
        <v>365</v>
      </c>
      <c r="G364" s="117">
        <f t="shared" si="87"/>
        <v>365</v>
      </c>
      <c r="H364" s="117">
        <f t="shared" si="88"/>
        <v>191.6</v>
      </c>
      <c r="I364" s="117">
        <f t="shared" si="79"/>
        <v>52.4931506849315</v>
      </c>
      <c r="J364" s="122"/>
      <c r="K364" s="127">
        <f t="shared" si="80"/>
        <v>52.4931506849315</v>
      </c>
    </row>
    <row r="365" spans="1:11" ht="26.4">
      <c r="A365" s="154" t="s">
        <v>67</v>
      </c>
      <c r="B365" s="73" t="s">
        <v>207</v>
      </c>
      <c r="C365" s="153" t="s">
        <v>377</v>
      </c>
      <c r="D365" s="155">
        <v>200</v>
      </c>
      <c r="E365" s="155"/>
      <c r="F365" s="117">
        <f t="shared" si="87"/>
        <v>365</v>
      </c>
      <c r="G365" s="117">
        <f t="shared" si="87"/>
        <v>365</v>
      </c>
      <c r="H365" s="117">
        <f t="shared" si="88"/>
        <v>191.6</v>
      </c>
      <c r="I365" s="117">
        <f t="shared" si="79"/>
        <v>52.4931506849315</v>
      </c>
      <c r="J365" s="122"/>
      <c r="K365" s="127">
        <f t="shared" si="80"/>
        <v>52.4931506849315</v>
      </c>
    </row>
    <row r="366" spans="1:11" ht="26.4">
      <c r="A366" s="154" t="s">
        <v>69</v>
      </c>
      <c r="B366" s="73" t="s">
        <v>207</v>
      </c>
      <c r="C366" s="153" t="s">
        <v>377</v>
      </c>
      <c r="D366" s="155">
        <v>240</v>
      </c>
      <c r="E366" s="155">
        <v>900303</v>
      </c>
      <c r="F366" s="117">
        <v>365</v>
      </c>
      <c r="G366" s="117">
        <v>365</v>
      </c>
      <c r="H366" s="117">
        <v>191.6</v>
      </c>
      <c r="I366" s="117">
        <f t="shared" si="79"/>
        <v>52.4931506849315</v>
      </c>
      <c r="J366" s="122"/>
      <c r="K366" s="127">
        <f t="shared" si="80"/>
        <v>52.4931506849315</v>
      </c>
    </row>
    <row r="367" spans="1:11">
      <c r="A367" s="151" t="s">
        <v>538</v>
      </c>
      <c r="B367" s="76" t="s">
        <v>207</v>
      </c>
      <c r="C367" s="150" t="s">
        <v>147</v>
      </c>
      <c r="D367" s="82"/>
      <c r="E367" s="82"/>
      <c r="F367" s="116">
        <f>F368</f>
        <v>3000</v>
      </c>
      <c r="G367" s="116">
        <f>G368</f>
        <v>3000</v>
      </c>
      <c r="H367" s="116">
        <f>H368</f>
        <v>0</v>
      </c>
      <c r="I367" s="116">
        <f t="shared" si="79"/>
        <v>0</v>
      </c>
      <c r="J367" s="122"/>
      <c r="K367" s="126">
        <f t="shared" si="80"/>
        <v>0</v>
      </c>
    </row>
    <row r="368" spans="1:11">
      <c r="A368" s="151" t="s">
        <v>539</v>
      </c>
      <c r="B368" s="76" t="s">
        <v>207</v>
      </c>
      <c r="C368" s="150" t="s">
        <v>148</v>
      </c>
      <c r="D368" s="78"/>
      <c r="E368" s="78"/>
      <c r="F368" s="116">
        <f t="shared" ref="F368:H371" si="89">F369</f>
        <v>3000</v>
      </c>
      <c r="G368" s="116">
        <f t="shared" si="89"/>
        <v>3000</v>
      </c>
      <c r="H368" s="116">
        <f t="shared" si="89"/>
        <v>0</v>
      </c>
      <c r="I368" s="116">
        <f t="shared" si="79"/>
        <v>0</v>
      </c>
      <c r="J368" s="122"/>
      <c r="K368" s="126">
        <f t="shared" si="80"/>
        <v>0</v>
      </c>
    </row>
    <row r="369" spans="1:11" ht="26.4">
      <c r="A369" s="174" t="s">
        <v>368</v>
      </c>
      <c r="B369" s="76" t="s">
        <v>207</v>
      </c>
      <c r="C369" s="150" t="s">
        <v>283</v>
      </c>
      <c r="D369" s="158"/>
      <c r="E369" s="158"/>
      <c r="F369" s="116">
        <f t="shared" si="89"/>
        <v>3000</v>
      </c>
      <c r="G369" s="116">
        <f t="shared" si="89"/>
        <v>3000</v>
      </c>
      <c r="H369" s="116">
        <f t="shared" si="89"/>
        <v>0</v>
      </c>
      <c r="I369" s="116">
        <f t="shared" si="79"/>
        <v>0</v>
      </c>
      <c r="J369" s="122"/>
      <c r="K369" s="126">
        <f t="shared" si="80"/>
        <v>0</v>
      </c>
    </row>
    <row r="370" spans="1:11">
      <c r="A370" s="175" t="s">
        <v>282</v>
      </c>
      <c r="B370" s="73" t="s">
        <v>207</v>
      </c>
      <c r="C370" s="153" t="s">
        <v>284</v>
      </c>
      <c r="D370" s="155"/>
      <c r="E370" s="155"/>
      <c r="F370" s="117">
        <f t="shared" si="89"/>
        <v>3000</v>
      </c>
      <c r="G370" s="117">
        <f t="shared" si="89"/>
        <v>3000</v>
      </c>
      <c r="H370" s="117">
        <f t="shared" si="89"/>
        <v>0</v>
      </c>
      <c r="I370" s="117">
        <f t="shared" si="79"/>
        <v>0</v>
      </c>
      <c r="J370" s="122"/>
      <c r="K370" s="127">
        <f t="shared" si="80"/>
        <v>0</v>
      </c>
    </row>
    <row r="371" spans="1:11">
      <c r="A371" s="154" t="s">
        <v>72</v>
      </c>
      <c r="B371" s="73" t="s">
        <v>207</v>
      </c>
      <c r="C371" s="153" t="s">
        <v>284</v>
      </c>
      <c r="D371" s="155">
        <v>800</v>
      </c>
      <c r="E371" s="82"/>
      <c r="F371" s="117">
        <f t="shared" si="89"/>
        <v>3000</v>
      </c>
      <c r="G371" s="117">
        <f t="shared" si="89"/>
        <v>3000</v>
      </c>
      <c r="H371" s="117">
        <f t="shared" si="89"/>
        <v>0</v>
      </c>
      <c r="I371" s="117">
        <f t="shared" si="79"/>
        <v>0</v>
      </c>
      <c r="J371" s="122"/>
      <c r="K371" s="127">
        <f t="shared" si="80"/>
        <v>0</v>
      </c>
    </row>
    <row r="372" spans="1:11" ht="39.6">
      <c r="A372" s="154" t="s">
        <v>99</v>
      </c>
      <c r="B372" s="73" t="s">
        <v>207</v>
      </c>
      <c r="C372" s="153" t="s">
        <v>284</v>
      </c>
      <c r="D372" s="155">
        <v>810</v>
      </c>
      <c r="E372" s="155">
        <v>900100</v>
      </c>
      <c r="F372" s="117">
        <v>3000</v>
      </c>
      <c r="G372" s="117">
        <v>3000</v>
      </c>
      <c r="H372" s="117">
        <v>0</v>
      </c>
      <c r="I372" s="117">
        <f t="shared" si="79"/>
        <v>0</v>
      </c>
      <c r="J372" s="122"/>
      <c r="K372" s="127">
        <f t="shared" si="80"/>
        <v>0</v>
      </c>
    </row>
    <row r="373" spans="1:11" ht="26.4">
      <c r="A373" s="180" t="s">
        <v>566</v>
      </c>
      <c r="B373" s="76" t="s">
        <v>207</v>
      </c>
      <c r="C373" s="150" t="s">
        <v>173</v>
      </c>
      <c r="D373" s="95"/>
      <c r="E373" s="95"/>
      <c r="F373" s="116">
        <f t="shared" ref="F373:H374" si="90">F374</f>
        <v>9000</v>
      </c>
      <c r="G373" s="116">
        <f t="shared" si="90"/>
        <v>6984</v>
      </c>
      <c r="H373" s="116">
        <f t="shared" si="90"/>
        <v>0</v>
      </c>
      <c r="I373" s="116">
        <f t="shared" si="79"/>
        <v>0</v>
      </c>
      <c r="J373" s="122"/>
      <c r="K373" s="126">
        <f t="shared" si="80"/>
        <v>0</v>
      </c>
    </row>
    <row r="374" spans="1:11">
      <c r="A374" s="149" t="s">
        <v>592</v>
      </c>
      <c r="B374" s="76" t="s">
        <v>207</v>
      </c>
      <c r="C374" s="150" t="s">
        <v>174</v>
      </c>
      <c r="D374" s="155"/>
      <c r="E374" s="155"/>
      <c r="F374" s="116">
        <f t="shared" si="90"/>
        <v>9000</v>
      </c>
      <c r="G374" s="116">
        <f t="shared" si="90"/>
        <v>6984</v>
      </c>
      <c r="H374" s="116">
        <f t="shared" si="90"/>
        <v>0</v>
      </c>
      <c r="I374" s="116">
        <f t="shared" si="79"/>
        <v>0</v>
      </c>
      <c r="J374" s="122"/>
      <c r="K374" s="126">
        <f t="shared" si="80"/>
        <v>0</v>
      </c>
    </row>
    <row r="375" spans="1:11" ht="26.4">
      <c r="A375" s="156" t="s">
        <v>593</v>
      </c>
      <c r="B375" s="76" t="s">
        <v>207</v>
      </c>
      <c r="C375" s="150" t="s">
        <v>259</v>
      </c>
      <c r="D375" s="155"/>
      <c r="E375" s="166"/>
      <c r="F375" s="136">
        <f t="shared" ref="F375:G377" si="91">F376</f>
        <v>9000</v>
      </c>
      <c r="G375" s="136">
        <f t="shared" si="91"/>
        <v>6984</v>
      </c>
      <c r="H375" s="136">
        <f t="shared" ref="H375:H377" si="92">H376</f>
        <v>0</v>
      </c>
      <c r="I375" s="116">
        <f t="shared" si="79"/>
        <v>0</v>
      </c>
      <c r="J375" s="122"/>
      <c r="K375" s="126">
        <f t="shared" si="80"/>
        <v>0</v>
      </c>
    </row>
    <row r="376" spans="1:11" ht="26.4">
      <c r="A376" s="154" t="s">
        <v>759</v>
      </c>
      <c r="B376" s="73" t="s">
        <v>207</v>
      </c>
      <c r="C376" s="153" t="s">
        <v>758</v>
      </c>
      <c r="D376" s="155"/>
      <c r="E376" s="166"/>
      <c r="F376" s="137">
        <f t="shared" si="91"/>
        <v>9000</v>
      </c>
      <c r="G376" s="137">
        <f t="shared" si="91"/>
        <v>6984</v>
      </c>
      <c r="H376" s="137">
        <f t="shared" si="92"/>
        <v>0</v>
      </c>
      <c r="I376" s="117">
        <f t="shared" si="79"/>
        <v>0</v>
      </c>
      <c r="J376" s="122"/>
      <c r="K376" s="127">
        <f t="shared" si="80"/>
        <v>0</v>
      </c>
    </row>
    <row r="377" spans="1:11" ht="26.4">
      <c r="A377" s="154" t="s">
        <v>67</v>
      </c>
      <c r="B377" s="73" t="s">
        <v>207</v>
      </c>
      <c r="C377" s="153" t="s">
        <v>758</v>
      </c>
      <c r="D377" s="155" t="s">
        <v>68</v>
      </c>
      <c r="E377" s="155"/>
      <c r="F377" s="137">
        <f t="shared" si="91"/>
        <v>9000</v>
      </c>
      <c r="G377" s="137">
        <f t="shared" si="91"/>
        <v>6984</v>
      </c>
      <c r="H377" s="137">
        <f t="shared" si="92"/>
        <v>0</v>
      </c>
      <c r="I377" s="117">
        <f t="shared" si="79"/>
        <v>0</v>
      </c>
      <c r="J377" s="122"/>
      <c r="K377" s="127">
        <f t="shared" si="80"/>
        <v>0</v>
      </c>
    </row>
    <row r="378" spans="1:11" ht="26.4">
      <c r="A378" s="154" t="s">
        <v>69</v>
      </c>
      <c r="B378" s="73" t="s">
        <v>207</v>
      </c>
      <c r="C378" s="153" t="s">
        <v>758</v>
      </c>
      <c r="D378" s="155" t="s">
        <v>70</v>
      </c>
      <c r="E378" s="155">
        <v>900100</v>
      </c>
      <c r="F378" s="137">
        <v>9000</v>
      </c>
      <c r="G378" s="137">
        <v>6984</v>
      </c>
      <c r="H378" s="137">
        <v>0</v>
      </c>
      <c r="I378" s="117">
        <f t="shared" si="79"/>
        <v>0</v>
      </c>
      <c r="J378" s="122"/>
      <c r="K378" s="127">
        <f t="shared" si="80"/>
        <v>0</v>
      </c>
    </row>
    <row r="379" spans="1:11">
      <c r="A379" s="180" t="s">
        <v>822</v>
      </c>
      <c r="B379" s="76" t="s">
        <v>207</v>
      </c>
      <c r="C379" s="150" t="s">
        <v>828</v>
      </c>
      <c r="D379" s="95"/>
      <c r="E379" s="95"/>
      <c r="F379" s="116">
        <f>F380</f>
        <v>15578</v>
      </c>
      <c r="G379" s="116">
        <f>G380</f>
        <v>15578</v>
      </c>
      <c r="H379" s="116">
        <f>H380</f>
        <v>4700</v>
      </c>
      <c r="I379" s="116">
        <f t="shared" si="79"/>
        <v>30.170753626909747</v>
      </c>
      <c r="J379" s="122"/>
      <c r="K379" s="126">
        <f t="shared" si="80"/>
        <v>30.170753626909747</v>
      </c>
    </row>
    <row r="380" spans="1:11" ht="26.4">
      <c r="A380" s="180" t="s">
        <v>823</v>
      </c>
      <c r="B380" s="76" t="s">
        <v>207</v>
      </c>
      <c r="C380" s="150" t="s">
        <v>829</v>
      </c>
      <c r="D380" s="181"/>
      <c r="E380" s="181"/>
      <c r="F380" s="136">
        <f>F381+F385</f>
        <v>15578</v>
      </c>
      <c r="G380" s="136">
        <f>G381+G385</f>
        <v>15578</v>
      </c>
      <c r="H380" s="136">
        <f>H381+H385</f>
        <v>4700</v>
      </c>
      <c r="I380" s="116">
        <f t="shared" si="79"/>
        <v>30.170753626909747</v>
      </c>
      <c r="J380" s="122"/>
      <c r="K380" s="126">
        <f t="shared" si="80"/>
        <v>30.170753626909747</v>
      </c>
    </row>
    <row r="381" spans="1:11" ht="52.8">
      <c r="A381" s="182" t="s">
        <v>824</v>
      </c>
      <c r="B381" s="76" t="s">
        <v>207</v>
      </c>
      <c r="C381" s="150" t="s">
        <v>830</v>
      </c>
      <c r="D381" s="155"/>
      <c r="E381" s="166"/>
      <c r="F381" s="136">
        <f t="shared" ref="F381:G383" si="93">F382</f>
        <v>5578</v>
      </c>
      <c r="G381" s="136">
        <f t="shared" si="93"/>
        <v>5578</v>
      </c>
      <c r="H381" s="136">
        <f t="shared" ref="H381:H383" si="94">H382</f>
        <v>4700</v>
      </c>
      <c r="I381" s="116">
        <f t="shared" si="79"/>
        <v>84.259591251344574</v>
      </c>
      <c r="J381" s="122"/>
      <c r="K381" s="126">
        <f t="shared" si="80"/>
        <v>84.259591251344574</v>
      </c>
    </row>
    <row r="382" spans="1:11">
      <c r="A382" s="154" t="s">
        <v>825</v>
      </c>
      <c r="B382" s="73" t="s">
        <v>207</v>
      </c>
      <c r="C382" s="153" t="s">
        <v>831</v>
      </c>
      <c r="D382" s="155"/>
      <c r="E382" s="166"/>
      <c r="F382" s="137">
        <f t="shared" si="93"/>
        <v>5578</v>
      </c>
      <c r="G382" s="137">
        <f t="shared" si="93"/>
        <v>5578</v>
      </c>
      <c r="H382" s="137">
        <f t="shared" si="94"/>
        <v>4700</v>
      </c>
      <c r="I382" s="117">
        <f t="shared" si="79"/>
        <v>84.259591251344574</v>
      </c>
      <c r="J382" s="122"/>
      <c r="K382" s="127">
        <f t="shared" si="80"/>
        <v>84.259591251344574</v>
      </c>
    </row>
    <row r="383" spans="1:11" ht="26.4">
      <c r="A383" s="154" t="s">
        <v>67</v>
      </c>
      <c r="B383" s="73" t="s">
        <v>207</v>
      </c>
      <c r="C383" s="153" t="s">
        <v>831</v>
      </c>
      <c r="D383" s="155" t="s">
        <v>68</v>
      </c>
      <c r="E383" s="155"/>
      <c r="F383" s="137">
        <f t="shared" si="93"/>
        <v>5578</v>
      </c>
      <c r="G383" s="137">
        <f t="shared" si="93"/>
        <v>5578</v>
      </c>
      <c r="H383" s="137">
        <f t="shared" si="94"/>
        <v>4700</v>
      </c>
      <c r="I383" s="117">
        <f t="shared" si="79"/>
        <v>84.259591251344574</v>
      </c>
      <c r="J383" s="122"/>
      <c r="K383" s="127">
        <f t="shared" si="80"/>
        <v>84.259591251344574</v>
      </c>
    </row>
    <row r="384" spans="1:11" ht="26.4">
      <c r="A384" s="154" t="s">
        <v>69</v>
      </c>
      <c r="B384" s="73" t="s">
        <v>207</v>
      </c>
      <c r="C384" s="153" t="s">
        <v>831</v>
      </c>
      <c r="D384" s="155" t="s">
        <v>70</v>
      </c>
      <c r="E384" s="155">
        <v>900100</v>
      </c>
      <c r="F384" s="137">
        <v>5578</v>
      </c>
      <c r="G384" s="137">
        <v>5578</v>
      </c>
      <c r="H384" s="137">
        <v>4700</v>
      </c>
      <c r="I384" s="117">
        <f t="shared" si="79"/>
        <v>84.259591251344574</v>
      </c>
      <c r="J384" s="122"/>
      <c r="K384" s="127">
        <f t="shared" si="80"/>
        <v>84.259591251344574</v>
      </c>
    </row>
    <row r="385" spans="1:11" ht="39.6">
      <c r="A385" s="183" t="s">
        <v>826</v>
      </c>
      <c r="B385" s="76" t="s">
        <v>207</v>
      </c>
      <c r="C385" s="150" t="s">
        <v>832</v>
      </c>
      <c r="D385" s="95"/>
      <c r="E385" s="95"/>
      <c r="F385" s="129">
        <f t="shared" ref="F385:G387" si="95">F386</f>
        <v>10000</v>
      </c>
      <c r="G385" s="129">
        <f t="shared" si="95"/>
        <v>10000</v>
      </c>
      <c r="H385" s="129">
        <f t="shared" ref="H385:H387" si="96">H386</f>
        <v>0</v>
      </c>
      <c r="I385" s="116">
        <f t="shared" si="79"/>
        <v>0</v>
      </c>
      <c r="J385" s="122"/>
      <c r="K385" s="126">
        <f t="shared" si="80"/>
        <v>0</v>
      </c>
    </row>
    <row r="386" spans="1:11" ht="26.4">
      <c r="A386" s="184" t="s">
        <v>827</v>
      </c>
      <c r="B386" s="73" t="s">
        <v>207</v>
      </c>
      <c r="C386" s="153" t="s">
        <v>833</v>
      </c>
      <c r="D386" s="81"/>
      <c r="E386" s="81"/>
      <c r="F386" s="137">
        <f t="shared" si="95"/>
        <v>10000</v>
      </c>
      <c r="G386" s="137">
        <f t="shared" si="95"/>
        <v>10000</v>
      </c>
      <c r="H386" s="137">
        <f t="shared" si="96"/>
        <v>0</v>
      </c>
      <c r="I386" s="117">
        <f t="shared" si="79"/>
        <v>0</v>
      </c>
      <c r="J386" s="122"/>
      <c r="K386" s="127">
        <f t="shared" si="80"/>
        <v>0</v>
      </c>
    </row>
    <row r="387" spans="1:11" ht="26.4">
      <c r="A387" s="154" t="s">
        <v>67</v>
      </c>
      <c r="B387" s="73" t="s">
        <v>207</v>
      </c>
      <c r="C387" s="153" t="s">
        <v>833</v>
      </c>
      <c r="D387" s="155" t="s">
        <v>68</v>
      </c>
      <c r="E387" s="155"/>
      <c r="F387" s="137">
        <f t="shared" si="95"/>
        <v>10000</v>
      </c>
      <c r="G387" s="137">
        <f t="shared" si="95"/>
        <v>10000</v>
      </c>
      <c r="H387" s="137">
        <f t="shared" si="96"/>
        <v>0</v>
      </c>
      <c r="I387" s="117">
        <f t="shared" si="79"/>
        <v>0</v>
      </c>
      <c r="J387" s="122"/>
      <c r="K387" s="127">
        <f t="shared" si="80"/>
        <v>0</v>
      </c>
    </row>
    <row r="388" spans="1:11" ht="26.4">
      <c r="A388" s="154" t="s">
        <v>69</v>
      </c>
      <c r="B388" s="73" t="s">
        <v>207</v>
      </c>
      <c r="C388" s="153" t="s">
        <v>833</v>
      </c>
      <c r="D388" s="155" t="s">
        <v>70</v>
      </c>
      <c r="E388" s="155">
        <v>900100</v>
      </c>
      <c r="F388" s="137">
        <v>10000</v>
      </c>
      <c r="G388" s="137">
        <v>10000</v>
      </c>
      <c r="H388" s="137">
        <v>0</v>
      </c>
      <c r="I388" s="117">
        <f t="shared" si="79"/>
        <v>0</v>
      </c>
      <c r="J388" s="122"/>
      <c r="K388" s="127">
        <f t="shared" si="80"/>
        <v>0</v>
      </c>
    </row>
    <row r="389" spans="1:11">
      <c r="A389" s="98" t="s">
        <v>100</v>
      </c>
      <c r="B389" s="87" t="s">
        <v>333</v>
      </c>
      <c r="C389" s="87"/>
      <c r="D389" s="124"/>
      <c r="E389" s="124"/>
      <c r="F389" s="116">
        <f>F390+F435+F536</f>
        <v>4316322.9999999991</v>
      </c>
      <c r="G389" s="116">
        <f>G390+G435+G536</f>
        <v>4450550.2999999989</v>
      </c>
      <c r="H389" s="116">
        <f>H390+H435+H536</f>
        <v>1003094.5</v>
      </c>
      <c r="I389" s="116">
        <f t="shared" si="79"/>
        <v>23.239560616756442</v>
      </c>
      <c r="J389" s="122"/>
      <c r="K389" s="126">
        <f t="shared" si="80"/>
        <v>22.538662241386202</v>
      </c>
    </row>
    <row r="390" spans="1:11">
      <c r="A390" s="74" t="s">
        <v>101</v>
      </c>
      <c r="B390" s="76" t="s">
        <v>208</v>
      </c>
      <c r="C390" s="76"/>
      <c r="D390" s="124"/>
      <c r="E390" s="124"/>
      <c r="F390" s="116">
        <f>F391+F400+F406</f>
        <v>679508</v>
      </c>
      <c r="G390" s="116">
        <f>G391+G400+G406</f>
        <v>863978.9</v>
      </c>
      <c r="H390" s="116">
        <f>H391+H400+H406</f>
        <v>15858.8</v>
      </c>
      <c r="I390" s="116">
        <f t="shared" si="79"/>
        <v>2.3338650906243927</v>
      </c>
      <c r="J390" s="122"/>
      <c r="K390" s="126">
        <f t="shared" si="80"/>
        <v>1.8355540858694581</v>
      </c>
    </row>
    <row r="391" spans="1:11" ht="26.4">
      <c r="A391" s="149" t="s">
        <v>566</v>
      </c>
      <c r="B391" s="87" t="s">
        <v>208</v>
      </c>
      <c r="C391" s="150" t="s">
        <v>173</v>
      </c>
      <c r="D391" s="90"/>
      <c r="E391" s="90"/>
      <c r="F391" s="116">
        <f t="shared" ref="F391:H392" si="97">F392</f>
        <v>49795</v>
      </c>
      <c r="G391" s="116">
        <f t="shared" si="97"/>
        <v>49795</v>
      </c>
      <c r="H391" s="116">
        <f t="shared" si="97"/>
        <v>15058.8</v>
      </c>
      <c r="I391" s="116">
        <f t="shared" si="79"/>
        <v>30.241590521136658</v>
      </c>
      <c r="J391" s="122"/>
      <c r="K391" s="126">
        <f t="shared" si="80"/>
        <v>30.241590521136658</v>
      </c>
    </row>
    <row r="392" spans="1:11">
      <c r="A392" s="149" t="s">
        <v>592</v>
      </c>
      <c r="B392" s="76" t="s">
        <v>208</v>
      </c>
      <c r="C392" s="150" t="s">
        <v>174</v>
      </c>
      <c r="D392" s="179"/>
      <c r="E392" s="179"/>
      <c r="F392" s="116">
        <f t="shared" si="97"/>
        <v>49795</v>
      </c>
      <c r="G392" s="116">
        <f t="shared" si="97"/>
        <v>49795</v>
      </c>
      <c r="H392" s="116">
        <f t="shared" si="97"/>
        <v>15058.8</v>
      </c>
      <c r="I392" s="116">
        <f t="shared" si="79"/>
        <v>30.241590521136658</v>
      </c>
      <c r="J392" s="122"/>
      <c r="K392" s="126">
        <f t="shared" si="80"/>
        <v>30.241590521136658</v>
      </c>
    </row>
    <row r="393" spans="1:11" ht="26.4">
      <c r="A393" s="156" t="s">
        <v>593</v>
      </c>
      <c r="B393" s="76" t="s">
        <v>208</v>
      </c>
      <c r="C393" s="150" t="s">
        <v>259</v>
      </c>
      <c r="D393" s="179"/>
      <c r="E393" s="179"/>
      <c r="F393" s="116">
        <f>F397+F394</f>
        <v>49795</v>
      </c>
      <c r="G393" s="116">
        <f>G397+G394</f>
        <v>49795</v>
      </c>
      <c r="H393" s="116">
        <f>H397</f>
        <v>15058.8</v>
      </c>
      <c r="I393" s="116">
        <f t="shared" si="79"/>
        <v>30.241590521136658</v>
      </c>
      <c r="J393" s="122"/>
      <c r="K393" s="126">
        <f t="shared" si="80"/>
        <v>30.241590521136658</v>
      </c>
    </row>
    <row r="394" spans="1:11" ht="26.4">
      <c r="A394" s="163" t="s">
        <v>798</v>
      </c>
      <c r="B394" s="73" t="s">
        <v>208</v>
      </c>
      <c r="C394" s="153" t="s">
        <v>619</v>
      </c>
      <c r="D394" s="78"/>
      <c r="E394" s="78"/>
      <c r="F394" s="117">
        <f t="shared" ref="F394:H395" si="98">F395</f>
        <v>15600</v>
      </c>
      <c r="G394" s="117">
        <f t="shared" si="98"/>
        <v>15600</v>
      </c>
      <c r="H394" s="117">
        <f t="shared" si="98"/>
        <v>0</v>
      </c>
      <c r="I394" s="117">
        <f t="shared" si="79"/>
        <v>0</v>
      </c>
      <c r="J394" s="122"/>
      <c r="K394" s="127">
        <f t="shared" si="80"/>
        <v>0</v>
      </c>
    </row>
    <row r="395" spans="1:11" ht="26.4">
      <c r="A395" s="154" t="s">
        <v>67</v>
      </c>
      <c r="B395" s="73" t="s">
        <v>208</v>
      </c>
      <c r="C395" s="153" t="s">
        <v>619</v>
      </c>
      <c r="D395" s="155" t="s">
        <v>68</v>
      </c>
      <c r="E395" s="155"/>
      <c r="F395" s="117">
        <f t="shared" si="98"/>
        <v>15600</v>
      </c>
      <c r="G395" s="117">
        <f t="shared" si="98"/>
        <v>15600</v>
      </c>
      <c r="H395" s="117">
        <f t="shared" si="98"/>
        <v>0</v>
      </c>
      <c r="I395" s="117">
        <f t="shared" ref="I395:I458" si="99">H395/F395*100</f>
        <v>0</v>
      </c>
      <c r="J395" s="122"/>
      <c r="K395" s="127">
        <f t="shared" ref="K395:K458" si="100">H395/G395*100</f>
        <v>0</v>
      </c>
    </row>
    <row r="396" spans="1:11" ht="26.4">
      <c r="A396" s="154" t="s">
        <v>69</v>
      </c>
      <c r="B396" s="73" t="s">
        <v>208</v>
      </c>
      <c r="C396" s="153" t="s">
        <v>619</v>
      </c>
      <c r="D396" s="155" t="s">
        <v>70</v>
      </c>
      <c r="E396" s="155">
        <v>900100</v>
      </c>
      <c r="F396" s="117">
        <v>15600</v>
      </c>
      <c r="G396" s="117">
        <v>15600</v>
      </c>
      <c r="H396" s="117">
        <v>0</v>
      </c>
      <c r="I396" s="117">
        <f t="shared" si="99"/>
        <v>0</v>
      </c>
      <c r="J396" s="122"/>
      <c r="K396" s="127">
        <f t="shared" si="100"/>
        <v>0</v>
      </c>
    </row>
    <row r="397" spans="1:11">
      <c r="A397" s="154" t="s">
        <v>334</v>
      </c>
      <c r="B397" s="73" t="s">
        <v>208</v>
      </c>
      <c r="C397" s="153" t="s">
        <v>335</v>
      </c>
      <c r="D397" s="155"/>
      <c r="E397" s="155"/>
      <c r="F397" s="117">
        <f t="shared" ref="F397:H398" si="101">F398</f>
        <v>34195</v>
      </c>
      <c r="G397" s="117">
        <f t="shared" si="101"/>
        <v>34195</v>
      </c>
      <c r="H397" s="117">
        <f t="shared" si="101"/>
        <v>15058.8</v>
      </c>
      <c r="I397" s="117">
        <f t="shared" si="99"/>
        <v>44.038017253984499</v>
      </c>
      <c r="J397" s="122"/>
      <c r="K397" s="127">
        <f t="shared" si="100"/>
        <v>44.038017253984499</v>
      </c>
    </row>
    <row r="398" spans="1:11" ht="26.4">
      <c r="A398" s="154" t="s">
        <v>67</v>
      </c>
      <c r="B398" s="73" t="s">
        <v>208</v>
      </c>
      <c r="C398" s="153" t="s">
        <v>335</v>
      </c>
      <c r="D398" s="155" t="s">
        <v>68</v>
      </c>
      <c r="E398" s="155"/>
      <c r="F398" s="117">
        <f t="shared" si="101"/>
        <v>34195</v>
      </c>
      <c r="G398" s="117">
        <f t="shared" si="101"/>
        <v>34195</v>
      </c>
      <c r="H398" s="117">
        <f t="shared" si="101"/>
        <v>15058.8</v>
      </c>
      <c r="I398" s="117">
        <f t="shared" si="99"/>
        <v>44.038017253984499</v>
      </c>
      <c r="J398" s="122"/>
      <c r="K398" s="127">
        <f t="shared" si="100"/>
        <v>44.038017253984499</v>
      </c>
    </row>
    <row r="399" spans="1:11" ht="26.4">
      <c r="A399" s="154" t="s">
        <v>69</v>
      </c>
      <c r="B399" s="73" t="s">
        <v>208</v>
      </c>
      <c r="C399" s="153" t="s">
        <v>335</v>
      </c>
      <c r="D399" s="155" t="s">
        <v>70</v>
      </c>
      <c r="E399" s="155">
        <v>900100</v>
      </c>
      <c r="F399" s="117">
        <v>34195</v>
      </c>
      <c r="G399" s="117">
        <v>34195</v>
      </c>
      <c r="H399" s="117">
        <v>15058.8</v>
      </c>
      <c r="I399" s="117">
        <f t="shared" si="99"/>
        <v>44.038017253984499</v>
      </c>
      <c r="J399" s="122"/>
      <c r="K399" s="127">
        <f t="shared" si="100"/>
        <v>44.038017253984499</v>
      </c>
    </row>
    <row r="400" spans="1:11" ht="26.4">
      <c r="A400" s="159" t="s">
        <v>290</v>
      </c>
      <c r="B400" s="76" t="s">
        <v>208</v>
      </c>
      <c r="C400" s="150" t="s">
        <v>291</v>
      </c>
      <c r="D400" s="155"/>
      <c r="E400" s="155"/>
      <c r="F400" s="116">
        <f t="shared" ref="F400:H401" si="102">F401</f>
        <v>1488</v>
      </c>
      <c r="G400" s="116">
        <f t="shared" si="102"/>
        <v>1488</v>
      </c>
      <c r="H400" s="116">
        <f t="shared" si="102"/>
        <v>0</v>
      </c>
      <c r="I400" s="116">
        <f t="shared" si="99"/>
        <v>0</v>
      </c>
      <c r="J400" s="122"/>
      <c r="K400" s="126">
        <f t="shared" si="100"/>
        <v>0</v>
      </c>
    </row>
    <row r="401" spans="1:11" ht="39.6">
      <c r="A401" s="149" t="s">
        <v>581</v>
      </c>
      <c r="B401" s="76" t="s">
        <v>208</v>
      </c>
      <c r="C401" s="150" t="s">
        <v>294</v>
      </c>
      <c r="D401" s="155"/>
      <c r="E401" s="155"/>
      <c r="F401" s="116">
        <f t="shared" si="102"/>
        <v>1488</v>
      </c>
      <c r="G401" s="116">
        <f t="shared" si="102"/>
        <v>1488</v>
      </c>
      <c r="H401" s="116">
        <f t="shared" si="102"/>
        <v>0</v>
      </c>
      <c r="I401" s="116">
        <f t="shared" si="99"/>
        <v>0</v>
      </c>
      <c r="J401" s="122"/>
      <c r="K401" s="126">
        <f t="shared" si="100"/>
        <v>0</v>
      </c>
    </row>
    <row r="402" spans="1:11" ht="26.4">
      <c r="A402" s="156" t="s">
        <v>296</v>
      </c>
      <c r="B402" s="76" t="s">
        <v>208</v>
      </c>
      <c r="C402" s="150" t="s">
        <v>586</v>
      </c>
      <c r="D402" s="158"/>
      <c r="E402" s="158"/>
      <c r="F402" s="116">
        <f t="shared" ref="F402:G404" si="103">F403</f>
        <v>1488</v>
      </c>
      <c r="G402" s="116">
        <f t="shared" si="103"/>
        <v>1488</v>
      </c>
      <c r="H402" s="116">
        <f t="shared" ref="H402:H404" si="104">H403</f>
        <v>0</v>
      </c>
      <c r="I402" s="116">
        <f t="shared" si="99"/>
        <v>0</v>
      </c>
      <c r="J402" s="122"/>
      <c r="K402" s="126">
        <f t="shared" si="100"/>
        <v>0</v>
      </c>
    </row>
    <row r="403" spans="1:11">
      <c r="A403" s="163" t="s">
        <v>297</v>
      </c>
      <c r="B403" s="73" t="s">
        <v>208</v>
      </c>
      <c r="C403" s="153" t="s">
        <v>743</v>
      </c>
      <c r="D403" s="155"/>
      <c r="E403" s="155"/>
      <c r="F403" s="117">
        <f t="shared" si="103"/>
        <v>1488</v>
      </c>
      <c r="G403" s="117">
        <f t="shared" si="103"/>
        <v>1488</v>
      </c>
      <c r="H403" s="117">
        <f t="shared" si="104"/>
        <v>0</v>
      </c>
      <c r="I403" s="117">
        <f t="shared" si="99"/>
        <v>0</v>
      </c>
      <c r="J403" s="122"/>
      <c r="K403" s="127">
        <f t="shared" si="100"/>
        <v>0</v>
      </c>
    </row>
    <row r="404" spans="1:11">
      <c r="A404" s="154" t="s">
        <v>72</v>
      </c>
      <c r="B404" s="73" t="s">
        <v>208</v>
      </c>
      <c r="C404" s="153" t="s">
        <v>743</v>
      </c>
      <c r="D404" s="155">
        <v>800</v>
      </c>
      <c r="E404" s="155"/>
      <c r="F404" s="117">
        <f t="shared" si="103"/>
        <v>1488</v>
      </c>
      <c r="G404" s="117">
        <f t="shared" si="103"/>
        <v>1488</v>
      </c>
      <c r="H404" s="117">
        <f t="shared" si="104"/>
        <v>0</v>
      </c>
      <c r="I404" s="117">
        <f t="shared" si="99"/>
        <v>0</v>
      </c>
      <c r="J404" s="122"/>
      <c r="K404" s="127">
        <f t="shared" si="100"/>
        <v>0</v>
      </c>
    </row>
    <row r="405" spans="1:11" ht="39.6">
      <c r="A405" s="154" t="s">
        <v>99</v>
      </c>
      <c r="B405" s="73" t="s">
        <v>208</v>
      </c>
      <c r="C405" s="153" t="s">
        <v>743</v>
      </c>
      <c r="D405" s="155">
        <v>810</v>
      </c>
      <c r="E405" s="155">
        <v>900100</v>
      </c>
      <c r="F405" s="117">
        <v>1488</v>
      </c>
      <c r="G405" s="117">
        <v>1488</v>
      </c>
      <c r="H405" s="117">
        <v>0</v>
      </c>
      <c r="I405" s="117">
        <f t="shared" si="99"/>
        <v>0</v>
      </c>
      <c r="J405" s="122"/>
      <c r="K405" s="127">
        <f t="shared" si="100"/>
        <v>0</v>
      </c>
    </row>
    <row r="406" spans="1:11" ht="26.4">
      <c r="A406" s="159" t="s">
        <v>662</v>
      </c>
      <c r="B406" s="76" t="s">
        <v>208</v>
      </c>
      <c r="C406" s="150" t="s">
        <v>666</v>
      </c>
      <c r="D406" s="158"/>
      <c r="E406" s="158"/>
      <c r="F406" s="116">
        <f>F419+F407</f>
        <v>628225</v>
      </c>
      <c r="G406" s="116">
        <f>G419+G407</f>
        <v>812695.9</v>
      </c>
      <c r="H406" s="116">
        <f>H419+H407</f>
        <v>800</v>
      </c>
      <c r="I406" s="116">
        <f t="shared" si="99"/>
        <v>0.12734291058139996</v>
      </c>
      <c r="J406" s="122"/>
      <c r="K406" s="126">
        <f t="shared" si="100"/>
        <v>9.8437804349695859E-2</v>
      </c>
    </row>
    <row r="407" spans="1:11" ht="26.4">
      <c r="A407" s="159" t="s">
        <v>763</v>
      </c>
      <c r="B407" s="73" t="s">
        <v>208</v>
      </c>
      <c r="C407" s="150" t="s">
        <v>766</v>
      </c>
      <c r="D407" s="158"/>
      <c r="E407" s="158"/>
      <c r="F407" s="116">
        <f>F408</f>
        <v>73809.600000000006</v>
      </c>
      <c r="G407" s="116">
        <f>G408</f>
        <v>73809.600000000006</v>
      </c>
      <c r="H407" s="116">
        <f>H408</f>
        <v>800</v>
      </c>
      <c r="I407" s="116">
        <f t="shared" si="99"/>
        <v>1.083869848908543</v>
      </c>
      <c r="J407" s="122"/>
      <c r="K407" s="126">
        <f t="shared" si="100"/>
        <v>1.083869848908543</v>
      </c>
    </row>
    <row r="408" spans="1:11">
      <c r="A408" s="154" t="s">
        <v>764</v>
      </c>
      <c r="B408" s="73" t="s">
        <v>208</v>
      </c>
      <c r="C408" s="153" t="s">
        <v>767</v>
      </c>
      <c r="D408" s="158"/>
      <c r="E408" s="158"/>
      <c r="F408" s="117">
        <f>F412+F409</f>
        <v>73809.600000000006</v>
      </c>
      <c r="G408" s="117">
        <f>G412+G409</f>
        <v>73809.600000000006</v>
      </c>
      <c r="H408" s="117">
        <f>H412+H409</f>
        <v>800</v>
      </c>
      <c r="I408" s="116">
        <f t="shared" si="99"/>
        <v>1.083869848908543</v>
      </c>
      <c r="J408" s="122"/>
      <c r="K408" s="126">
        <f t="shared" si="100"/>
        <v>1.083869848908543</v>
      </c>
    </row>
    <row r="409" spans="1:11" ht="26.4">
      <c r="A409" s="154" t="s">
        <v>689</v>
      </c>
      <c r="B409" s="73" t="s">
        <v>208</v>
      </c>
      <c r="C409" s="153" t="s">
        <v>807</v>
      </c>
      <c r="D409" s="155"/>
      <c r="E409" s="155"/>
      <c r="F409" s="117">
        <f t="shared" ref="F409:H410" si="105">F410</f>
        <v>28769</v>
      </c>
      <c r="G409" s="117">
        <f t="shared" si="105"/>
        <v>28769</v>
      </c>
      <c r="H409" s="117">
        <f t="shared" si="105"/>
        <v>0</v>
      </c>
      <c r="I409" s="117">
        <f t="shared" si="99"/>
        <v>0</v>
      </c>
      <c r="J409" s="122"/>
      <c r="K409" s="127">
        <f t="shared" si="100"/>
        <v>0</v>
      </c>
    </row>
    <row r="410" spans="1:11" ht="26.4">
      <c r="A410" s="154" t="s">
        <v>67</v>
      </c>
      <c r="B410" s="73" t="s">
        <v>208</v>
      </c>
      <c r="C410" s="153" t="s">
        <v>807</v>
      </c>
      <c r="D410" s="155">
        <v>200</v>
      </c>
      <c r="E410" s="155"/>
      <c r="F410" s="117">
        <f t="shared" si="105"/>
        <v>28769</v>
      </c>
      <c r="G410" s="117">
        <f t="shared" si="105"/>
        <v>28769</v>
      </c>
      <c r="H410" s="117">
        <f t="shared" si="105"/>
        <v>0</v>
      </c>
      <c r="I410" s="117">
        <f t="shared" si="99"/>
        <v>0</v>
      </c>
      <c r="J410" s="122"/>
      <c r="K410" s="127">
        <f t="shared" si="100"/>
        <v>0</v>
      </c>
    </row>
    <row r="411" spans="1:11" ht="26.4">
      <c r="A411" s="154" t="s">
        <v>69</v>
      </c>
      <c r="B411" s="73" t="s">
        <v>208</v>
      </c>
      <c r="C411" s="153" t="s">
        <v>807</v>
      </c>
      <c r="D411" s="78">
        <v>240</v>
      </c>
      <c r="E411" s="155">
        <v>900100</v>
      </c>
      <c r="F411" s="117">
        <v>28769</v>
      </c>
      <c r="G411" s="117">
        <v>28769</v>
      </c>
      <c r="H411" s="117">
        <v>0</v>
      </c>
      <c r="I411" s="117">
        <f t="shared" si="99"/>
        <v>0</v>
      </c>
      <c r="J411" s="122"/>
      <c r="K411" s="127">
        <f t="shared" si="100"/>
        <v>0</v>
      </c>
    </row>
    <row r="412" spans="1:11" ht="26.4">
      <c r="A412" s="154" t="s">
        <v>765</v>
      </c>
      <c r="B412" s="73" t="s">
        <v>208</v>
      </c>
      <c r="C412" s="153" t="s">
        <v>768</v>
      </c>
      <c r="D412" s="155"/>
      <c r="E412" s="155"/>
      <c r="F412" s="117">
        <f>F413+F416</f>
        <v>45040.600000000006</v>
      </c>
      <c r="G412" s="117">
        <f>G413+G416</f>
        <v>45040.6</v>
      </c>
      <c r="H412" s="117">
        <f>H413+H416</f>
        <v>800</v>
      </c>
      <c r="I412" s="117">
        <f t="shared" si="99"/>
        <v>1.776175272975937</v>
      </c>
      <c r="J412" s="122"/>
      <c r="K412" s="127">
        <f t="shared" si="100"/>
        <v>1.7761752729759372</v>
      </c>
    </row>
    <row r="413" spans="1:11" ht="26.4">
      <c r="A413" s="154" t="s">
        <v>102</v>
      </c>
      <c r="B413" s="73" t="s">
        <v>208</v>
      </c>
      <c r="C413" s="153" t="s">
        <v>768</v>
      </c>
      <c r="D413" s="155" t="s">
        <v>103</v>
      </c>
      <c r="E413" s="155"/>
      <c r="F413" s="117">
        <f>F414+F415</f>
        <v>44240.600000000006</v>
      </c>
      <c r="G413" s="117">
        <f>G414+G415</f>
        <v>37040.6</v>
      </c>
      <c r="H413" s="117">
        <f>H414+H415</f>
        <v>0</v>
      </c>
      <c r="I413" s="117">
        <f t="shared" si="99"/>
        <v>0</v>
      </c>
      <c r="J413" s="122"/>
      <c r="K413" s="127">
        <f t="shared" si="100"/>
        <v>0</v>
      </c>
    </row>
    <row r="414" spans="1:11">
      <c r="A414" s="154" t="s">
        <v>104</v>
      </c>
      <c r="B414" s="73" t="s">
        <v>208</v>
      </c>
      <c r="C414" s="153" t="s">
        <v>768</v>
      </c>
      <c r="D414" s="155" t="s">
        <v>105</v>
      </c>
      <c r="E414" s="155">
        <v>900302</v>
      </c>
      <c r="F414" s="117">
        <v>37770.800000000003</v>
      </c>
      <c r="G414" s="117">
        <v>31931.599999999999</v>
      </c>
      <c r="H414" s="117">
        <v>0</v>
      </c>
      <c r="I414" s="117">
        <f t="shared" si="99"/>
        <v>0</v>
      </c>
      <c r="J414" s="122"/>
      <c r="K414" s="127">
        <f t="shared" si="100"/>
        <v>0</v>
      </c>
    </row>
    <row r="415" spans="1:11">
      <c r="A415" s="154" t="s">
        <v>104</v>
      </c>
      <c r="B415" s="73" t="s">
        <v>208</v>
      </c>
      <c r="C415" s="153" t="s">
        <v>768</v>
      </c>
      <c r="D415" s="155" t="s">
        <v>105</v>
      </c>
      <c r="E415" s="155">
        <v>900100</v>
      </c>
      <c r="F415" s="117">
        <v>6469.8</v>
      </c>
      <c r="G415" s="117">
        <v>5109</v>
      </c>
      <c r="H415" s="117">
        <v>0</v>
      </c>
      <c r="I415" s="117">
        <f t="shared" si="99"/>
        <v>0</v>
      </c>
      <c r="J415" s="122"/>
      <c r="K415" s="127">
        <f t="shared" si="100"/>
        <v>0</v>
      </c>
    </row>
    <row r="416" spans="1:11">
      <c r="A416" s="154" t="s">
        <v>72</v>
      </c>
      <c r="B416" s="73" t="s">
        <v>208</v>
      </c>
      <c r="C416" s="153" t="s">
        <v>768</v>
      </c>
      <c r="D416" s="155">
        <v>800</v>
      </c>
      <c r="E416" s="155"/>
      <c r="F416" s="117">
        <f>SUM(F417:F418)</f>
        <v>800</v>
      </c>
      <c r="G416" s="117">
        <f>SUM(G417:G418)</f>
        <v>8000</v>
      </c>
      <c r="H416" s="117">
        <f>SUM(H417:H418)</f>
        <v>800</v>
      </c>
      <c r="I416" s="117">
        <f t="shared" si="99"/>
        <v>100</v>
      </c>
      <c r="J416" s="122"/>
      <c r="K416" s="127">
        <f t="shared" si="100"/>
        <v>10</v>
      </c>
    </row>
    <row r="417" spans="1:11">
      <c r="A417" s="154" t="s">
        <v>74</v>
      </c>
      <c r="B417" s="73" t="s">
        <v>208</v>
      </c>
      <c r="C417" s="153" t="s">
        <v>768</v>
      </c>
      <c r="D417" s="155">
        <v>850</v>
      </c>
      <c r="E417" s="155">
        <v>900302</v>
      </c>
      <c r="F417" s="117">
        <v>648.79999999999995</v>
      </c>
      <c r="G417" s="117">
        <v>6488</v>
      </c>
      <c r="H417" s="117">
        <v>648.79999999999995</v>
      </c>
      <c r="I417" s="117">
        <f t="shared" si="99"/>
        <v>100</v>
      </c>
      <c r="J417" s="122"/>
      <c r="K417" s="127">
        <f t="shared" si="100"/>
        <v>10</v>
      </c>
    </row>
    <row r="418" spans="1:11">
      <c r="A418" s="154" t="s">
        <v>74</v>
      </c>
      <c r="B418" s="73" t="s">
        <v>208</v>
      </c>
      <c r="C418" s="153" t="s">
        <v>768</v>
      </c>
      <c r="D418" s="155">
        <v>850</v>
      </c>
      <c r="E418" s="155">
        <v>900100</v>
      </c>
      <c r="F418" s="117">
        <v>151.19999999999999</v>
      </c>
      <c r="G418" s="117">
        <v>1512</v>
      </c>
      <c r="H418" s="117">
        <v>151.19999999999999</v>
      </c>
      <c r="I418" s="117">
        <f t="shared" si="99"/>
        <v>100</v>
      </c>
      <c r="J418" s="122"/>
      <c r="K418" s="127">
        <f t="shared" si="100"/>
        <v>10</v>
      </c>
    </row>
    <row r="419" spans="1:11" ht="39.6">
      <c r="A419" s="159" t="s">
        <v>663</v>
      </c>
      <c r="B419" s="76" t="s">
        <v>208</v>
      </c>
      <c r="C419" s="150" t="s">
        <v>667</v>
      </c>
      <c r="D419" s="158"/>
      <c r="E419" s="158"/>
      <c r="F419" s="116">
        <f>F420</f>
        <v>554415.4</v>
      </c>
      <c r="G419" s="116">
        <f>G420</f>
        <v>738886.3</v>
      </c>
      <c r="H419" s="116">
        <f>H420</f>
        <v>0</v>
      </c>
      <c r="I419" s="116">
        <f t="shared" si="99"/>
        <v>0</v>
      </c>
      <c r="J419" s="122"/>
      <c r="K419" s="126">
        <f t="shared" si="100"/>
        <v>0</v>
      </c>
    </row>
    <row r="420" spans="1:11" ht="29.1" customHeight="1">
      <c r="A420" s="154" t="s">
        <v>664</v>
      </c>
      <c r="B420" s="73" t="s">
        <v>208</v>
      </c>
      <c r="C420" s="153" t="s">
        <v>668</v>
      </c>
      <c r="D420" s="155"/>
      <c r="E420" s="155"/>
      <c r="F420" s="117">
        <f>F421+F428+F431</f>
        <v>554415.4</v>
      </c>
      <c r="G420" s="117">
        <f>G421+G428+G431</f>
        <v>738886.3</v>
      </c>
      <c r="H420" s="117">
        <f>H421+H428+H431</f>
        <v>0</v>
      </c>
      <c r="I420" s="116">
        <f t="shared" si="99"/>
        <v>0</v>
      </c>
      <c r="J420" s="122"/>
      <c r="K420" s="126">
        <f t="shared" si="100"/>
        <v>0</v>
      </c>
    </row>
    <row r="421" spans="1:11" ht="26.4">
      <c r="A421" s="154" t="s">
        <v>665</v>
      </c>
      <c r="B421" s="73" t="s">
        <v>208</v>
      </c>
      <c r="C421" s="153" t="s">
        <v>669</v>
      </c>
      <c r="D421" s="155"/>
      <c r="E421" s="155"/>
      <c r="F421" s="117">
        <f>F422+F425</f>
        <v>51712.399999999994</v>
      </c>
      <c r="G421" s="117">
        <f>G422+G425</f>
        <v>51712.399999999994</v>
      </c>
      <c r="H421" s="117">
        <f t="shared" ref="H421" si="106">H422+H425</f>
        <v>0</v>
      </c>
      <c r="I421" s="117">
        <f t="shared" si="99"/>
        <v>0</v>
      </c>
      <c r="J421" s="122"/>
      <c r="K421" s="127">
        <f t="shared" si="100"/>
        <v>0</v>
      </c>
    </row>
    <row r="422" spans="1:11" ht="26.4">
      <c r="A422" s="154" t="s">
        <v>102</v>
      </c>
      <c r="B422" s="73" t="s">
        <v>208</v>
      </c>
      <c r="C422" s="153" t="s">
        <v>669</v>
      </c>
      <c r="D422" s="155" t="s">
        <v>103</v>
      </c>
      <c r="E422" s="155"/>
      <c r="F422" s="117">
        <f>F423+F424</f>
        <v>46713.399999999994</v>
      </c>
      <c r="G422" s="117">
        <f>G423+G424</f>
        <v>46713.399999999994</v>
      </c>
      <c r="H422" s="131">
        <f>H423+H424</f>
        <v>0</v>
      </c>
      <c r="I422" s="117">
        <f t="shared" si="99"/>
        <v>0</v>
      </c>
      <c r="J422" s="122"/>
      <c r="K422" s="127">
        <f t="shared" si="100"/>
        <v>0</v>
      </c>
    </row>
    <row r="423" spans="1:11">
      <c r="A423" s="154" t="s">
        <v>104</v>
      </c>
      <c r="B423" s="73" t="s">
        <v>208</v>
      </c>
      <c r="C423" s="153" t="s">
        <v>669</v>
      </c>
      <c r="D423" s="155" t="s">
        <v>105</v>
      </c>
      <c r="E423" s="155">
        <v>900302</v>
      </c>
      <c r="F423" s="117">
        <v>37884.6</v>
      </c>
      <c r="G423" s="117">
        <v>37884.6</v>
      </c>
      <c r="H423" s="117">
        <v>0</v>
      </c>
      <c r="I423" s="117">
        <f t="shared" si="99"/>
        <v>0</v>
      </c>
      <c r="J423" s="122"/>
      <c r="K423" s="127">
        <f t="shared" si="100"/>
        <v>0</v>
      </c>
    </row>
    <row r="424" spans="1:11">
      <c r="A424" s="154" t="s">
        <v>104</v>
      </c>
      <c r="B424" s="73" t="s">
        <v>208</v>
      </c>
      <c r="C424" s="153" t="s">
        <v>669</v>
      </c>
      <c r="D424" s="155" t="s">
        <v>105</v>
      </c>
      <c r="E424" s="155">
        <v>900100</v>
      </c>
      <c r="F424" s="117">
        <v>8828.7999999999993</v>
      </c>
      <c r="G424" s="117">
        <v>8828.7999999999993</v>
      </c>
      <c r="H424" s="117">
        <v>0</v>
      </c>
      <c r="I424" s="117">
        <f t="shared" si="99"/>
        <v>0</v>
      </c>
      <c r="J424" s="122"/>
      <c r="K424" s="127">
        <f t="shared" si="100"/>
        <v>0</v>
      </c>
    </row>
    <row r="425" spans="1:11">
      <c r="A425" s="154" t="s">
        <v>72</v>
      </c>
      <c r="B425" s="73" t="s">
        <v>208</v>
      </c>
      <c r="C425" s="153" t="s">
        <v>669</v>
      </c>
      <c r="D425" s="155">
        <v>800</v>
      </c>
      <c r="E425" s="155"/>
      <c r="F425" s="117">
        <f>F426+F427</f>
        <v>4999</v>
      </c>
      <c r="G425" s="117">
        <f>G426+G427</f>
        <v>4999</v>
      </c>
      <c r="H425" s="117">
        <f t="shared" ref="H425" si="107">H426+H427</f>
        <v>0</v>
      </c>
      <c r="I425" s="117">
        <f t="shared" si="99"/>
        <v>0</v>
      </c>
      <c r="J425" s="122"/>
      <c r="K425" s="127">
        <f t="shared" si="100"/>
        <v>0</v>
      </c>
    </row>
    <row r="426" spans="1:11">
      <c r="A426" s="154" t="s">
        <v>74</v>
      </c>
      <c r="B426" s="73" t="s">
        <v>208</v>
      </c>
      <c r="C426" s="153" t="s">
        <v>669</v>
      </c>
      <c r="D426" s="155">
        <v>850</v>
      </c>
      <c r="E426" s="155">
        <v>900302</v>
      </c>
      <c r="F426" s="117">
        <v>4054.2</v>
      </c>
      <c r="G426" s="117">
        <v>4054.2</v>
      </c>
      <c r="H426" s="117">
        <v>0</v>
      </c>
      <c r="I426" s="117">
        <f t="shared" si="99"/>
        <v>0</v>
      </c>
      <c r="J426" s="122"/>
      <c r="K426" s="127">
        <f t="shared" si="100"/>
        <v>0</v>
      </c>
    </row>
    <row r="427" spans="1:11">
      <c r="A427" s="154" t="s">
        <v>74</v>
      </c>
      <c r="B427" s="73" t="s">
        <v>208</v>
      </c>
      <c r="C427" s="153" t="s">
        <v>669</v>
      </c>
      <c r="D427" s="155">
        <v>850</v>
      </c>
      <c r="E427" s="155">
        <v>900100</v>
      </c>
      <c r="F427" s="117">
        <v>944.8</v>
      </c>
      <c r="G427" s="117">
        <v>944.8</v>
      </c>
      <c r="H427" s="117">
        <v>0</v>
      </c>
      <c r="I427" s="117">
        <f t="shared" si="99"/>
        <v>0</v>
      </c>
      <c r="J427" s="122"/>
      <c r="K427" s="127">
        <f t="shared" si="100"/>
        <v>0</v>
      </c>
    </row>
    <row r="428" spans="1:11" ht="26.4">
      <c r="A428" s="185" t="s">
        <v>690</v>
      </c>
      <c r="B428" s="73" t="s">
        <v>208</v>
      </c>
      <c r="C428" s="155" t="s">
        <v>691</v>
      </c>
      <c r="D428" s="155"/>
      <c r="E428" s="155"/>
      <c r="F428" s="131">
        <f t="shared" ref="F428:H429" si="108">F429</f>
        <v>502703</v>
      </c>
      <c r="G428" s="131">
        <f t="shared" si="108"/>
        <v>502703</v>
      </c>
      <c r="H428" s="131">
        <f t="shared" si="108"/>
        <v>0</v>
      </c>
      <c r="I428" s="117">
        <f t="shared" si="99"/>
        <v>0</v>
      </c>
      <c r="J428" s="122"/>
      <c r="K428" s="127">
        <f t="shared" si="100"/>
        <v>0</v>
      </c>
    </row>
    <row r="429" spans="1:11" ht="26.4">
      <c r="A429" s="154" t="s">
        <v>102</v>
      </c>
      <c r="B429" s="73" t="s">
        <v>208</v>
      </c>
      <c r="C429" s="155" t="s">
        <v>691</v>
      </c>
      <c r="D429" s="155" t="s">
        <v>103</v>
      </c>
      <c r="E429" s="155"/>
      <c r="F429" s="131">
        <f t="shared" si="108"/>
        <v>502703</v>
      </c>
      <c r="G429" s="131">
        <f t="shared" si="108"/>
        <v>502703</v>
      </c>
      <c r="H429" s="131">
        <f t="shared" si="108"/>
        <v>0</v>
      </c>
      <c r="I429" s="117">
        <f t="shared" si="99"/>
        <v>0</v>
      </c>
      <c r="J429" s="122"/>
      <c r="K429" s="127">
        <f t="shared" si="100"/>
        <v>0</v>
      </c>
    </row>
    <row r="430" spans="1:11">
      <c r="A430" s="154" t="s">
        <v>104</v>
      </c>
      <c r="B430" s="73" t="s">
        <v>208</v>
      </c>
      <c r="C430" s="155" t="s">
        <v>691</v>
      </c>
      <c r="D430" s="155" t="s">
        <v>105</v>
      </c>
      <c r="E430" s="155">
        <v>900100</v>
      </c>
      <c r="F430" s="131">
        <v>502703</v>
      </c>
      <c r="G430" s="131">
        <v>502703</v>
      </c>
      <c r="H430" s="131">
        <v>0</v>
      </c>
      <c r="I430" s="117">
        <f t="shared" si="99"/>
        <v>0</v>
      </c>
      <c r="J430" s="122"/>
      <c r="K430" s="127">
        <f t="shared" si="100"/>
        <v>0</v>
      </c>
    </row>
    <row r="431" spans="1:11" ht="26.4">
      <c r="A431" s="154" t="s">
        <v>665</v>
      </c>
      <c r="B431" s="73" t="s">
        <v>208</v>
      </c>
      <c r="C431" s="155" t="s">
        <v>887</v>
      </c>
      <c r="D431" s="155"/>
      <c r="E431" s="155"/>
      <c r="F431" s="131">
        <f>F432</f>
        <v>0</v>
      </c>
      <c r="G431" s="131">
        <f t="shared" ref="G431:H431" si="109">G432</f>
        <v>184470.90000000002</v>
      </c>
      <c r="H431" s="131">
        <f t="shared" si="109"/>
        <v>0</v>
      </c>
      <c r="I431" s="117">
        <v>0</v>
      </c>
      <c r="J431" s="122"/>
      <c r="K431" s="127">
        <f t="shared" si="100"/>
        <v>0</v>
      </c>
    </row>
    <row r="432" spans="1:11">
      <c r="A432" s="154" t="s">
        <v>72</v>
      </c>
      <c r="B432" s="73" t="s">
        <v>208</v>
      </c>
      <c r="C432" s="155" t="s">
        <v>887</v>
      </c>
      <c r="D432" s="155">
        <v>800</v>
      </c>
      <c r="E432" s="155"/>
      <c r="F432" s="131">
        <f>F433+F434</f>
        <v>0</v>
      </c>
      <c r="G432" s="131">
        <f t="shared" ref="G432:H432" si="110">G433+G434</f>
        <v>184470.90000000002</v>
      </c>
      <c r="H432" s="131">
        <f t="shared" si="110"/>
        <v>0</v>
      </c>
      <c r="I432" s="117">
        <v>0</v>
      </c>
      <c r="J432" s="122"/>
      <c r="K432" s="127">
        <f t="shared" si="100"/>
        <v>0</v>
      </c>
    </row>
    <row r="433" spans="1:11">
      <c r="A433" s="154" t="s">
        <v>74</v>
      </c>
      <c r="B433" s="73" t="s">
        <v>208</v>
      </c>
      <c r="C433" s="155" t="s">
        <v>887</v>
      </c>
      <c r="D433" s="155">
        <v>850</v>
      </c>
      <c r="E433" s="155">
        <v>900302</v>
      </c>
      <c r="F433" s="131">
        <v>0</v>
      </c>
      <c r="G433" s="131">
        <v>182626.2</v>
      </c>
      <c r="H433" s="131">
        <v>0</v>
      </c>
      <c r="I433" s="117">
        <v>0</v>
      </c>
      <c r="J433" s="122"/>
      <c r="K433" s="127">
        <f t="shared" si="100"/>
        <v>0</v>
      </c>
    </row>
    <row r="434" spans="1:11">
      <c r="A434" s="154" t="s">
        <v>74</v>
      </c>
      <c r="B434" s="73" t="s">
        <v>208</v>
      </c>
      <c r="C434" s="155" t="s">
        <v>887</v>
      </c>
      <c r="D434" s="155">
        <v>850</v>
      </c>
      <c r="E434" s="155">
        <v>900100</v>
      </c>
      <c r="F434" s="131">
        <v>0</v>
      </c>
      <c r="G434" s="131">
        <v>1844.7</v>
      </c>
      <c r="H434" s="131">
        <v>0</v>
      </c>
      <c r="I434" s="117">
        <v>0</v>
      </c>
      <c r="J434" s="122"/>
      <c r="K434" s="127">
        <f t="shared" si="100"/>
        <v>0</v>
      </c>
    </row>
    <row r="435" spans="1:11">
      <c r="A435" s="159" t="s">
        <v>336</v>
      </c>
      <c r="B435" s="76" t="s">
        <v>209</v>
      </c>
      <c r="C435" s="150"/>
      <c r="D435" s="158"/>
      <c r="E435" s="158"/>
      <c r="F435" s="116">
        <f>F436+F529</f>
        <v>2245710.7999999993</v>
      </c>
      <c r="G435" s="116">
        <f>G436+G529</f>
        <v>2195467.1999999993</v>
      </c>
      <c r="H435" s="116">
        <f>H436+H529</f>
        <v>624545.79999999993</v>
      </c>
      <c r="I435" s="116">
        <f t="shared" si="99"/>
        <v>27.810606779822233</v>
      </c>
      <c r="J435" s="116">
        <f>J436+J529</f>
        <v>0</v>
      </c>
      <c r="K435" s="126">
        <f t="shared" si="100"/>
        <v>28.447056735805486</v>
      </c>
    </row>
    <row r="436" spans="1:11" ht="26.4">
      <c r="A436" s="180" t="s">
        <v>480</v>
      </c>
      <c r="B436" s="76" t="s">
        <v>209</v>
      </c>
      <c r="C436" s="150" t="s">
        <v>143</v>
      </c>
      <c r="D436" s="82"/>
      <c r="E436" s="82"/>
      <c r="F436" s="116">
        <f>F442+F452+F521+F516+F437</f>
        <v>2239832.9999999995</v>
      </c>
      <c r="G436" s="116">
        <f>G442+G452+G521+G516+G437</f>
        <v>2189589.3999999994</v>
      </c>
      <c r="H436" s="116">
        <f>H442+H452+H521+H516+H437</f>
        <v>624545.79999999993</v>
      </c>
      <c r="I436" s="116">
        <f t="shared" si="99"/>
        <v>27.883587749622407</v>
      </c>
      <c r="J436" s="122"/>
      <c r="K436" s="126">
        <f t="shared" si="100"/>
        <v>28.523420875165002</v>
      </c>
    </row>
    <row r="437" spans="1:11">
      <c r="A437" s="180" t="s">
        <v>576</v>
      </c>
      <c r="B437" s="76" t="s">
        <v>209</v>
      </c>
      <c r="C437" s="150" t="s">
        <v>578</v>
      </c>
      <c r="D437" s="84"/>
      <c r="E437" s="84"/>
      <c r="F437" s="116">
        <f>F438</f>
        <v>1712.3</v>
      </c>
      <c r="G437" s="116">
        <f>G438</f>
        <v>1712.3</v>
      </c>
      <c r="H437" s="116">
        <f>H438</f>
        <v>0</v>
      </c>
      <c r="I437" s="116">
        <f t="shared" si="99"/>
        <v>0</v>
      </c>
      <c r="J437" s="122"/>
      <c r="K437" s="126">
        <f t="shared" si="100"/>
        <v>0</v>
      </c>
    </row>
    <row r="438" spans="1:11" ht="52.8">
      <c r="A438" s="180" t="s">
        <v>577</v>
      </c>
      <c r="B438" s="76" t="s">
        <v>209</v>
      </c>
      <c r="C438" s="150" t="s">
        <v>155</v>
      </c>
      <c r="D438" s="84"/>
      <c r="E438" s="84"/>
      <c r="F438" s="116">
        <f t="shared" ref="F438:H440" si="111">F439</f>
        <v>1712.3</v>
      </c>
      <c r="G438" s="116">
        <f t="shared" si="111"/>
        <v>1712.3</v>
      </c>
      <c r="H438" s="116">
        <f t="shared" si="111"/>
        <v>0</v>
      </c>
      <c r="I438" s="116">
        <f t="shared" si="99"/>
        <v>0</v>
      </c>
      <c r="J438" s="122"/>
      <c r="K438" s="126">
        <f t="shared" si="100"/>
        <v>0</v>
      </c>
    </row>
    <row r="439" spans="1:11" ht="26.4">
      <c r="A439" s="186" t="s">
        <v>811</v>
      </c>
      <c r="B439" s="73" t="s">
        <v>209</v>
      </c>
      <c r="C439" s="153" t="s">
        <v>842</v>
      </c>
      <c r="D439" s="78"/>
      <c r="E439" s="78"/>
      <c r="F439" s="117">
        <f t="shared" si="111"/>
        <v>1712.3</v>
      </c>
      <c r="G439" s="117">
        <f t="shared" si="111"/>
        <v>1712.3</v>
      </c>
      <c r="H439" s="117">
        <f t="shared" si="111"/>
        <v>0</v>
      </c>
      <c r="I439" s="117">
        <f t="shared" si="99"/>
        <v>0</v>
      </c>
      <c r="J439" s="122"/>
      <c r="K439" s="127">
        <f t="shared" si="100"/>
        <v>0</v>
      </c>
    </row>
    <row r="440" spans="1:11" ht="26.4">
      <c r="A440" s="154" t="s">
        <v>67</v>
      </c>
      <c r="B440" s="73" t="s">
        <v>209</v>
      </c>
      <c r="C440" s="153" t="s">
        <v>842</v>
      </c>
      <c r="D440" s="78">
        <v>200</v>
      </c>
      <c r="E440" s="78"/>
      <c r="F440" s="117">
        <f t="shared" si="111"/>
        <v>1712.3</v>
      </c>
      <c r="G440" s="117">
        <f t="shared" si="111"/>
        <v>1712.3</v>
      </c>
      <c r="H440" s="117">
        <f t="shared" si="111"/>
        <v>0</v>
      </c>
      <c r="I440" s="117">
        <f t="shared" si="99"/>
        <v>0</v>
      </c>
      <c r="J440" s="122"/>
      <c r="K440" s="127">
        <f t="shared" si="100"/>
        <v>0</v>
      </c>
    </row>
    <row r="441" spans="1:11" ht="26.4">
      <c r="A441" s="154" t="s">
        <v>69</v>
      </c>
      <c r="B441" s="73" t="s">
        <v>209</v>
      </c>
      <c r="C441" s="153" t="s">
        <v>842</v>
      </c>
      <c r="D441" s="78">
        <v>240</v>
      </c>
      <c r="E441" s="78">
        <v>900100</v>
      </c>
      <c r="F441" s="117">
        <v>1712.3</v>
      </c>
      <c r="G441" s="117">
        <v>1712.3</v>
      </c>
      <c r="H441" s="117">
        <v>0</v>
      </c>
      <c r="I441" s="117">
        <f t="shared" si="99"/>
        <v>0</v>
      </c>
      <c r="J441" s="122"/>
      <c r="K441" s="127">
        <f t="shared" si="100"/>
        <v>0</v>
      </c>
    </row>
    <row r="442" spans="1:11">
      <c r="A442" s="159" t="s">
        <v>675</v>
      </c>
      <c r="B442" s="76" t="s">
        <v>209</v>
      </c>
      <c r="C442" s="164" t="s">
        <v>374</v>
      </c>
      <c r="D442" s="158"/>
      <c r="E442" s="158"/>
      <c r="F442" s="116">
        <f t="shared" ref="F442:H444" si="112">F443</f>
        <v>10067.4</v>
      </c>
      <c r="G442" s="116">
        <f t="shared" si="112"/>
        <v>10067.4</v>
      </c>
      <c r="H442" s="116">
        <f t="shared" si="112"/>
        <v>0</v>
      </c>
      <c r="I442" s="116">
        <f t="shared" si="99"/>
        <v>0</v>
      </c>
      <c r="J442" s="122"/>
      <c r="K442" s="126">
        <f t="shared" si="100"/>
        <v>0</v>
      </c>
    </row>
    <row r="443" spans="1:11" ht="52.8">
      <c r="A443" s="159" t="s">
        <v>676</v>
      </c>
      <c r="B443" s="76" t="s">
        <v>209</v>
      </c>
      <c r="C443" s="164" t="s">
        <v>678</v>
      </c>
      <c r="D443" s="158"/>
      <c r="E443" s="158"/>
      <c r="F443" s="116">
        <f>F444+F448</f>
        <v>10067.4</v>
      </c>
      <c r="G443" s="116">
        <f>G444+G448</f>
        <v>10067.4</v>
      </c>
      <c r="H443" s="116">
        <f>H444+H448</f>
        <v>0</v>
      </c>
      <c r="I443" s="116">
        <f t="shared" si="99"/>
        <v>0</v>
      </c>
      <c r="J443" s="122"/>
      <c r="K443" s="126">
        <f t="shared" si="100"/>
        <v>0</v>
      </c>
    </row>
    <row r="444" spans="1:11" ht="26.4">
      <c r="A444" s="154" t="s">
        <v>677</v>
      </c>
      <c r="B444" s="73" t="s">
        <v>209</v>
      </c>
      <c r="C444" s="165" t="s">
        <v>679</v>
      </c>
      <c r="D444" s="155"/>
      <c r="E444" s="155"/>
      <c r="F444" s="117">
        <f t="shared" si="112"/>
        <v>10067.4</v>
      </c>
      <c r="G444" s="117">
        <f t="shared" si="112"/>
        <v>0</v>
      </c>
      <c r="H444" s="117">
        <f t="shared" si="112"/>
        <v>0</v>
      </c>
      <c r="I444" s="117">
        <f t="shared" si="99"/>
        <v>0</v>
      </c>
      <c r="J444" s="122"/>
      <c r="K444" s="127">
        <v>0</v>
      </c>
    </row>
    <row r="445" spans="1:11" ht="26.4">
      <c r="A445" s="154" t="s">
        <v>67</v>
      </c>
      <c r="B445" s="73" t="s">
        <v>209</v>
      </c>
      <c r="C445" s="165" t="s">
        <v>679</v>
      </c>
      <c r="D445" s="155">
        <v>200</v>
      </c>
      <c r="E445" s="155"/>
      <c r="F445" s="117">
        <f>F446+F447</f>
        <v>10067.4</v>
      </c>
      <c r="G445" s="117">
        <f>G446+G447</f>
        <v>0</v>
      </c>
      <c r="H445" s="117">
        <f>H446+H447</f>
        <v>0</v>
      </c>
      <c r="I445" s="117">
        <f t="shared" si="99"/>
        <v>0</v>
      </c>
      <c r="J445" s="122"/>
      <c r="K445" s="127">
        <v>0</v>
      </c>
    </row>
    <row r="446" spans="1:11" ht="26.4">
      <c r="A446" s="154" t="s">
        <v>69</v>
      </c>
      <c r="B446" s="73" t="s">
        <v>209</v>
      </c>
      <c r="C446" s="165" t="s">
        <v>679</v>
      </c>
      <c r="D446" s="155">
        <v>240</v>
      </c>
      <c r="E446" s="155">
        <v>900302</v>
      </c>
      <c r="F446" s="117">
        <v>8161.3</v>
      </c>
      <c r="G446" s="117">
        <v>0</v>
      </c>
      <c r="H446" s="117">
        <v>0</v>
      </c>
      <c r="I446" s="117">
        <f t="shared" si="99"/>
        <v>0</v>
      </c>
      <c r="J446" s="122"/>
      <c r="K446" s="127">
        <v>0</v>
      </c>
    </row>
    <row r="447" spans="1:11" ht="26.4">
      <c r="A447" s="154" t="s">
        <v>69</v>
      </c>
      <c r="B447" s="73" t="s">
        <v>209</v>
      </c>
      <c r="C447" s="165" t="s">
        <v>679</v>
      </c>
      <c r="D447" s="155">
        <v>240</v>
      </c>
      <c r="E447" s="155">
        <v>900100</v>
      </c>
      <c r="F447" s="117">
        <v>1906.1</v>
      </c>
      <c r="G447" s="117">
        <v>0</v>
      </c>
      <c r="H447" s="117">
        <v>0</v>
      </c>
      <c r="I447" s="117">
        <f t="shared" si="99"/>
        <v>0</v>
      </c>
      <c r="J447" s="122"/>
      <c r="K447" s="127">
        <v>0</v>
      </c>
    </row>
    <row r="448" spans="1:11" ht="26.4">
      <c r="A448" s="154" t="s">
        <v>677</v>
      </c>
      <c r="B448" s="73" t="s">
        <v>209</v>
      </c>
      <c r="C448" s="165" t="s">
        <v>881</v>
      </c>
      <c r="D448" s="155"/>
      <c r="E448" s="155"/>
      <c r="F448" s="117">
        <f>F449</f>
        <v>0</v>
      </c>
      <c r="G448" s="117">
        <f t="shared" ref="G448:H448" si="113">G449</f>
        <v>10067.4</v>
      </c>
      <c r="H448" s="117">
        <f t="shared" si="113"/>
        <v>0</v>
      </c>
      <c r="I448" s="117">
        <v>0</v>
      </c>
      <c r="J448" s="122"/>
      <c r="K448" s="127">
        <f t="shared" si="100"/>
        <v>0</v>
      </c>
    </row>
    <row r="449" spans="1:11" ht="26.4">
      <c r="A449" s="154" t="s">
        <v>67</v>
      </c>
      <c r="B449" s="73" t="s">
        <v>209</v>
      </c>
      <c r="C449" s="165" t="s">
        <v>881</v>
      </c>
      <c r="D449" s="155">
        <v>200</v>
      </c>
      <c r="E449" s="155"/>
      <c r="F449" s="117">
        <f>F450+F451</f>
        <v>0</v>
      </c>
      <c r="G449" s="117">
        <f t="shared" ref="G449:H449" si="114">G450+G451</f>
        <v>10067.4</v>
      </c>
      <c r="H449" s="117">
        <f t="shared" si="114"/>
        <v>0</v>
      </c>
      <c r="I449" s="117">
        <v>0</v>
      </c>
      <c r="J449" s="122"/>
      <c r="K449" s="127">
        <f t="shared" si="100"/>
        <v>0</v>
      </c>
    </row>
    <row r="450" spans="1:11" ht="26.4">
      <c r="A450" s="154" t="s">
        <v>69</v>
      </c>
      <c r="B450" s="73" t="s">
        <v>209</v>
      </c>
      <c r="C450" s="165" t="s">
        <v>881</v>
      </c>
      <c r="D450" s="155">
        <v>240</v>
      </c>
      <c r="E450" s="155">
        <v>900302</v>
      </c>
      <c r="F450" s="117">
        <v>0</v>
      </c>
      <c r="G450" s="117">
        <v>8161.3</v>
      </c>
      <c r="H450" s="117">
        <v>0</v>
      </c>
      <c r="I450" s="117">
        <v>0</v>
      </c>
      <c r="J450" s="122"/>
      <c r="K450" s="127">
        <f t="shared" si="100"/>
        <v>0</v>
      </c>
    </row>
    <row r="451" spans="1:11" ht="26.4">
      <c r="A451" s="154" t="s">
        <v>69</v>
      </c>
      <c r="B451" s="73" t="s">
        <v>209</v>
      </c>
      <c r="C451" s="165" t="s">
        <v>881</v>
      </c>
      <c r="D451" s="155">
        <v>240</v>
      </c>
      <c r="E451" s="155">
        <v>900100</v>
      </c>
      <c r="F451" s="117">
        <v>0</v>
      </c>
      <c r="G451" s="117">
        <v>1906.1</v>
      </c>
      <c r="H451" s="117">
        <v>0</v>
      </c>
      <c r="I451" s="117">
        <v>0</v>
      </c>
      <c r="J451" s="122"/>
      <c r="K451" s="127">
        <f t="shared" si="100"/>
        <v>0</v>
      </c>
    </row>
    <row r="452" spans="1:11">
      <c r="A452" s="180" t="s">
        <v>572</v>
      </c>
      <c r="B452" s="76" t="s">
        <v>209</v>
      </c>
      <c r="C452" s="150" t="s">
        <v>288</v>
      </c>
      <c r="D452" s="84"/>
      <c r="E452" s="84"/>
      <c r="F452" s="116">
        <f>F453+F465+F509+F505</f>
        <v>2176304.5</v>
      </c>
      <c r="G452" s="116">
        <f>G453+G465+G509+G505</f>
        <v>2169014.9</v>
      </c>
      <c r="H452" s="116">
        <f>H453+H465+H509</f>
        <v>624245.69999999995</v>
      </c>
      <c r="I452" s="116">
        <f t="shared" si="99"/>
        <v>28.683748069261444</v>
      </c>
      <c r="J452" s="122"/>
      <c r="K452" s="126">
        <f t="shared" si="100"/>
        <v>28.780148075515754</v>
      </c>
    </row>
    <row r="453" spans="1:11" ht="39.6">
      <c r="A453" s="180" t="s">
        <v>686</v>
      </c>
      <c r="B453" s="76" t="s">
        <v>209</v>
      </c>
      <c r="C453" s="150" t="s">
        <v>687</v>
      </c>
      <c r="D453" s="84"/>
      <c r="E453" s="84"/>
      <c r="F453" s="116">
        <f>F454+F458+F461</f>
        <v>380441.59999999998</v>
      </c>
      <c r="G453" s="116">
        <f>G454+G458+G461</f>
        <v>380441.5</v>
      </c>
      <c r="H453" s="116">
        <f>H454+H458+H461</f>
        <v>136619.70000000001</v>
      </c>
      <c r="I453" s="116">
        <f t="shared" si="99"/>
        <v>35.910820478097037</v>
      </c>
      <c r="J453" s="122"/>
      <c r="K453" s="126">
        <f t="shared" si="100"/>
        <v>35.910829917346035</v>
      </c>
    </row>
    <row r="454" spans="1:11" ht="26.4">
      <c r="A454" s="186" t="s">
        <v>692</v>
      </c>
      <c r="B454" s="73" t="s">
        <v>209</v>
      </c>
      <c r="C454" s="153" t="s">
        <v>730</v>
      </c>
      <c r="D454" s="78"/>
      <c r="E454" s="78"/>
      <c r="F454" s="117">
        <f>F455</f>
        <v>366904.5</v>
      </c>
      <c r="G454" s="117">
        <f>G455</f>
        <v>75151.600000000006</v>
      </c>
      <c r="H454" s="117">
        <f>H455</f>
        <v>9459.7999999999993</v>
      </c>
      <c r="I454" s="117">
        <f t="shared" si="99"/>
        <v>2.5782730928620388</v>
      </c>
      <c r="J454" s="122"/>
      <c r="K454" s="127">
        <f t="shared" si="100"/>
        <v>12.587622884941901</v>
      </c>
    </row>
    <row r="455" spans="1:11" ht="26.4">
      <c r="A455" s="154" t="s">
        <v>102</v>
      </c>
      <c r="B455" s="73" t="s">
        <v>209</v>
      </c>
      <c r="C455" s="153" t="s">
        <v>730</v>
      </c>
      <c r="D455" s="155" t="s">
        <v>103</v>
      </c>
      <c r="E455" s="155"/>
      <c r="F455" s="117">
        <f>F456+F457</f>
        <v>366904.5</v>
      </c>
      <c r="G455" s="117">
        <f>G456+G457</f>
        <v>75151.600000000006</v>
      </c>
      <c r="H455" s="117">
        <f>H456+H457</f>
        <v>9459.7999999999993</v>
      </c>
      <c r="I455" s="117">
        <f t="shared" si="99"/>
        <v>2.5782730928620388</v>
      </c>
      <c r="J455" s="122"/>
      <c r="K455" s="127">
        <f t="shared" si="100"/>
        <v>12.587622884941901</v>
      </c>
    </row>
    <row r="456" spans="1:11">
      <c r="A456" s="154" t="s">
        <v>104</v>
      </c>
      <c r="B456" s="73" t="s">
        <v>209</v>
      </c>
      <c r="C456" s="153" t="s">
        <v>730</v>
      </c>
      <c r="D456" s="155" t="s">
        <v>105</v>
      </c>
      <c r="E456" s="155">
        <v>900302</v>
      </c>
      <c r="F456" s="117">
        <v>297559.59999999998</v>
      </c>
      <c r="G456" s="117">
        <v>60948</v>
      </c>
      <c r="H456" s="117">
        <v>7671.9</v>
      </c>
      <c r="I456" s="117">
        <f t="shared" si="99"/>
        <v>2.5782733946409393</v>
      </c>
      <c r="J456" s="122"/>
      <c r="K456" s="127">
        <f t="shared" si="100"/>
        <v>12.587615672376451</v>
      </c>
    </row>
    <row r="457" spans="1:11">
      <c r="A457" s="154" t="s">
        <v>104</v>
      </c>
      <c r="B457" s="73" t="s">
        <v>209</v>
      </c>
      <c r="C457" s="153" t="s">
        <v>730</v>
      </c>
      <c r="D457" s="155" t="s">
        <v>105</v>
      </c>
      <c r="E457" s="155">
        <v>900100</v>
      </c>
      <c r="F457" s="117">
        <v>69344.899999999994</v>
      </c>
      <c r="G457" s="117">
        <v>14203.6</v>
      </c>
      <c r="H457" s="117">
        <v>1787.9</v>
      </c>
      <c r="I457" s="117">
        <f t="shared" si="99"/>
        <v>2.5782717979260195</v>
      </c>
      <c r="J457" s="122"/>
      <c r="K457" s="127">
        <f t="shared" si="100"/>
        <v>12.587653834239207</v>
      </c>
    </row>
    <row r="458" spans="1:11" ht="29.25" customHeight="1">
      <c r="A458" s="154" t="s">
        <v>846</v>
      </c>
      <c r="B458" s="73" t="s">
        <v>209</v>
      </c>
      <c r="C458" s="153" t="s">
        <v>845</v>
      </c>
      <c r="D458" s="155"/>
      <c r="E458" s="155"/>
      <c r="F458" s="117">
        <f t="shared" ref="F458:H459" si="115">F459</f>
        <v>13537.1</v>
      </c>
      <c r="G458" s="117">
        <f t="shared" si="115"/>
        <v>13537.1</v>
      </c>
      <c r="H458" s="117">
        <f t="shared" si="115"/>
        <v>7954.8</v>
      </c>
      <c r="I458" s="117">
        <f t="shared" si="99"/>
        <v>58.762955138101958</v>
      </c>
      <c r="J458" s="122"/>
      <c r="K458" s="127">
        <f t="shared" si="100"/>
        <v>58.762955138101958</v>
      </c>
    </row>
    <row r="459" spans="1:11" ht="26.4">
      <c r="A459" s="154" t="s">
        <v>102</v>
      </c>
      <c r="B459" s="73" t="s">
        <v>209</v>
      </c>
      <c r="C459" s="153" t="s">
        <v>845</v>
      </c>
      <c r="D459" s="155" t="s">
        <v>103</v>
      </c>
      <c r="E459" s="155"/>
      <c r="F459" s="117">
        <f t="shared" si="115"/>
        <v>13537.1</v>
      </c>
      <c r="G459" s="117">
        <f t="shared" si="115"/>
        <v>13537.1</v>
      </c>
      <c r="H459" s="117">
        <f t="shared" si="115"/>
        <v>7954.8</v>
      </c>
      <c r="I459" s="117">
        <f t="shared" ref="I459:I522" si="116">H459/F459*100</f>
        <v>58.762955138101958</v>
      </c>
      <c r="J459" s="122"/>
      <c r="K459" s="127">
        <f t="shared" ref="K459:K522" si="117">H459/G459*100</f>
        <v>58.762955138101958</v>
      </c>
    </row>
    <row r="460" spans="1:11">
      <c r="A460" s="154" t="s">
        <v>104</v>
      </c>
      <c r="B460" s="73" t="s">
        <v>209</v>
      </c>
      <c r="C460" s="153" t="s">
        <v>845</v>
      </c>
      <c r="D460" s="155" t="s">
        <v>105</v>
      </c>
      <c r="E460" s="155">
        <v>900100</v>
      </c>
      <c r="F460" s="117">
        <v>13537.1</v>
      </c>
      <c r="G460" s="117">
        <v>13537.1</v>
      </c>
      <c r="H460" s="117">
        <v>7954.8</v>
      </c>
      <c r="I460" s="117">
        <f t="shared" si="116"/>
        <v>58.762955138101958</v>
      </c>
      <c r="J460" s="122"/>
      <c r="K460" s="127">
        <f t="shared" si="117"/>
        <v>58.762955138101958</v>
      </c>
    </row>
    <row r="461" spans="1:11" ht="26.4">
      <c r="A461" s="186" t="s">
        <v>692</v>
      </c>
      <c r="B461" s="73" t="s">
        <v>209</v>
      </c>
      <c r="C461" s="153" t="s">
        <v>882</v>
      </c>
      <c r="D461" s="155"/>
      <c r="E461" s="155"/>
      <c r="F461" s="117">
        <f>F462</f>
        <v>0</v>
      </c>
      <c r="G461" s="117">
        <f>G462</f>
        <v>291752.8</v>
      </c>
      <c r="H461" s="117">
        <f>H462</f>
        <v>119205.1</v>
      </c>
      <c r="I461" s="117">
        <v>0</v>
      </c>
      <c r="J461" s="122"/>
      <c r="K461" s="127">
        <f t="shared" si="117"/>
        <v>40.85825397391217</v>
      </c>
    </row>
    <row r="462" spans="1:11" ht="26.4">
      <c r="A462" s="154" t="s">
        <v>102</v>
      </c>
      <c r="B462" s="73" t="s">
        <v>209</v>
      </c>
      <c r="C462" s="153" t="s">
        <v>882</v>
      </c>
      <c r="D462" s="155" t="s">
        <v>103</v>
      </c>
      <c r="E462" s="155"/>
      <c r="F462" s="117">
        <f>F463+F464</f>
        <v>0</v>
      </c>
      <c r="G462" s="117">
        <f>G463+G464</f>
        <v>291752.8</v>
      </c>
      <c r="H462" s="117">
        <f>H463+H464</f>
        <v>119205.1</v>
      </c>
      <c r="I462" s="117">
        <v>0</v>
      </c>
      <c r="J462" s="122"/>
      <c r="K462" s="127">
        <f t="shared" si="117"/>
        <v>40.85825397391217</v>
      </c>
    </row>
    <row r="463" spans="1:11">
      <c r="A463" s="154" t="s">
        <v>104</v>
      </c>
      <c r="B463" s="73" t="s">
        <v>209</v>
      </c>
      <c r="C463" s="153" t="s">
        <v>882</v>
      </c>
      <c r="D463" s="155" t="s">
        <v>105</v>
      </c>
      <c r="E463" s="155">
        <v>900302</v>
      </c>
      <c r="F463" s="117">
        <v>0</v>
      </c>
      <c r="G463" s="117">
        <v>236611.5</v>
      </c>
      <c r="H463" s="117">
        <v>96675.3</v>
      </c>
      <c r="I463" s="117">
        <v>0</v>
      </c>
      <c r="J463" s="122"/>
      <c r="K463" s="127">
        <f t="shared" si="117"/>
        <v>40.85824230859447</v>
      </c>
    </row>
    <row r="464" spans="1:11">
      <c r="A464" s="154" t="s">
        <v>104</v>
      </c>
      <c r="B464" s="73" t="s">
        <v>209</v>
      </c>
      <c r="C464" s="153" t="s">
        <v>882</v>
      </c>
      <c r="D464" s="155" t="s">
        <v>105</v>
      </c>
      <c r="E464" s="155">
        <v>900100</v>
      </c>
      <c r="F464" s="117">
        <v>0</v>
      </c>
      <c r="G464" s="117">
        <v>55141.3</v>
      </c>
      <c r="H464" s="117">
        <v>22529.8</v>
      </c>
      <c r="I464" s="117">
        <v>0</v>
      </c>
      <c r="J464" s="122"/>
      <c r="K464" s="127">
        <f t="shared" si="117"/>
        <v>40.858304029828815</v>
      </c>
    </row>
    <row r="465" spans="1:11" ht="39.6">
      <c r="A465" s="187" t="s">
        <v>573</v>
      </c>
      <c r="B465" s="76" t="s">
        <v>209</v>
      </c>
      <c r="C465" s="150" t="s">
        <v>289</v>
      </c>
      <c r="D465" s="158"/>
      <c r="E465" s="158"/>
      <c r="F465" s="116">
        <f t="shared" ref="F465:G465" si="118">F466+F481+F477+F485+F473+F470+F489+F493+F497+F501</f>
        <v>1755998.4000000001</v>
      </c>
      <c r="G465" s="116">
        <f t="shared" si="118"/>
        <v>1748708.9</v>
      </c>
      <c r="H465" s="116">
        <f>H466+H481+H477+H485+H473+H470+H489+H493+H497+H501</f>
        <v>487625.99999999994</v>
      </c>
      <c r="I465" s="116">
        <f t="shared" si="116"/>
        <v>27.769159698550972</v>
      </c>
      <c r="J465" s="122"/>
      <c r="K465" s="126">
        <f t="shared" si="117"/>
        <v>27.8849155511246</v>
      </c>
    </row>
    <row r="466" spans="1:11">
      <c r="A466" s="188" t="s">
        <v>574</v>
      </c>
      <c r="B466" s="73" t="s">
        <v>209</v>
      </c>
      <c r="C466" s="153" t="s">
        <v>387</v>
      </c>
      <c r="D466" s="82"/>
      <c r="E466" s="82"/>
      <c r="F466" s="117">
        <f>F467</f>
        <v>67419.100000000006</v>
      </c>
      <c r="G466" s="117">
        <f>G467</f>
        <v>0</v>
      </c>
      <c r="H466" s="117">
        <f>H467</f>
        <v>0</v>
      </c>
      <c r="I466" s="117">
        <f t="shared" si="116"/>
        <v>0</v>
      </c>
      <c r="J466" s="122"/>
      <c r="K466" s="127">
        <v>0</v>
      </c>
    </row>
    <row r="467" spans="1:11" ht="26.4">
      <c r="A467" s="154" t="s">
        <v>67</v>
      </c>
      <c r="B467" s="73" t="s">
        <v>209</v>
      </c>
      <c r="C467" s="153" t="s">
        <v>387</v>
      </c>
      <c r="D467" s="155">
        <v>200</v>
      </c>
      <c r="E467" s="155"/>
      <c r="F467" s="117">
        <f>F468+F469</f>
        <v>67419.100000000006</v>
      </c>
      <c r="G467" s="117">
        <f>G468+G469</f>
        <v>0</v>
      </c>
      <c r="H467" s="117">
        <f>H468+H469</f>
        <v>0</v>
      </c>
      <c r="I467" s="117">
        <f t="shared" si="116"/>
        <v>0</v>
      </c>
      <c r="J467" s="122"/>
      <c r="K467" s="127">
        <v>0</v>
      </c>
    </row>
    <row r="468" spans="1:11" ht="26.4">
      <c r="A468" s="154" t="s">
        <v>69</v>
      </c>
      <c r="B468" s="73" t="s">
        <v>209</v>
      </c>
      <c r="C468" s="153" t="s">
        <v>387</v>
      </c>
      <c r="D468" s="155">
        <v>240</v>
      </c>
      <c r="E468" s="155">
        <v>900302</v>
      </c>
      <c r="F468" s="117">
        <v>50958.8</v>
      </c>
      <c r="G468" s="117">
        <v>0</v>
      </c>
      <c r="H468" s="117">
        <v>0</v>
      </c>
      <c r="I468" s="117">
        <f t="shared" si="116"/>
        <v>0</v>
      </c>
      <c r="J468" s="122"/>
      <c r="K468" s="127">
        <v>0</v>
      </c>
    </row>
    <row r="469" spans="1:11" ht="26.4">
      <c r="A469" s="154" t="s">
        <v>69</v>
      </c>
      <c r="B469" s="73" t="s">
        <v>209</v>
      </c>
      <c r="C469" s="153" t="s">
        <v>387</v>
      </c>
      <c r="D469" s="155">
        <v>240</v>
      </c>
      <c r="E469" s="155">
        <v>900100</v>
      </c>
      <c r="F469" s="117">
        <v>16460.3</v>
      </c>
      <c r="G469" s="117">
        <v>0</v>
      </c>
      <c r="H469" s="117">
        <v>0</v>
      </c>
      <c r="I469" s="117">
        <f t="shared" si="116"/>
        <v>0</v>
      </c>
      <c r="J469" s="122"/>
      <c r="K469" s="127">
        <v>0</v>
      </c>
    </row>
    <row r="470" spans="1:11" ht="26.4">
      <c r="A470" s="154" t="s">
        <v>876</v>
      </c>
      <c r="B470" s="73" t="s">
        <v>209</v>
      </c>
      <c r="C470" s="153" t="s">
        <v>875</v>
      </c>
      <c r="D470" s="155"/>
      <c r="E470" s="155"/>
      <c r="F470" s="117">
        <f t="shared" ref="F470:H471" si="119">F471</f>
        <v>39364</v>
      </c>
      <c r="G470" s="117">
        <f t="shared" si="119"/>
        <v>32074.400000000001</v>
      </c>
      <c r="H470" s="117">
        <f t="shared" si="119"/>
        <v>0</v>
      </c>
      <c r="I470" s="117">
        <f t="shared" si="116"/>
        <v>0</v>
      </c>
      <c r="J470" s="122"/>
      <c r="K470" s="127">
        <f t="shared" si="117"/>
        <v>0</v>
      </c>
    </row>
    <row r="471" spans="1:11" ht="26.4">
      <c r="A471" s="154" t="s">
        <v>67</v>
      </c>
      <c r="B471" s="73" t="s">
        <v>209</v>
      </c>
      <c r="C471" s="153" t="s">
        <v>875</v>
      </c>
      <c r="D471" s="155">
        <v>200</v>
      </c>
      <c r="E471" s="155"/>
      <c r="F471" s="117">
        <f t="shared" si="119"/>
        <v>39364</v>
      </c>
      <c r="G471" s="117">
        <f t="shared" si="119"/>
        <v>32074.400000000001</v>
      </c>
      <c r="H471" s="117">
        <f t="shared" si="119"/>
        <v>0</v>
      </c>
      <c r="I471" s="117">
        <f t="shared" si="116"/>
        <v>0</v>
      </c>
      <c r="J471" s="122"/>
      <c r="K471" s="127">
        <f t="shared" si="117"/>
        <v>0</v>
      </c>
    </row>
    <row r="472" spans="1:11" ht="26.4">
      <c r="A472" s="154" t="s">
        <v>69</v>
      </c>
      <c r="B472" s="73" t="s">
        <v>209</v>
      </c>
      <c r="C472" s="153" t="s">
        <v>875</v>
      </c>
      <c r="D472" s="155">
        <v>240</v>
      </c>
      <c r="E472" s="155">
        <v>900100</v>
      </c>
      <c r="F472" s="117">
        <v>39364</v>
      </c>
      <c r="G472" s="117">
        <v>32074.400000000001</v>
      </c>
      <c r="H472" s="117">
        <v>0</v>
      </c>
      <c r="I472" s="117">
        <f t="shared" si="116"/>
        <v>0</v>
      </c>
      <c r="J472" s="122"/>
      <c r="K472" s="127">
        <f t="shared" si="117"/>
        <v>0</v>
      </c>
    </row>
    <row r="473" spans="1:11" ht="26.4">
      <c r="A473" s="154" t="s">
        <v>731</v>
      </c>
      <c r="B473" s="73" t="s">
        <v>209</v>
      </c>
      <c r="C473" s="153" t="s">
        <v>732</v>
      </c>
      <c r="D473" s="155"/>
      <c r="E473" s="155"/>
      <c r="F473" s="117">
        <f>F474</f>
        <v>101958</v>
      </c>
      <c r="G473" s="117">
        <f>G474</f>
        <v>0</v>
      </c>
      <c r="H473" s="117">
        <f>H474</f>
        <v>0</v>
      </c>
      <c r="I473" s="117">
        <f t="shared" si="116"/>
        <v>0</v>
      </c>
      <c r="J473" s="122"/>
      <c r="K473" s="127">
        <v>0</v>
      </c>
    </row>
    <row r="474" spans="1:11" ht="26.4">
      <c r="A474" s="154" t="s">
        <v>67</v>
      </c>
      <c r="B474" s="73" t="s">
        <v>209</v>
      </c>
      <c r="C474" s="153" t="s">
        <v>732</v>
      </c>
      <c r="D474" s="155">
        <v>200</v>
      </c>
      <c r="E474" s="155"/>
      <c r="F474" s="117">
        <f>F475+F476</f>
        <v>101958</v>
      </c>
      <c r="G474" s="117">
        <f>G475+G476</f>
        <v>0</v>
      </c>
      <c r="H474" s="117">
        <f>H475+H476</f>
        <v>0</v>
      </c>
      <c r="I474" s="117">
        <f t="shared" si="116"/>
        <v>0</v>
      </c>
      <c r="J474" s="122"/>
      <c r="K474" s="127">
        <v>0</v>
      </c>
    </row>
    <row r="475" spans="1:11" ht="26.4">
      <c r="A475" s="154" t="s">
        <v>69</v>
      </c>
      <c r="B475" s="73" t="s">
        <v>209</v>
      </c>
      <c r="C475" s="153" t="s">
        <v>732</v>
      </c>
      <c r="D475" s="155">
        <v>240</v>
      </c>
      <c r="E475" s="155">
        <v>900302</v>
      </c>
      <c r="F475" s="117">
        <v>82220.2</v>
      </c>
      <c r="G475" s="117">
        <v>0</v>
      </c>
      <c r="H475" s="117">
        <v>0</v>
      </c>
      <c r="I475" s="117">
        <f t="shared" si="116"/>
        <v>0</v>
      </c>
      <c r="J475" s="122"/>
      <c r="K475" s="127">
        <v>0</v>
      </c>
    </row>
    <row r="476" spans="1:11" ht="26.4">
      <c r="A476" s="154" t="s">
        <v>69</v>
      </c>
      <c r="B476" s="73" t="s">
        <v>209</v>
      </c>
      <c r="C476" s="153" t="s">
        <v>732</v>
      </c>
      <c r="D476" s="155">
        <v>240</v>
      </c>
      <c r="E476" s="155">
        <v>900100</v>
      </c>
      <c r="F476" s="117">
        <v>19737.8</v>
      </c>
      <c r="G476" s="117">
        <v>0</v>
      </c>
      <c r="H476" s="117">
        <v>0</v>
      </c>
      <c r="I476" s="117">
        <f t="shared" si="116"/>
        <v>0</v>
      </c>
      <c r="J476" s="122"/>
      <c r="K476" s="127">
        <v>0</v>
      </c>
    </row>
    <row r="477" spans="1:11" ht="26.4">
      <c r="A477" s="154" t="s">
        <v>693</v>
      </c>
      <c r="B477" s="73" t="s">
        <v>209</v>
      </c>
      <c r="C477" s="153" t="s">
        <v>733</v>
      </c>
      <c r="D477" s="155"/>
      <c r="E477" s="155"/>
      <c r="F477" s="132">
        <f>F478</f>
        <v>584439.4</v>
      </c>
      <c r="G477" s="132">
        <f>G478</f>
        <v>95580.9</v>
      </c>
      <c r="H477" s="132">
        <f>H478</f>
        <v>24832.6</v>
      </c>
      <c r="I477" s="117">
        <f t="shared" si="116"/>
        <v>4.2489606279111225</v>
      </c>
      <c r="J477" s="122"/>
      <c r="K477" s="127">
        <f t="shared" si="117"/>
        <v>25.980713720000541</v>
      </c>
    </row>
    <row r="478" spans="1:11" ht="26.4">
      <c r="A478" s="154" t="s">
        <v>102</v>
      </c>
      <c r="B478" s="73" t="s">
        <v>209</v>
      </c>
      <c r="C478" s="153" t="s">
        <v>733</v>
      </c>
      <c r="D478" s="155" t="s">
        <v>103</v>
      </c>
      <c r="E478" s="155"/>
      <c r="F478" s="132">
        <f>F479+F480</f>
        <v>584439.4</v>
      </c>
      <c r="G478" s="132">
        <f>G479+G480</f>
        <v>95580.9</v>
      </c>
      <c r="H478" s="132">
        <f>H479+H480</f>
        <v>24832.6</v>
      </c>
      <c r="I478" s="117">
        <f t="shared" si="116"/>
        <v>4.2489606279111225</v>
      </c>
      <c r="J478" s="122"/>
      <c r="K478" s="127">
        <f t="shared" si="117"/>
        <v>25.980713720000541</v>
      </c>
    </row>
    <row r="479" spans="1:11">
      <c r="A479" s="154" t="s">
        <v>104</v>
      </c>
      <c r="B479" s="73" t="s">
        <v>209</v>
      </c>
      <c r="C479" s="153" t="s">
        <v>733</v>
      </c>
      <c r="D479" s="155" t="s">
        <v>105</v>
      </c>
      <c r="E479" s="155">
        <v>900302</v>
      </c>
      <c r="F479" s="117">
        <v>472932.2</v>
      </c>
      <c r="G479" s="117">
        <v>77110.7</v>
      </c>
      <c r="H479" s="117">
        <v>20034.5</v>
      </c>
      <c r="I479" s="117">
        <f t="shared" si="116"/>
        <v>4.236230901596465</v>
      </c>
      <c r="J479" s="122"/>
      <c r="K479" s="127">
        <f t="shared" si="117"/>
        <v>25.981478575606236</v>
      </c>
    </row>
    <row r="480" spans="1:11">
      <c r="A480" s="154" t="s">
        <v>104</v>
      </c>
      <c r="B480" s="73" t="s">
        <v>209</v>
      </c>
      <c r="C480" s="153" t="s">
        <v>733</v>
      </c>
      <c r="D480" s="155" t="s">
        <v>105</v>
      </c>
      <c r="E480" s="155">
        <v>900100</v>
      </c>
      <c r="F480" s="117">
        <v>111507.2</v>
      </c>
      <c r="G480" s="117">
        <v>18470.2</v>
      </c>
      <c r="H480" s="117">
        <v>4798.1000000000004</v>
      </c>
      <c r="I480" s="117">
        <f t="shared" si="116"/>
        <v>4.3029508408425645</v>
      </c>
      <c r="J480" s="122"/>
      <c r="K480" s="127">
        <f t="shared" si="117"/>
        <v>25.977520546610215</v>
      </c>
    </row>
    <row r="481" spans="1:11" ht="26.4">
      <c r="A481" s="154" t="s">
        <v>688</v>
      </c>
      <c r="B481" s="73" t="s">
        <v>209</v>
      </c>
      <c r="C481" s="153" t="s">
        <v>808</v>
      </c>
      <c r="D481" s="155"/>
      <c r="E481" s="155"/>
      <c r="F481" s="117">
        <f>F482</f>
        <v>14521.8</v>
      </c>
      <c r="G481" s="117">
        <f>G482</f>
        <v>14521.8</v>
      </c>
      <c r="H481" s="117">
        <f>H482</f>
        <v>0</v>
      </c>
      <c r="I481" s="117">
        <f t="shared" si="116"/>
        <v>0</v>
      </c>
      <c r="J481" s="122"/>
      <c r="K481" s="127">
        <f t="shared" si="117"/>
        <v>0</v>
      </c>
    </row>
    <row r="482" spans="1:11" ht="26.4">
      <c r="A482" s="154" t="s">
        <v>102</v>
      </c>
      <c r="B482" s="73" t="s">
        <v>209</v>
      </c>
      <c r="C482" s="153" t="s">
        <v>808</v>
      </c>
      <c r="D482" s="155" t="s">
        <v>103</v>
      </c>
      <c r="E482" s="155"/>
      <c r="F482" s="117">
        <f>F483+F484</f>
        <v>14521.8</v>
      </c>
      <c r="G482" s="117">
        <f>G483+G484</f>
        <v>14521.8</v>
      </c>
      <c r="H482" s="117">
        <f>H483+H484</f>
        <v>0</v>
      </c>
      <c r="I482" s="117">
        <f t="shared" si="116"/>
        <v>0</v>
      </c>
      <c r="J482" s="122"/>
      <c r="K482" s="127">
        <f t="shared" si="117"/>
        <v>0</v>
      </c>
    </row>
    <row r="483" spans="1:11">
      <c r="A483" s="154" t="s">
        <v>104</v>
      </c>
      <c r="B483" s="73" t="s">
        <v>209</v>
      </c>
      <c r="C483" s="153" t="s">
        <v>808</v>
      </c>
      <c r="D483" s="155" t="s">
        <v>105</v>
      </c>
      <c r="E483" s="155">
        <v>900302</v>
      </c>
      <c r="F483" s="117">
        <v>11254.4</v>
      </c>
      <c r="G483" s="117">
        <v>11253.4</v>
      </c>
      <c r="H483" s="117">
        <v>0</v>
      </c>
      <c r="I483" s="117">
        <f t="shared" si="116"/>
        <v>0</v>
      </c>
      <c r="J483" s="122"/>
      <c r="K483" s="127">
        <f t="shared" si="117"/>
        <v>0</v>
      </c>
    </row>
    <row r="484" spans="1:11">
      <c r="A484" s="154" t="s">
        <v>104</v>
      </c>
      <c r="B484" s="73" t="s">
        <v>209</v>
      </c>
      <c r="C484" s="153" t="s">
        <v>808</v>
      </c>
      <c r="D484" s="155" t="s">
        <v>105</v>
      </c>
      <c r="E484" s="155">
        <v>900100</v>
      </c>
      <c r="F484" s="117">
        <v>3267.4</v>
      </c>
      <c r="G484" s="117">
        <v>3268.4</v>
      </c>
      <c r="H484" s="117">
        <v>0</v>
      </c>
      <c r="I484" s="117">
        <f t="shared" si="116"/>
        <v>0</v>
      </c>
      <c r="J484" s="122"/>
      <c r="K484" s="127">
        <f t="shared" si="117"/>
        <v>0</v>
      </c>
    </row>
    <row r="485" spans="1:11" ht="26.4">
      <c r="A485" s="154" t="s">
        <v>694</v>
      </c>
      <c r="B485" s="73" t="s">
        <v>209</v>
      </c>
      <c r="C485" s="153" t="s">
        <v>734</v>
      </c>
      <c r="D485" s="155"/>
      <c r="E485" s="155"/>
      <c r="F485" s="117">
        <f>F486</f>
        <v>948296.10000000009</v>
      </c>
      <c r="G485" s="117">
        <f>G486</f>
        <v>402980</v>
      </c>
      <c r="H485" s="117">
        <f>H486</f>
        <v>174388.2</v>
      </c>
      <c r="I485" s="117">
        <f t="shared" si="116"/>
        <v>18.389635895370652</v>
      </c>
      <c r="J485" s="122"/>
      <c r="K485" s="127">
        <f t="shared" si="117"/>
        <v>43.274653828974145</v>
      </c>
    </row>
    <row r="486" spans="1:11" ht="26.4">
      <c r="A486" s="154" t="s">
        <v>102</v>
      </c>
      <c r="B486" s="73" t="s">
        <v>209</v>
      </c>
      <c r="C486" s="153" t="s">
        <v>734</v>
      </c>
      <c r="D486" s="155" t="s">
        <v>103</v>
      </c>
      <c r="E486" s="155"/>
      <c r="F486" s="117">
        <f>F487+F488</f>
        <v>948296.10000000009</v>
      </c>
      <c r="G486" s="117">
        <f>G487+G488</f>
        <v>402980</v>
      </c>
      <c r="H486" s="117">
        <f>H487+H488</f>
        <v>174388.2</v>
      </c>
      <c r="I486" s="117">
        <f t="shared" si="116"/>
        <v>18.389635895370652</v>
      </c>
      <c r="J486" s="122"/>
      <c r="K486" s="127">
        <f t="shared" si="117"/>
        <v>43.274653828974145</v>
      </c>
    </row>
    <row r="487" spans="1:11">
      <c r="A487" s="154" t="s">
        <v>104</v>
      </c>
      <c r="B487" s="73" t="s">
        <v>209</v>
      </c>
      <c r="C487" s="153" t="s">
        <v>734</v>
      </c>
      <c r="D487" s="155" t="s">
        <v>105</v>
      </c>
      <c r="E487" s="155">
        <v>900302</v>
      </c>
      <c r="F487" s="117">
        <v>735048.3</v>
      </c>
      <c r="G487" s="117">
        <v>292797.3</v>
      </c>
      <c r="H487" s="117">
        <v>126167.8</v>
      </c>
      <c r="I487" s="117">
        <f t="shared" si="116"/>
        <v>17.164559118087887</v>
      </c>
      <c r="J487" s="122"/>
      <c r="K487" s="127">
        <f t="shared" si="117"/>
        <v>43.090492979272696</v>
      </c>
    </row>
    <row r="488" spans="1:11">
      <c r="A488" s="154" t="s">
        <v>104</v>
      </c>
      <c r="B488" s="73" t="s">
        <v>209</v>
      </c>
      <c r="C488" s="153" t="s">
        <v>734</v>
      </c>
      <c r="D488" s="155" t="s">
        <v>105</v>
      </c>
      <c r="E488" s="155">
        <v>900100</v>
      </c>
      <c r="F488" s="117">
        <v>213247.8</v>
      </c>
      <c r="G488" s="117">
        <v>110182.7</v>
      </c>
      <c r="H488" s="117">
        <v>48220.4</v>
      </c>
      <c r="I488" s="117">
        <f t="shared" si="116"/>
        <v>22.612378650565212</v>
      </c>
      <c r="J488" s="122"/>
      <c r="K488" s="127">
        <f t="shared" si="117"/>
        <v>43.764039182194665</v>
      </c>
    </row>
    <row r="489" spans="1:11">
      <c r="A489" s="188" t="s">
        <v>888</v>
      </c>
      <c r="B489" s="73" t="s">
        <v>209</v>
      </c>
      <c r="C489" s="153" t="s">
        <v>883</v>
      </c>
      <c r="D489" s="155"/>
      <c r="E489" s="155"/>
      <c r="F489" s="117">
        <f>F490</f>
        <v>0</v>
      </c>
      <c r="G489" s="117">
        <f t="shared" ref="G489:H489" si="120">G490</f>
        <v>67419.100000000006</v>
      </c>
      <c r="H489" s="117">
        <f t="shared" si="120"/>
        <v>0</v>
      </c>
      <c r="I489" s="117">
        <v>0</v>
      </c>
      <c r="J489" s="122"/>
      <c r="K489" s="127">
        <f t="shared" si="117"/>
        <v>0</v>
      </c>
    </row>
    <row r="490" spans="1:11" ht="26.4">
      <c r="A490" s="154" t="s">
        <v>67</v>
      </c>
      <c r="B490" s="73" t="s">
        <v>209</v>
      </c>
      <c r="C490" s="153" t="s">
        <v>883</v>
      </c>
      <c r="D490" s="155">
        <v>200</v>
      </c>
      <c r="E490" s="155"/>
      <c r="F490" s="117">
        <f>F491+F492</f>
        <v>0</v>
      </c>
      <c r="G490" s="117">
        <f t="shared" ref="G490:H490" si="121">G491+G492</f>
        <v>67419.100000000006</v>
      </c>
      <c r="H490" s="117">
        <f t="shared" si="121"/>
        <v>0</v>
      </c>
      <c r="I490" s="117">
        <v>0</v>
      </c>
      <c r="J490" s="122"/>
      <c r="K490" s="127">
        <f t="shared" si="117"/>
        <v>0</v>
      </c>
    </row>
    <row r="491" spans="1:11" ht="26.4">
      <c r="A491" s="154" t="s">
        <v>69</v>
      </c>
      <c r="B491" s="73" t="s">
        <v>209</v>
      </c>
      <c r="C491" s="153" t="s">
        <v>883</v>
      </c>
      <c r="D491" s="155">
        <v>240</v>
      </c>
      <c r="E491" s="155">
        <v>900302</v>
      </c>
      <c r="F491" s="117">
        <v>0</v>
      </c>
      <c r="G491" s="117">
        <v>50958.8</v>
      </c>
      <c r="H491" s="117">
        <v>0</v>
      </c>
      <c r="I491" s="117">
        <v>0</v>
      </c>
      <c r="J491" s="122"/>
      <c r="K491" s="127">
        <f t="shared" si="117"/>
        <v>0</v>
      </c>
    </row>
    <row r="492" spans="1:11" ht="26.4">
      <c r="A492" s="154" t="s">
        <v>69</v>
      </c>
      <c r="B492" s="73" t="s">
        <v>209</v>
      </c>
      <c r="C492" s="153" t="s">
        <v>883</v>
      </c>
      <c r="D492" s="155">
        <v>240</v>
      </c>
      <c r="E492" s="155">
        <v>900100</v>
      </c>
      <c r="F492" s="117">
        <v>0</v>
      </c>
      <c r="G492" s="117">
        <v>16460.3</v>
      </c>
      <c r="H492" s="117">
        <v>0</v>
      </c>
      <c r="I492" s="117">
        <v>0</v>
      </c>
      <c r="J492" s="122"/>
      <c r="K492" s="127">
        <f t="shared" si="117"/>
        <v>0</v>
      </c>
    </row>
    <row r="493" spans="1:11" ht="26.4">
      <c r="A493" s="154" t="s">
        <v>693</v>
      </c>
      <c r="B493" s="73" t="s">
        <v>209</v>
      </c>
      <c r="C493" s="153" t="s">
        <v>884</v>
      </c>
      <c r="D493" s="155"/>
      <c r="E493" s="155"/>
      <c r="F493" s="117">
        <f>F494</f>
        <v>0</v>
      </c>
      <c r="G493" s="117">
        <f>G494</f>
        <v>488858.5</v>
      </c>
      <c r="H493" s="117">
        <f>H494</f>
        <v>105765.7</v>
      </c>
      <c r="I493" s="117">
        <v>0</v>
      </c>
      <c r="J493" s="122"/>
      <c r="K493" s="127">
        <f t="shared" si="117"/>
        <v>21.635238008544395</v>
      </c>
    </row>
    <row r="494" spans="1:11" ht="26.4">
      <c r="A494" s="154" t="s">
        <v>102</v>
      </c>
      <c r="B494" s="73" t="s">
        <v>209</v>
      </c>
      <c r="C494" s="153" t="s">
        <v>884</v>
      </c>
      <c r="D494" s="155" t="s">
        <v>103</v>
      </c>
      <c r="E494" s="155"/>
      <c r="F494" s="117">
        <f>F495+F496</f>
        <v>0</v>
      </c>
      <c r="G494" s="117">
        <f>G495+G496</f>
        <v>488858.5</v>
      </c>
      <c r="H494" s="117">
        <f>SUM(H495:H496)</f>
        <v>105765.7</v>
      </c>
      <c r="I494" s="117">
        <v>0</v>
      </c>
      <c r="J494" s="122"/>
      <c r="K494" s="127">
        <f t="shared" si="117"/>
        <v>21.635238008544395</v>
      </c>
    </row>
    <row r="495" spans="1:11">
      <c r="A495" s="154" t="s">
        <v>104</v>
      </c>
      <c r="B495" s="73" t="s">
        <v>209</v>
      </c>
      <c r="C495" s="153" t="s">
        <v>884</v>
      </c>
      <c r="D495" s="155" t="s">
        <v>105</v>
      </c>
      <c r="E495" s="155">
        <v>900302</v>
      </c>
      <c r="F495" s="117">
        <v>0</v>
      </c>
      <c r="G495" s="117">
        <v>395821.5</v>
      </c>
      <c r="H495" s="117">
        <v>85608.7</v>
      </c>
      <c r="I495" s="117">
        <v>0</v>
      </c>
      <c r="J495" s="122"/>
      <c r="K495" s="127">
        <f t="shared" si="117"/>
        <v>21.628107619217246</v>
      </c>
    </row>
    <row r="496" spans="1:11">
      <c r="A496" s="154" t="s">
        <v>104</v>
      </c>
      <c r="B496" s="73" t="s">
        <v>209</v>
      </c>
      <c r="C496" s="153" t="s">
        <v>884</v>
      </c>
      <c r="D496" s="155" t="s">
        <v>105</v>
      </c>
      <c r="E496" s="155">
        <v>900100</v>
      </c>
      <c r="F496" s="117">
        <v>0</v>
      </c>
      <c r="G496" s="117">
        <v>93037</v>
      </c>
      <c r="H496" s="117">
        <v>20157</v>
      </c>
      <c r="I496" s="117">
        <v>0</v>
      </c>
      <c r="J496" s="122"/>
      <c r="K496" s="127">
        <f t="shared" si="117"/>
        <v>21.665573911454583</v>
      </c>
    </row>
    <row r="497" spans="1:11" ht="26.4">
      <c r="A497" s="154" t="s">
        <v>694</v>
      </c>
      <c r="B497" s="73" t="s">
        <v>209</v>
      </c>
      <c r="C497" s="153" t="s">
        <v>885</v>
      </c>
      <c r="D497" s="155"/>
      <c r="E497" s="155"/>
      <c r="F497" s="117">
        <f>F498</f>
        <v>0</v>
      </c>
      <c r="G497" s="117">
        <f>G498</f>
        <v>545316.19999999995</v>
      </c>
      <c r="H497" s="117">
        <f>H498</f>
        <v>153641.19999999998</v>
      </c>
      <c r="I497" s="117">
        <v>0</v>
      </c>
      <c r="J497" s="122"/>
      <c r="K497" s="127">
        <f t="shared" si="117"/>
        <v>28.174699376251795</v>
      </c>
    </row>
    <row r="498" spans="1:11" ht="26.4">
      <c r="A498" s="154" t="s">
        <v>102</v>
      </c>
      <c r="B498" s="73" t="s">
        <v>209</v>
      </c>
      <c r="C498" s="153" t="s">
        <v>885</v>
      </c>
      <c r="D498" s="155" t="s">
        <v>103</v>
      </c>
      <c r="E498" s="155"/>
      <c r="F498" s="117">
        <f>F499+F500</f>
        <v>0</v>
      </c>
      <c r="G498" s="117">
        <f>G499+G500</f>
        <v>545316.19999999995</v>
      </c>
      <c r="H498" s="117">
        <f>SUM(H499:H500)</f>
        <v>153641.19999999998</v>
      </c>
      <c r="I498" s="117">
        <v>0</v>
      </c>
      <c r="J498" s="122"/>
      <c r="K498" s="127">
        <f t="shared" si="117"/>
        <v>28.174699376251795</v>
      </c>
    </row>
    <row r="499" spans="1:11">
      <c r="A499" s="154" t="s">
        <v>104</v>
      </c>
      <c r="B499" s="73" t="s">
        <v>209</v>
      </c>
      <c r="C499" s="153" t="s">
        <v>885</v>
      </c>
      <c r="D499" s="155" t="s">
        <v>105</v>
      </c>
      <c r="E499" s="155">
        <v>900302</v>
      </c>
      <c r="F499" s="117">
        <v>0</v>
      </c>
      <c r="G499" s="117">
        <v>442251.1</v>
      </c>
      <c r="H499" s="117">
        <v>124602.9</v>
      </c>
      <c r="I499" s="117">
        <v>0</v>
      </c>
      <c r="J499" s="122"/>
      <c r="K499" s="127">
        <f t="shared" si="117"/>
        <v>28.174695325800208</v>
      </c>
    </row>
    <row r="500" spans="1:11">
      <c r="A500" s="154" t="s">
        <v>104</v>
      </c>
      <c r="B500" s="73" t="s">
        <v>209</v>
      </c>
      <c r="C500" s="153" t="s">
        <v>885</v>
      </c>
      <c r="D500" s="155" t="s">
        <v>105</v>
      </c>
      <c r="E500" s="155">
        <v>900100</v>
      </c>
      <c r="F500" s="117">
        <v>0</v>
      </c>
      <c r="G500" s="117">
        <v>103065.1</v>
      </c>
      <c r="H500" s="117">
        <v>29038.3</v>
      </c>
      <c r="I500" s="117">
        <v>0</v>
      </c>
      <c r="J500" s="122"/>
      <c r="K500" s="127">
        <f t="shared" si="117"/>
        <v>28.174716756690671</v>
      </c>
    </row>
    <row r="501" spans="1:11" ht="26.4">
      <c r="A501" s="154" t="s">
        <v>731</v>
      </c>
      <c r="B501" s="73" t="s">
        <v>209</v>
      </c>
      <c r="C501" s="153" t="s">
        <v>886</v>
      </c>
      <c r="D501" s="155"/>
      <c r="E501" s="155"/>
      <c r="F501" s="117">
        <f>F502</f>
        <v>0</v>
      </c>
      <c r="G501" s="117">
        <f>G502</f>
        <v>101958</v>
      </c>
      <c r="H501" s="117">
        <f>H502</f>
        <v>28998.3</v>
      </c>
      <c r="I501" s="117">
        <v>0</v>
      </c>
      <c r="J501" s="122"/>
      <c r="K501" s="127">
        <f t="shared" si="117"/>
        <v>28.441417054081093</v>
      </c>
    </row>
    <row r="502" spans="1:11" ht="26.4">
      <c r="A502" s="154" t="s">
        <v>67</v>
      </c>
      <c r="B502" s="73" t="s">
        <v>209</v>
      </c>
      <c r="C502" s="153" t="s">
        <v>886</v>
      </c>
      <c r="D502" s="155">
        <v>200</v>
      </c>
      <c r="E502" s="155"/>
      <c r="F502" s="117">
        <f>F503+F504</f>
        <v>0</v>
      </c>
      <c r="G502" s="117">
        <f>G503+G504</f>
        <v>101958</v>
      </c>
      <c r="H502" s="117">
        <f>SUM(H503:H504)</f>
        <v>28998.3</v>
      </c>
      <c r="I502" s="117">
        <v>0</v>
      </c>
      <c r="J502" s="122"/>
      <c r="K502" s="127">
        <f t="shared" si="117"/>
        <v>28.441417054081093</v>
      </c>
    </row>
    <row r="503" spans="1:11" ht="26.4">
      <c r="A503" s="154" t="s">
        <v>69</v>
      </c>
      <c r="B503" s="73" t="s">
        <v>209</v>
      </c>
      <c r="C503" s="153" t="s">
        <v>886</v>
      </c>
      <c r="D503" s="155">
        <v>240</v>
      </c>
      <c r="E503" s="155">
        <v>900302</v>
      </c>
      <c r="F503" s="117">
        <v>0</v>
      </c>
      <c r="G503" s="117">
        <v>82220.2</v>
      </c>
      <c r="H503" s="117">
        <v>23384.6</v>
      </c>
      <c r="I503" s="117">
        <v>0</v>
      </c>
      <c r="J503" s="122"/>
      <c r="K503" s="127">
        <f t="shared" si="117"/>
        <v>28.44142923515146</v>
      </c>
    </row>
    <row r="504" spans="1:11" ht="26.4">
      <c r="A504" s="154" t="s">
        <v>69</v>
      </c>
      <c r="B504" s="73" t="s">
        <v>209</v>
      </c>
      <c r="C504" s="153" t="s">
        <v>886</v>
      </c>
      <c r="D504" s="155">
        <v>240</v>
      </c>
      <c r="E504" s="155">
        <v>900100</v>
      </c>
      <c r="F504" s="117">
        <v>0</v>
      </c>
      <c r="G504" s="117">
        <v>19737.8</v>
      </c>
      <c r="H504" s="117">
        <v>5613.7</v>
      </c>
      <c r="I504" s="117">
        <v>0</v>
      </c>
      <c r="J504" s="122"/>
      <c r="K504" s="127">
        <f t="shared" si="117"/>
        <v>28.441366312354976</v>
      </c>
    </row>
    <row r="505" spans="1:11" ht="39.6">
      <c r="A505" s="159" t="s">
        <v>862</v>
      </c>
      <c r="B505" s="76" t="s">
        <v>209</v>
      </c>
      <c r="C505" s="150" t="s">
        <v>864</v>
      </c>
      <c r="D505" s="158"/>
      <c r="E505" s="158"/>
      <c r="F505" s="116">
        <f t="shared" ref="F505:G507" si="122">F506</f>
        <v>35014.5</v>
      </c>
      <c r="G505" s="116">
        <f t="shared" si="122"/>
        <v>35014.5</v>
      </c>
      <c r="H505" s="116">
        <f t="shared" ref="H505:H507" si="123">H506</f>
        <v>0</v>
      </c>
      <c r="I505" s="116">
        <f t="shared" si="116"/>
        <v>0</v>
      </c>
      <c r="J505" s="122"/>
      <c r="K505" s="126">
        <f t="shared" si="117"/>
        <v>0</v>
      </c>
    </row>
    <row r="506" spans="1:11" ht="52.8">
      <c r="A506" s="154" t="s">
        <v>863</v>
      </c>
      <c r="B506" s="73" t="s">
        <v>209</v>
      </c>
      <c r="C506" s="153" t="s">
        <v>865</v>
      </c>
      <c r="D506" s="155"/>
      <c r="E506" s="155"/>
      <c r="F506" s="117">
        <f t="shared" si="122"/>
        <v>35014.5</v>
      </c>
      <c r="G506" s="117">
        <f t="shared" si="122"/>
        <v>35014.5</v>
      </c>
      <c r="H506" s="117">
        <f t="shared" si="123"/>
        <v>0</v>
      </c>
      <c r="I506" s="117">
        <f t="shared" si="116"/>
        <v>0</v>
      </c>
      <c r="J506" s="122"/>
      <c r="K506" s="127">
        <f t="shared" si="117"/>
        <v>0</v>
      </c>
    </row>
    <row r="507" spans="1:11">
      <c r="A507" s="154" t="s">
        <v>72</v>
      </c>
      <c r="B507" s="73" t="s">
        <v>209</v>
      </c>
      <c r="C507" s="153" t="s">
        <v>865</v>
      </c>
      <c r="D507" s="155">
        <v>800</v>
      </c>
      <c r="E507" s="155"/>
      <c r="F507" s="117">
        <f t="shared" si="122"/>
        <v>35014.5</v>
      </c>
      <c r="G507" s="117">
        <f t="shared" si="122"/>
        <v>35014.5</v>
      </c>
      <c r="H507" s="117">
        <f t="shared" si="123"/>
        <v>0</v>
      </c>
      <c r="I507" s="117">
        <f t="shared" si="116"/>
        <v>0</v>
      </c>
      <c r="J507" s="122"/>
      <c r="K507" s="127">
        <f t="shared" si="117"/>
        <v>0</v>
      </c>
    </row>
    <row r="508" spans="1:11" ht="39.6">
      <c r="A508" s="154" t="s">
        <v>99</v>
      </c>
      <c r="B508" s="73" t="s">
        <v>209</v>
      </c>
      <c r="C508" s="153" t="s">
        <v>865</v>
      </c>
      <c r="D508" s="155">
        <v>810</v>
      </c>
      <c r="E508" s="155">
        <v>900100</v>
      </c>
      <c r="F508" s="117">
        <v>35014.5</v>
      </c>
      <c r="G508" s="117">
        <v>35014.5</v>
      </c>
      <c r="H508" s="117">
        <v>0</v>
      </c>
      <c r="I508" s="117">
        <f t="shared" si="116"/>
        <v>0</v>
      </c>
      <c r="J508" s="122"/>
      <c r="K508" s="127">
        <f t="shared" si="117"/>
        <v>0</v>
      </c>
    </row>
    <row r="509" spans="1:11" ht="52.8">
      <c r="A509" s="159" t="s">
        <v>794</v>
      </c>
      <c r="B509" s="76" t="s">
        <v>209</v>
      </c>
      <c r="C509" s="150" t="s">
        <v>409</v>
      </c>
      <c r="D509" s="158"/>
      <c r="E509" s="158"/>
      <c r="F509" s="116">
        <f>F510+F513</f>
        <v>4850</v>
      </c>
      <c r="G509" s="116">
        <f>G510+G513</f>
        <v>4850</v>
      </c>
      <c r="H509" s="116">
        <f>H510+H513</f>
        <v>0</v>
      </c>
      <c r="I509" s="116">
        <f t="shared" si="116"/>
        <v>0</v>
      </c>
      <c r="J509" s="122"/>
      <c r="K509" s="126">
        <f t="shared" si="117"/>
        <v>0</v>
      </c>
    </row>
    <row r="510" spans="1:11" ht="52.8">
      <c r="A510" s="154" t="s">
        <v>795</v>
      </c>
      <c r="B510" s="73" t="s">
        <v>209</v>
      </c>
      <c r="C510" s="153" t="s">
        <v>575</v>
      </c>
      <c r="D510" s="155"/>
      <c r="E510" s="155"/>
      <c r="F510" s="117">
        <f>F511</f>
        <v>2350</v>
      </c>
      <c r="G510" s="117">
        <f>G511</f>
        <v>2350</v>
      </c>
      <c r="H510" s="117">
        <f t="shared" ref="H510:H514" si="124">H511</f>
        <v>0</v>
      </c>
      <c r="I510" s="117">
        <f t="shared" si="116"/>
        <v>0</v>
      </c>
      <c r="J510" s="122"/>
      <c r="K510" s="127">
        <f t="shared" si="117"/>
        <v>0</v>
      </c>
    </row>
    <row r="511" spans="1:11" ht="26.4">
      <c r="A511" s="154" t="s">
        <v>67</v>
      </c>
      <c r="B511" s="73" t="s">
        <v>209</v>
      </c>
      <c r="C511" s="153" t="s">
        <v>575</v>
      </c>
      <c r="D511" s="155">
        <v>200</v>
      </c>
      <c r="E511" s="155"/>
      <c r="F511" s="117">
        <f>F512</f>
        <v>2350</v>
      </c>
      <c r="G511" s="117">
        <f>G512</f>
        <v>2350</v>
      </c>
      <c r="H511" s="117">
        <f t="shared" si="124"/>
        <v>0</v>
      </c>
      <c r="I511" s="117">
        <f t="shared" si="116"/>
        <v>0</v>
      </c>
      <c r="J511" s="122"/>
      <c r="K511" s="127">
        <f t="shared" si="117"/>
        <v>0</v>
      </c>
    </row>
    <row r="512" spans="1:11" ht="26.4">
      <c r="A512" s="154" t="s">
        <v>69</v>
      </c>
      <c r="B512" s="73" t="s">
        <v>209</v>
      </c>
      <c r="C512" s="153" t="s">
        <v>575</v>
      </c>
      <c r="D512" s="155">
        <v>240</v>
      </c>
      <c r="E512" s="155">
        <v>900100</v>
      </c>
      <c r="F512" s="117">
        <v>2350</v>
      </c>
      <c r="G512" s="117">
        <v>2350</v>
      </c>
      <c r="H512" s="117">
        <v>0</v>
      </c>
      <c r="I512" s="117">
        <f t="shared" si="116"/>
        <v>0</v>
      </c>
      <c r="J512" s="117">
        <v>600</v>
      </c>
      <c r="K512" s="127">
        <f t="shared" si="117"/>
        <v>0</v>
      </c>
    </row>
    <row r="513" spans="1:11" ht="52.8">
      <c r="A513" s="188" t="s">
        <v>796</v>
      </c>
      <c r="B513" s="73" t="s">
        <v>209</v>
      </c>
      <c r="C513" s="153" t="s">
        <v>410</v>
      </c>
      <c r="D513" s="155"/>
      <c r="E513" s="155"/>
      <c r="F513" s="117">
        <f>F514</f>
        <v>2500</v>
      </c>
      <c r="G513" s="117">
        <f>G514</f>
        <v>2500</v>
      </c>
      <c r="H513" s="117">
        <f t="shared" si="124"/>
        <v>0</v>
      </c>
      <c r="I513" s="117">
        <f t="shared" si="116"/>
        <v>0</v>
      </c>
      <c r="J513" s="122"/>
      <c r="K513" s="127">
        <f t="shared" si="117"/>
        <v>0</v>
      </c>
    </row>
    <row r="514" spans="1:11" ht="26.4">
      <c r="A514" s="154" t="s">
        <v>67</v>
      </c>
      <c r="B514" s="73" t="s">
        <v>209</v>
      </c>
      <c r="C514" s="153" t="s">
        <v>410</v>
      </c>
      <c r="D514" s="155">
        <v>200</v>
      </c>
      <c r="E514" s="155"/>
      <c r="F514" s="117">
        <f>F515</f>
        <v>2500</v>
      </c>
      <c r="G514" s="117">
        <f>G515</f>
        <v>2500</v>
      </c>
      <c r="H514" s="117">
        <f t="shared" si="124"/>
        <v>0</v>
      </c>
      <c r="I514" s="117">
        <f t="shared" si="116"/>
        <v>0</v>
      </c>
      <c r="J514" s="122"/>
      <c r="K514" s="127">
        <f t="shared" si="117"/>
        <v>0</v>
      </c>
    </row>
    <row r="515" spans="1:11" ht="26.4">
      <c r="A515" s="154" t="s">
        <v>69</v>
      </c>
      <c r="B515" s="73" t="s">
        <v>209</v>
      </c>
      <c r="C515" s="153" t="s">
        <v>410</v>
      </c>
      <c r="D515" s="155">
        <v>240</v>
      </c>
      <c r="E515" s="155">
        <v>900100</v>
      </c>
      <c r="F515" s="117">
        <v>2500</v>
      </c>
      <c r="G515" s="117">
        <v>2500</v>
      </c>
      <c r="H515" s="117">
        <v>0</v>
      </c>
      <c r="I515" s="117">
        <f t="shared" si="116"/>
        <v>0</v>
      </c>
      <c r="J515" s="122"/>
      <c r="K515" s="127">
        <f t="shared" si="117"/>
        <v>0</v>
      </c>
    </row>
    <row r="516" spans="1:11" ht="26.4">
      <c r="A516" s="180" t="s">
        <v>809</v>
      </c>
      <c r="B516" s="76" t="s">
        <v>209</v>
      </c>
      <c r="C516" s="150" t="s">
        <v>812</v>
      </c>
      <c r="D516" s="84"/>
      <c r="E516" s="84"/>
      <c r="F516" s="116">
        <f t="shared" ref="F516:H519" si="125">F517</f>
        <v>6814.8</v>
      </c>
      <c r="G516" s="116">
        <f t="shared" si="125"/>
        <v>6814.8</v>
      </c>
      <c r="H516" s="116">
        <f t="shared" si="125"/>
        <v>300.10000000000002</v>
      </c>
      <c r="I516" s="116">
        <f t="shared" si="116"/>
        <v>4.4036508775019083</v>
      </c>
      <c r="J516" s="122"/>
      <c r="K516" s="126">
        <f t="shared" si="117"/>
        <v>4.4036508775019083</v>
      </c>
    </row>
    <row r="517" spans="1:11" ht="26.4">
      <c r="A517" s="189" t="s">
        <v>810</v>
      </c>
      <c r="B517" s="76" t="s">
        <v>209</v>
      </c>
      <c r="C517" s="150" t="s">
        <v>813</v>
      </c>
      <c r="D517" s="158"/>
      <c r="E517" s="158"/>
      <c r="F517" s="116">
        <f>F518</f>
        <v>6814.8</v>
      </c>
      <c r="G517" s="116">
        <f>G518</f>
        <v>6814.8</v>
      </c>
      <c r="H517" s="116">
        <f t="shared" si="125"/>
        <v>300.10000000000002</v>
      </c>
      <c r="I517" s="116">
        <f t="shared" si="116"/>
        <v>4.4036508775019083</v>
      </c>
      <c r="J517" s="122"/>
      <c r="K517" s="126">
        <f t="shared" si="117"/>
        <v>4.4036508775019083</v>
      </c>
    </row>
    <row r="518" spans="1:11" ht="26.4">
      <c r="A518" s="186" t="s">
        <v>797</v>
      </c>
      <c r="B518" s="73" t="s">
        <v>209</v>
      </c>
      <c r="C518" s="165" t="s">
        <v>814</v>
      </c>
      <c r="D518" s="155"/>
      <c r="E518" s="155"/>
      <c r="F518" s="117">
        <f>F519</f>
        <v>6814.8</v>
      </c>
      <c r="G518" s="117">
        <f>G519</f>
        <v>6814.8</v>
      </c>
      <c r="H518" s="117">
        <f t="shared" si="125"/>
        <v>300.10000000000002</v>
      </c>
      <c r="I518" s="117">
        <f t="shared" si="116"/>
        <v>4.4036508775019083</v>
      </c>
      <c r="J518" s="122"/>
      <c r="K518" s="127">
        <f t="shared" si="117"/>
        <v>4.4036508775019083</v>
      </c>
    </row>
    <row r="519" spans="1:11" ht="26.4">
      <c r="A519" s="154" t="s">
        <v>67</v>
      </c>
      <c r="B519" s="73" t="s">
        <v>209</v>
      </c>
      <c r="C519" s="165" t="s">
        <v>814</v>
      </c>
      <c r="D519" s="155" t="s">
        <v>68</v>
      </c>
      <c r="E519" s="155"/>
      <c r="F519" s="117">
        <f t="shared" si="125"/>
        <v>6814.8</v>
      </c>
      <c r="G519" s="117">
        <f t="shared" si="125"/>
        <v>6814.8</v>
      </c>
      <c r="H519" s="117">
        <f t="shared" si="125"/>
        <v>300.10000000000002</v>
      </c>
      <c r="I519" s="117">
        <f t="shared" si="116"/>
        <v>4.4036508775019083</v>
      </c>
      <c r="J519" s="122"/>
      <c r="K519" s="127">
        <f t="shared" si="117"/>
        <v>4.4036508775019083</v>
      </c>
    </row>
    <row r="520" spans="1:11" ht="26.4">
      <c r="A520" s="154" t="s">
        <v>69</v>
      </c>
      <c r="B520" s="73" t="s">
        <v>209</v>
      </c>
      <c r="C520" s="165" t="s">
        <v>814</v>
      </c>
      <c r="D520" s="155" t="s">
        <v>70</v>
      </c>
      <c r="E520" s="155">
        <v>900100</v>
      </c>
      <c r="F520" s="117">
        <v>6814.8</v>
      </c>
      <c r="G520" s="117">
        <v>6814.8</v>
      </c>
      <c r="H520" s="117">
        <v>300.10000000000002</v>
      </c>
      <c r="I520" s="117">
        <f t="shared" si="116"/>
        <v>4.4036508775019083</v>
      </c>
      <c r="J520" s="122"/>
      <c r="K520" s="127">
        <f t="shared" si="117"/>
        <v>4.4036508775019083</v>
      </c>
    </row>
    <row r="521" spans="1:11" ht="26.4">
      <c r="A521" s="159" t="s">
        <v>735</v>
      </c>
      <c r="B521" s="76" t="s">
        <v>209</v>
      </c>
      <c r="C521" s="190" t="s">
        <v>739</v>
      </c>
      <c r="D521" s="158"/>
      <c r="E521" s="158"/>
      <c r="F521" s="116">
        <f>F522</f>
        <v>44934</v>
      </c>
      <c r="G521" s="116">
        <f>G522</f>
        <v>1980</v>
      </c>
      <c r="H521" s="116">
        <f>H522</f>
        <v>0</v>
      </c>
      <c r="I521" s="116">
        <f t="shared" si="116"/>
        <v>0</v>
      </c>
      <c r="J521" s="122"/>
      <c r="K521" s="126">
        <f t="shared" si="117"/>
        <v>0</v>
      </c>
    </row>
    <row r="522" spans="1:11" ht="25.5" customHeight="1">
      <c r="A522" s="159" t="s">
        <v>736</v>
      </c>
      <c r="B522" s="76" t="s">
        <v>209</v>
      </c>
      <c r="C522" s="190" t="s">
        <v>740</v>
      </c>
      <c r="D522" s="158"/>
      <c r="E522" s="158"/>
      <c r="F522" s="116">
        <f>F523+F526</f>
        <v>44934</v>
      </c>
      <c r="G522" s="116">
        <f>G523+G526</f>
        <v>1980</v>
      </c>
      <c r="H522" s="116">
        <f>H523+H526</f>
        <v>0</v>
      </c>
      <c r="I522" s="116">
        <f t="shared" si="116"/>
        <v>0</v>
      </c>
      <c r="J522" s="122"/>
      <c r="K522" s="126">
        <f t="shared" si="117"/>
        <v>0</v>
      </c>
    </row>
    <row r="523" spans="1:11" ht="26.4">
      <c r="A523" s="154" t="s">
        <v>737</v>
      </c>
      <c r="B523" s="73" t="s">
        <v>209</v>
      </c>
      <c r="C523" s="165" t="s">
        <v>741</v>
      </c>
      <c r="D523" s="155"/>
      <c r="E523" s="155"/>
      <c r="F523" s="117">
        <f t="shared" ref="F523:H524" si="126">F524</f>
        <v>1980</v>
      </c>
      <c r="G523" s="117">
        <f t="shared" si="126"/>
        <v>1980</v>
      </c>
      <c r="H523" s="117">
        <f t="shared" si="126"/>
        <v>0</v>
      </c>
      <c r="I523" s="117">
        <f t="shared" ref="I523:I586" si="127">H523/F523*100</f>
        <v>0</v>
      </c>
      <c r="J523" s="122"/>
      <c r="K523" s="127">
        <f t="shared" ref="K523:K586" si="128">H523/G523*100</f>
        <v>0</v>
      </c>
    </row>
    <row r="524" spans="1:11" ht="26.4">
      <c r="A524" s="154" t="s">
        <v>67</v>
      </c>
      <c r="B524" s="73" t="s">
        <v>209</v>
      </c>
      <c r="C524" s="165" t="s">
        <v>741</v>
      </c>
      <c r="D524" s="155" t="s">
        <v>68</v>
      </c>
      <c r="E524" s="155"/>
      <c r="F524" s="117">
        <f t="shared" si="126"/>
        <v>1980</v>
      </c>
      <c r="G524" s="117">
        <f t="shared" si="126"/>
        <v>1980</v>
      </c>
      <c r="H524" s="117">
        <f t="shared" si="126"/>
        <v>0</v>
      </c>
      <c r="I524" s="117">
        <f t="shared" si="127"/>
        <v>0</v>
      </c>
      <c r="J524" s="122"/>
      <c r="K524" s="127">
        <f t="shared" si="128"/>
        <v>0</v>
      </c>
    </row>
    <row r="525" spans="1:11" ht="26.4">
      <c r="A525" s="154" t="s">
        <v>69</v>
      </c>
      <c r="B525" s="73" t="s">
        <v>209</v>
      </c>
      <c r="C525" s="165" t="s">
        <v>741</v>
      </c>
      <c r="D525" s="155" t="s">
        <v>70</v>
      </c>
      <c r="E525" s="155">
        <v>900304</v>
      </c>
      <c r="F525" s="117">
        <v>1980</v>
      </c>
      <c r="G525" s="117">
        <v>1980</v>
      </c>
      <c r="H525" s="117">
        <v>0</v>
      </c>
      <c r="I525" s="117">
        <f t="shared" si="127"/>
        <v>0</v>
      </c>
      <c r="J525" s="122"/>
      <c r="K525" s="127">
        <f t="shared" si="128"/>
        <v>0</v>
      </c>
    </row>
    <row r="526" spans="1:11">
      <c r="A526" s="154" t="s">
        <v>738</v>
      </c>
      <c r="B526" s="73" t="s">
        <v>209</v>
      </c>
      <c r="C526" s="165" t="s">
        <v>742</v>
      </c>
      <c r="D526" s="155"/>
      <c r="E526" s="155"/>
      <c r="F526" s="117">
        <f t="shared" ref="F526:H527" si="129">F527</f>
        <v>42954</v>
      </c>
      <c r="G526" s="117">
        <f t="shared" si="129"/>
        <v>0</v>
      </c>
      <c r="H526" s="117">
        <f t="shared" si="129"/>
        <v>0</v>
      </c>
      <c r="I526" s="117">
        <f t="shared" si="127"/>
        <v>0</v>
      </c>
      <c r="J526" s="122"/>
      <c r="K526" s="127">
        <v>0</v>
      </c>
    </row>
    <row r="527" spans="1:11" ht="26.4">
      <c r="A527" s="154" t="s">
        <v>67</v>
      </c>
      <c r="B527" s="73" t="s">
        <v>209</v>
      </c>
      <c r="C527" s="165" t="s">
        <v>742</v>
      </c>
      <c r="D527" s="155" t="s">
        <v>68</v>
      </c>
      <c r="E527" s="155"/>
      <c r="F527" s="117">
        <f t="shared" si="129"/>
        <v>42954</v>
      </c>
      <c r="G527" s="117">
        <f t="shared" si="129"/>
        <v>0</v>
      </c>
      <c r="H527" s="117">
        <f t="shared" si="129"/>
        <v>0</v>
      </c>
      <c r="I527" s="117">
        <f t="shared" si="127"/>
        <v>0</v>
      </c>
      <c r="J527" s="122"/>
      <c r="K527" s="127">
        <v>0</v>
      </c>
    </row>
    <row r="528" spans="1:11" ht="26.4">
      <c r="A528" s="154" t="s">
        <v>69</v>
      </c>
      <c r="B528" s="73" t="s">
        <v>209</v>
      </c>
      <c r="C528" s="165" t="s">
        <v>742</v>
      </c>
      <c r="D528" s="155" t="s">
        <v>70</v>
      </c>
      <c r="E528" s="155">
        <v>900304</v>
      </c>
      <c r="F528" s="117">
        <v>42954</v>
      </c>
      <c r="G528" s="117">
        <v>0</v>
      </c>
      <c r="H528" s="117"/>
      <c r="I528" s="117">
        <f t="shared" si="127"/>
        <v>0</v>
      </c>
      <c r="J528" s="122"/>
      <c r="K528" s="127">
        <v>0</v>
      </c>
    </row>
    <row r="529" spans="1:11" ht="26.4">
      <c r="A529" s="159" t="s">
        <v>290</v>
      </c>
      <c r="B529" s="76" t="s">
        <v>209</v>
      </c>
      <c r="C529" s="150" t="s">
        <v>291</v>
      </c>
      <c r="D529" s="158"/>
      <c r="E529" s="155"/>
      <c r="F529" s="116">
        <f>F530</f>
        <v>5877.7999999999993</v>
      </c>
      <c r="G529" s="116">
        <f>G530</f>
        <v>5877.7999999999993</v>
      </c>
      <c r="H529" s="116">
        <f>H530</f>
        <v>0</v>
      </c>
      <c r="I529" s="116">
        <f t="shared" si="127"/>
        <v>0</v>
      </c>
      <c r="J529" s="122"/>
      <c r="K529" s="126">
        <f t="shared" si="128"/>
        <v>0</v>
      </c>
    </row>
    <row r="530" spans="1:11" ht="39.6">
      <c r="A530" s="149" t="s">
        <v>581</v>
      </c>
      <c r="B530" s="76" t="s">
        <v>209</v>
      </c>
      <c r="C530" s="150" t="s">
        <v>294</v>
      </c>
      <c r="D530" s="158"/>
      <c r="E530" s="158"/>
      <c r="F530" s="116">
        <f t="shared" ref="F530:G532" si="130">F531</f>
        <v>5877.7999999999993</v>
      </c>
      <c r="G530" s="116">
        <f t="shared" si="130"/>
        <v>5877.7999999999993</v>
      </c>
      <c r="H530" s="116">
        <f t="shared" ref="H530:J531" si="131">H531</f>
        <v>0</v>
      </c>
      <c r="I530" s="116">
        <f t="shared" si="127"/>
        <v>0</v>
      </c>
      <c r="J530" s="116">
        <f t="shared" si="131"/>
        <v>0</v>
      </c>
      <c r="K530" s="126">
        <f t="shared" si="128"/>
        <v>0</v>
      </c>
    </row>
    <row r="531" spans="1:11" ht="26.4">
      <c r="A531" s="156" t="s">
        <v>582</v>
      </c>
      <c r="B531" s="76" t="s">
        <v>209</v>
      </c>
      <c r="C531" s="150" t="s">
        <v>295</v>
      </c>
      <c r="D531" s="158"/>
      <c r="E531" s="158"/>
      <c r="F531" s="116">
        <f t="shared" si="130"/>
        <v>5877.7999999999993</v>
      </c>
      <c r="G531" s="116">
        <f t="shared" si="130"/>
        <v>5877.7999999999993</v>
      </c>
      <c r="H531" s="116">
        <f t="shared" si="131"/>
        <v>0</v>
      </c>
      <c r="I531" s="116">
        <f t="shared" si="127"/>
        <v>0</v>
      </c>
      <c r="J531" s="116">
        <f t="shared" si="131"/>
        <v>0</v>
      </c>
      <c r="K531" s="126">
        <f t="shared" si="128"/>
        <v>0</v>
      </c>
    </row>
    <row r="532" spans="1:11">
      <c r="A532" s="163" t="s">
        <v>750</v>
      </c>
      <c r="B532" s="73" t="s">
        <v>209</v>
      </c>
      <c r="C532" s="153" t="s">
        <v>751</v>
      </c>
      <c r="D532" s="155"/>
      <c r="E532" s="155"/>
      <c r="F532" s="117">
        <f t="shared" si="130"/>
        <v>5877.7999999999993</v>
      </c>
      <c r="G532" s="117">
        <f t="shared" si="130"/>
        <v>5877.7999999999993</v>
      </c>
      <c r="H532" s="117">
        <f>H533</f>
        <v>0</v>
      </c>
      <c r="I532" s="117">
        <f t="shared" si="127"/>
        <v>0</v>
      </c>
      <c r="J532" s="122"/>
      <c r="K532" s="127">
        <f t="shared" si="128"/>
        <v>0</v>
      </c>
    </row>
    <row r="533" spans="1:11" ht="26.4">
      <c r="A533" s="154" t="s">
        <v>83</v>
      </c>
      <c r="B533" s="73" t="s">
        <v>209</v>
      </c>
      <c r="C533" s="153" t="s">
        <v>751</v>
      </c>
      <c r="D533" s="155">
        <v>600</v>
      </c>
      <c r="E533" s="155"/>
      <c r="F533" s="117">
        <f>F534+F535</f>
        <v>5877.7999999999993</v>
      </c>
      <c r="G533" s="117">
        <f>G534+G535</f>
        <v>5877.7999999999993</v>
      </c>
      <c r="H533" s="117">
        <f>H534+H535</f>
        <v>0</v>
      </c>
      <c r="I533" s="117">
        <f t="shared" si="127"/>
        <v>0</v>
      </c>
      <c r="J533" s="122"/>
      <c r="K533" s="127">
        <f t="shared" si="128"/>
        <v>0</v>
      </c>
    </row>
    <row r="534" spans="1:11">
      <c r="A534" s="154" t="s">
        <v>85</v>
      </c>
      <c r="B534" s="73" t="s">
        <v>209</v>
      </c>
      <c r="C534" s="153" t="s">
        <v>751</v>
      </c>
      <c r="D534" s="155">
        <v>610</v>
      </c>
      <c r="E534" s="155">
        <v>900302</v>
      </c>
      <c r="F534" s="117">
        <v>4766.8999999999996</v>
      </c>
      <c r="G534" s="117">
        <v>4766.8999999999996</v>
      </c>
      <c r="H534" s="117">
        <v>0</v>
      </c>
      <c r="I534" s="117">
        <f t="shared" si="127"/>
        <v>0</v>
      </c>
      <c r="J534" s="122"/>
      <c r="K534" s="127">
        <f t="shared" si="128"/>
        <v>0</v>
      </c>
    </row>
    <row r="535" spans="1:11">
      <c r="A535" s="154" t="s">
        <v>85</v>
      </c>
      <c r="B535" s="73" t="s">
        <v>209</v>
      </c>
      <c r="C535" s="153" t="s">
        <v>751</v>
      </c>
      <c r="D535" s="155">
        <v>610</v>
      </c>
      <c r="E535" s="155">
        <v>900100</v>
      </c>
      <c r="F535" s="117">
        <v>1110.9000000000001</v>
      </c>
      <c r="G535" s="117">
        <v>1110.9000000000001</v>
      </c>
      <c r="H535" s="117">
        <v>0</v>
      </c>
      <c r="I535" s="117">
        <f t="shared" si="127"/>
        <v>0</v>
      </c>
      <c r="J535" s="122"/>
      <c r="K535" s="127">
        <f t="shared" si="128"/>
        <v>0</v>
      </c>
    </row>
    <row r="536" spans="1:11">
      <c r="A536" s="159" t="s">
        <v>106</v>
      </c>
      <c r="B536" s="76" t="s">
        <v>210</v>
      </c>
      <c r="C536" s="150"/>
      <c r="D536" s="158"/>
      <c r="E536" s="158"/>
      <c r="F536" s="116">
        <f>F537+F543+F559+F553</f>
        <v>1391104.2</v>
      </c>
      <c r="G536" s="116">
        <f>G537+G543+G559+G553</f>
        <v>1391104.2</v>
      </c>
      <c r="H536" s="116">
        <f>H537+H543+H559+H553</f>
        <v>362689.89999999997</v>
      </c>
      <c r="I536" s="116">
        <f t="shared" si="127"/>
        <v>26.072087195193571</v>
      </c>
      <c r="J536" s="116" t="e">
        <f>J537+J543+#REF!+J559+J553</f>
        <v>#REF!</v>
      </c>
      <c r="K536" s="126">
        <f t="shared" si="128"/>
        <v>26.072087195193571</v>
      </c>
    </row>
    <row r="537" spans="1:11">
      <c r="A537" s="162" t="s">
        <v>270</v>
      </c>
      <c r="B537" s="76" t="s">
        <v>210</v>
      </c>
      <c r="C537" s="150" t="s">
        <v>161</v>
      </c>
      <c r="D537" s="84"/>
      <c r="E537" s="84"/>
      <c r="F537" s="116">
        <f>F538</f>
        <v>704</v>
      </c>
      <c r="G537" s="116">
        <f>G538</f>
        <v>704</v>
      </c>
      <c r="H537" s="116">
        <f>H538</f>
        <v>263.7</v>
      </c>
      <c r="I537" s="116">
        <f t="shared" si="127"/>
        <v>37.457386363636367</v>
      </c>
      <c r="J537" s="122"/>
      <c r="K537" s="126">
        <f t="shared" si="128"/>
        <v>37.457386363636367</v>
      </c>
    </row>
    <row r="538" spans="1:11" ht="26.4">
      <c r="A538" s="162" t="s">
        <v>570</v>
      </c>
      <c r="B538" s="76" t="s">
        <v>210</v>
      </c>
      <c r="C538" s="150" t="s">
        <v>338</v>
      </c>
      <c r="D538" s="158"/>
      <c r="E538" s="158"/>
      <c r="F538" s="116">
        <f t="shared" ref="F538:H539" si="132">F539</f>
        <v>704</v>
      </c>
      <c r="G538" s="116">
        <f t="shared" si="132"/>
        <v>704</v>
      </c>
      <c r="H538" s="116">
        <f t="shared" si="132"/>
        <v>263.7</v>
      </c>
      <c r="I538" s="116">
        <f t="shared" si="127"/>
        <v>37.457386363636367</v>
      </c>
      <c r="J538" s="122"/>
      <c r="K538" s="126">
        <f t="shared" si="128"/>
        <v>37.457386363636367</v>
      </c>
    </row>
    <row r="539" spans="1:11" ht="26.4">
      <c r="A539" s="162" t="s">
        <v>571</v>
      </c>
      <c r="B539" s="73" t="s">
        <v>210</v>
      </c>
      <c r="C539" s="153" t="s">
        <v>339</v>
      </c>
      <c r="D539" s="155"/>
      <c r="E539" s="155"/>
      <c r="F539" s="117">
        <f>F540</f>
        <v>704</v>
      </c>
      <c r="G539" s="117">
        <f>G540</f>
        <v>704</v>
      </c>
      <c r="H539" s="117">
        <f t="shared" si="132"/>
        <v>263.7</v>
      </c>
      <c r="I539" s="116">
        <f t="shared" si="127"/>
        <v>37.457386363636367</v>
      </c>
      <c r="J539" s="122"/>
      <c r="K539" s="126">
        <f t="shared" si="128"/>
        <v>37.457386363636367</v>
      </c>
    </row>
    <row r="540" spans="1:11">
      <c r="A540" s="154" t="s">
        <v>337</v>
      </c>
      <c r="B540" s="73" t="s">
        <v>210</v>
      </c>
      <c r="C540" s="153" t="s">
        <v>340</v>
      </c>
      <c r="D540" s="155"/>
      <c r="E540" s="155"/>
      <c r="F540" s="117">
        <f t="shared" ref="F540:H541" si="133">F541</f>
        <v>704</v>
      </c>
      <c r="G540" s="117">
        <f t="shared" si="133"/>
        <v>704</v>
      </c>
      <c r="H540" s="117">
        <f t="shared" si="133"/>
        <v>263.7</v>
      </c>
      <c r="I540" s="117">
        <f t="shared" si="127"/>
        <v>37.457386363636367</v>
      </c>
      <c r="J540" s="122"/>
      <c r="K540" s="127">
        <f t="shared" si="128"/>
        <v>37.457386363636367</v>
      </c>
    </row>
    <row r="541" spans="1:11" ht="26.4">
      <c r="A541" s="154" t="s">
        <v>83</v>
      </c>
      <c r="B541" s="73" t="s">
        <v>210</v>
      </c>
      <c r="C541" s="153" t="s">
        <v>340</v>
      </c>
      <c r="D541" s="155" t="s">
        <v>84</v>
      </c>
      <c r="E541" s="155"/>
      <c r="F541" s="117">
        <f t="shared" si="133"/>
        <v>704</v>
      </c>
      <c r="G541" s="117">
        <f t="shared" si="133"/>
        <v>704</v>
      </c>
      <c r="H541" s="117">
        <f t="shared" si="133"/>
        <v>263.7</v>
      </c>
      <c r="I541" s="117">
        <f t="shared" si="127"/>
        <v>37.457386363636367</v>
      </c>
      <c r="J541" s="122"/>
      <c r="K541" s="127">
        <f t="shared" si="128"/>
        <v>37.457386363636367</v>
      </c>
    </row>
    <row r="542" spans="1:11">
      <c r="A542" s="154" t="s">
        <v>85</v>
      </c>
      <c r="B542" s="73" t="s">
        <v>210</v>
      </c>
      <c r="C542" s="153" t="s">
        <v>340</v>
      </c>
      <c r="D542" s="155" t="s">
        <v>86</v>
      </c>
      <c r="E542" s="155">
        <v>900100</v>
      </c>
      <c r="F542" s="117">
        <v>704</v>
      </c>
      <c r="G542" s="117">
        <v>704</v>
      </c>
      <c r="H542" s="117">
        <v>263.7</v>
      </c>
      <c r="I542" s="117">
        <f t="shared" si="127"/>
        <v>37.457386363636367</v>
      </c>
      <c r="J542" s="122"/>
      <c r="K542" s="127">
        <f t="shared" si="128"/>
        <v>37.457386363636367</v>
      </c>
    </row>
    <row r="543" spans="1:11" ht="26.4">
      <c r="A543" s="151" t="s">
        <v>472</v>
      </c>
      <c r="B543" s="76" t="s">
        <v>210</v>
      </c>
      <c r="C543" s="150" t="s">
        <v>166</v>
      </c>
      <c r="D543" s="158"/>
      <c r="E543" s="158"/>
      <c r="F543" s="116">
        <f t="shared" ref="F543:H545" si="134">F544</f>
        <v>48200</v>
      </c>
      <c r="G543" s="116">
        <f t="shared" si="134"/>
        <v>48200</v>
      </c>
      <c r="H543" s="116">
        <f t="shared" si="134"/>
        <v>16769.400000000001</v>
      </c>
      <c r="I543" s="116">
        <f t="shared" si="127"/>
        <v>34.791286307053944</v>
      </c>
      <c r="J543" s="122"/>
      <c r="K543" s="126">
        <f t="shared" si="128"/>
        <v>34.791286307053944</v>
      </c>
    </row>
    <row r="544" spans="1:11">
      <c r="A544" s="151" t="s">
        <v>473</v>
      </c>
      <c r="B544" s="76" t="s">
        <v>210</v>
      </c>
      <c r="C544" s="150" t="s">
        <v>167</v>
      </c>
      <c r="D544" s="158"/>
      <c r="E544" s="158"/>
      <c r="F544" s="116">
        <f t="shared" si="134"/>
        <v>48200</v>
      </c>
      <c r="G544" s="116">
        <f t="shared" si="134"/>
        <v>48200</v>
      </c>
      <c r="H544" s="116">
        <f t="shared" si="134"/>
        <v>16769.400000000001</v>
      </c>
      <c r="I544" s="116">
        <f t="shared" si="127"/>
        <v>34.791286307053944</v>
      </c>
      <c r="J544" s="122"/>
      <c r="K544" s="126">
        <f t="shared" si="128"/>
        <v>34.791286307053944</v>
      </c>
    </row>
    <row r="545" spans="1:11">
      <c r="A545" s="159" t="s">
        <v>565</v>
      </c>
      <c r="B545" s="76" t="s">
        <v>210</v>
      </c>
      <c r="C545" s="150" t="s">
        <v>331</v>
      </c>
      <c r="D545" s="155"/>
      <c r="E545" s="155"/>
      <c r="F545" s="116">
        <f t="shared" si="134"/>
        <v>48200</v>
      </c>
      <c r="G545" s="116">
        <f t="shared" si="134"/>
        <v>48200</v>
      </c>
      <c r="H545" s="116">
        <f t="shared" si="134"/>
        <v>16769.400000000001</v>
      </c>
      <c r="I545" s="116">
        <f t="shared" si="127"/>
        <v>34.791286307053944</v>
      </c>
      <c r="J545" s="122"/>
      <c r="K545" s="126">
        <f t="shared" si="128"/>
        <v>34.791286307053944</v>
      </c>
    </row>
    <row r="546" spans="1:11" ht="26.4">
      <c r="A546" s="154" t="s">
        <v>330</v>
      </c>
      <c r="B546" s="73" t="s">
        <v>210</v>
      </c>
      <c r="C546" s="124" t="s">
        <v>332</v>
      </c>
      <c r="D546" s="155"/>
      <c r="E546" s="155"/>
      <c r="F546" s="117">
        <f>F547+F549</f>
        <v>48200</v>
      </c>
      <c r="G546" s="117">
        <f>G547+G549+G551</f>
        <v>48200</v>
      </c>
      <c r="H546" s="117">
        <f>H547+H549+H551</f>
        <v>16769.400000000001</v>
      </c>
      <c r="I546" s="117">
        <f t="shared" si="127"/>
        <v>34.791286307053944</v>
      </c>
      <c r="J546" s="122"/>
      <c r="K546" s="127">
        <f t="shared" si="128"/>
        <v>34.791286307053944</v>
      </c>
    </row>
    <row r="547" spans="1:11" ht="39.6">
      <c r="A547" s="154" t="s">
        <v>62</v>
      </c>
      <c r="B547" s="73" t="s">
        <v>210</v>
      </c>
      <c r="C547" s="124" t="s">
        <v>332</v>
      </c>
      <c r="D547" s="155" t="s">
        <v>63</v>
      </c>
      <c r="E547" s="155"/>
      <c r="F547" s="117">
        <f>F548</f>
        <v>20764.900000000001</v>
      </c>
      <c r="G547" s="117">
        <f>G548</f>
        <v>20764.900000000001</v>
      </c>
      <c r="H547" s="117">
        <f>H548</f>
        <v>9377.7000000000007</v>
      </c>
      <c r="I547" s="117">
        <f t="shared" si="127"/>
        <v>45.161305857480656</v>
      </c>
      <c r="J547" s="122"/>
      <c r="K547" s="127">
        <f t="shared" si="128"/>
        <v>45.161305857480656</v>
      </c>
    </row>
    <row r="548" spans="1:11">
      <c r="A548" s="154" t="s">
        <v>81</v>
      </c>
      <c r="B548" s="73" t="s">
        <v>210</v>
      </c>
      <c r="C548" s="124" t="s">
        <v>332</v>
      </c>
      <c r="D548" s="155">
        <v>110</v>
      </c>
      <c r="E548" s="155">
        <v>900100</v>
      </c>
      <c r="F548" s="117">
        <v>20764.900000000001</v>
      </c>
      <c r="G548" s="117">
        <v>20764.900000000001</v>
      </c>
      <c r="H548" s="117">
        <v>9377.7000000000007</v>
      </c>
      <c r="I548" s="117">
        <f t="shared" si="127"/>
        <v>45.161305857480656</v>
      </c>
      <c r="J548" s="122"/>
      <c r="K548" s="127">
        <f t="shared" si="128"/>
        <v>45.161305857480656</v>
      </c>
    </row>
    <row r="549" spans="1:11" ht="26.4">
      <c r="A549" s="154" t="s">
        <v>67</v>
      </c>
      <c r="B549" s="73" t="s">
        <v>210</v>
      </c>
      <c r="C549" s="124" t="s">
        <v>332</v>
      </c>
      <c r="D549" s="155" t="s">
        <v>68</v>
      </c>
      <c r="E549" s="155"/>
      <c r="F549" s="117">
        <f>F550</f>
        <v>27435.1</v>
      </c>
      <c r="G549" s="117">
        <f>G550</f>
        <v>27425.1</v>
      </c>
      <c r="H549" s="117">
        <f>H550</f>
        <v>7381.7</v>
      </c>
      <c r="I549" s="117">
        <f t="shared" si="127"/>
        <v>26.906043717719275</v>
      </c>
      <c r="J549" s="122"/>
      <c r="K549" s="127">
        <f t="shared" si="128"/>
        <v>26.915854454496063</v>
      </c>
    </row>
    <row r="550" spans="1:11" ht="26.4">
      <c r="A550" s="154" t="s">
        <v>69</v>
      </c>
      <c r="B550" s="73" t="s">
        <v>210</v>
      </c>
      <c r="C550" s="124" t="s">
        <v>332</v>
      </c>
      <c r="D550" s="155" t="s">
        <v>70</v>
      </c>
      <c r="E550" s="155">
        <v>900100</v>
      </c>
      <c r="F550" s="117">
        <v>27435.1</v>
      </c>
      <c r="G550" s="117">
        <v>27425.1</v>
      </c>
      <c r="H550" s="117">
        <v>7381.7</v>
      </c>
      <c r="I550" s="117">
        <f t="shared" si="127"/>
        <v>26.906043717719275</v>
      </c>
      <c r="J550" s="122"/>
      <c r="K550" s="127">
        <f t="shared" si="128"/>
        <v>26.915854454496063</v>
      </c>
    </row>
    <row r="551" spans="1:11">
      <c r="A551" s="191" t="s">
        <v>72</v>
      </c>
      <c r="B551" s="73" t="s">
        <v>210</v>
      </c>
      <c r="C551" s="124" t="s">
        <v>332</v>
      </c>
      <c r="D551" s="124">
        <v>800</v>
      </c>
      <c r="E551" s="124"/>
      <c r="F551" s="117">
        <f>F552</f>
        <v>0</v>
      </c>
      <c r="G551" s="117">
        <f>G552</f>
        <v>10</v>
      </c>
      <c r="H551" s="117">
        <f>H552</f>
        <v>10</v>
      </c>
      <c r="I551" s="117">
        <v>0</v>
      </c>
      <c r="J551" s="122"/>
      <c r="K551" s="127">
        <f t="shared" si="128"/>
        <v>100</v>
      </c>
    </row>
    <row r="552" spans="1:11">
      <c r="A552" s="191" t="s">
        <v>74</v>
      </c>
      <c r="B552" s="73" t="s">
        <v>210</v>
      </c>
      <c r="C552" s="124" t="s">
        <v>332</v>
      </c>
      <c r="D552" s="124">
        <v>850</v>
      </c>
      <c r="E552" s="124">
        <v>900100</v>
      </c>
      <c r="F552" s="117">
        <v>0</v>
      </c>
      <c r="G552" s="117">
        <v>10</v>
      </c>
      <c r="H552" s="117">
        <v>10</v>
      </c>
      <c r="I552" s="117">
        <v>0</v>
      </c>
      <c r="J552" s="122"/>
      <c r="K552" s="127">
        <f t="shared" si="128"/>
        <v>100</v>
      </c>
    </row>
    <row r="553" spans="1:11" ht="26.4">
      <c r="A553" s="180" t="s">
        <v>480</v>
      </c>
      <c r="B553" s="76" t="s">
        <v>210</v>
      </c>
      <c r="C553" s="150" t="s">
        <v>143</v>
      </c>
      <c r="D553" s="155"/>
      <c r="E553" s="155"/>
      <c r="F553" s="116">
        <f t="shared" ref="F553:H555" si="135">F554</f>
        <v>3700</v>
      </c>
      <c r="G553" s="116">
        <f t="shared" si="135"/>
        <v>3700</v>
      </c>
      <c r="H553" s="116">
        <f t="shared" si="135"/>
        <v>240.8</v>
      </c>
      <c r="I553" s="116">
        <f t="shared" si="127"/>
        <v>6.5081081081081082</v>
      </c>
      <c r="J553" s="122"/>
      <c r="K553" s="126">
        <f t="shared" si="128"/>
        <v>6.5081081081081082</v>
      </c>
    </row>
    <row r="554" spans="1:11">
      <c r="A554" s="180" t="s">
        <v>576</v>
      </c>
      <c r="B554" s="76" t="s">
        <v>210</v>
      </c>
      <c r="C554" s="150" t="s">
        <v>578</v>
      </c>
      <c r="D554" s="155"/>
      <c r="E554" s="155"/>
      <c r="F554" s="116">
        <f t="shared" si="135"/>
        <v>3700</v>
      </c>
      <c r="G554" s="116">
        <f t="shared" si="135"/>
        <v>3700</v>
      </c>
      <c r="H554" s="116">
        <f t="shared" si="135"/>
        <v>240.8</v>
      </c>
      <c r="I554" s="116">
        <f t="shared" si="127"/>
        <v>6.5081081081081082</v>
      </c>
      <c r="J554" s="122"/>
      <c r="K554" s="126">
        <f t="shared" si="128"/>
        <v>6.5081081081081082</v>
      </c>
    </row>
    <row r="555" spans="1:11" ht="51.75" customHeight="1">
      <c r="A555" s="180" t="s">
        <v>577</v>
      </c>
      <c r="B555" s="76" t="s">
        <v>210</v>
      </c>
      <c r="C555" s="164" t="s">
        <v>155</v>
      </c>
      <c r="D555" s="158"/>
      <c r="E555" s="158"/>
      <c r="F555" s="116">
        <f t="shared" si="135"/>
        <v>3700</v>
      </c>
      <c r="G555" s="116">
        <f t="shared" si="135"/>
        <v>3700</v>
      </c>
      <c r="H555" s="116">
        <f t="shared" si="135"/>
        <v>240.8</v>
      </c>
      <c r="I555" s="116">
        <f t="shared" si="127"/>
        <v>6.5081081081081082</v>
      </c>
      <c r="J555" s="122"/>
      <c r="K555" s="126">
        <f t="shared" si="128"/>
        <v>6.5081081081081082</v>
      </c>
    </row>
    <row r="556" spans="1:11">
      <c r="A556" s="188" t="s">
        <v>643</v>
      </c>
      <c r="B556" s="73" t="s">
        <v>210</v>
      </c>
      <c r="C556" s="165" t="s">
        <v>642</v>
      </c>
      <c r="D556" s="155"/>
      <c r="E556" s="155"/>
      <c r="F556" s="117">
        <f>F558</f>
        <v>3700</v>
      </c>
      <c r="G556" s="117">
        <f>G558</f>
        <v>3700</v>
      </c>
      <c r="H556" s="117">
        <f>H558</f>
        <v>240.8</v>
      </c>
      <c r="I556" s="117">
        <f t="shared" si="127"/>
        <v>6.5081081081081082</v>
      </c>
      <c r="J556" s="122"/>
      <c r="K556" s="127">
        <f t="shared" si="128"/>
        <v>6.5081081081081082</v>
      </c>
    </row>
    <row r="557" spans="1:11" ht="26.4">
      <c r="A557" s="154" t="s">
        <v>83</v>
      </c>
      <c r="B557" s="73" t="s">
        <v>210</v>
      </c>
      <c r="C557" s="165" t="s">
        <v>642</v>
      </c>
      <c r="D557" s="155">
        <v>600</v>
      </c>
      <c r="E557" s="155"/>
      <c r="F557" s="117">
        <f>F558</f>
        <v>3700</v>
      </c>
      <c r="G557" s="117">
        <f>G558</f>
        <v>3700</v>
      </c>
      <c r="H557" s="117">
        <f>H558</f>
        <v>240.8</v>
      </c>
      <c r="I557" s="117">
        <f t="shared" si="127"/>
        <v>6.5081081081081082</v>
      </c>
      <c r="J557" s="122"/>
      <c r="K557" s="127">
        <f t="shared" si="128"/>
        <v>6.5081081081081082</v>
      </c>
    </row>
    <row r="558" spans="1:11">
      <c r="A558" s="154" t="s">
        <v>85</v>
      </c>
      <c r="B558" s="73" t="s">
        <v>210</v>
      </c>
      <c r="C558" s="165" t="s">
        <v>642</v>
      </c>
      <c r="D558" s="155">
        <v>610</v>
      </c>
      <c r="E558" s="155">
        <v>900100</v>
      </c>
      <c r="F558" s="117">
        <v>3700</v>
      </c>
      <c r="G558" s="117">
        <v>3700</v>
      </c>
      <c r="H558" s="117">
        <v>240.8</v>
      </c>
      <c r="I558" s="117">
        <f t="shared" si="127"/>
        <v>6.5081081081081082</v>
      </c>
      <c r="J558" s="122"/>
      <c r="K558" s="127">
        <f t="shared" si="128"/>
        <v>6.5081081081081082</v>
      </c>
    </row>
    <row r="559" spans="1:11" ht="26.4">
      <c r="A559" s="159" t="s">
        <v>290</v>
      </c>
      <c r="B559" s="76" t="s">
        <v>210</v>
      </c>
      <c r="C559" s="150" t="s">
        <v>291</v>
      </c>
      <c r="D559" s="158"/>
      <c r="E559" s="158"/>
      <c r="F559" s="116">
        <f>F560+F595</f>
        <v>1338500.2</v>
      </c>
      <c r="G559" s="116">
        <f>G560+G595</f>
        <v>1338500.2</v>
      </c>
      <c r="H559" s="116">
        <f>H560+H595</f>
        <v>345416</v>
      </c>
      <c r="I559" s="116">
        <f t="shared" si="127"/>
        <v>25.806197115248846</v>
      </c>
      <c r="J559" s="122"/>
      <c r="K559" s="126">
        <f t="shared" si="128"/>
        <v>25.806197115248846</v>
      </c>
    </row>
    <row r="560" spans="1:11">
      <c r="A560" s="149" t="s">
        <v>292</v>
      </c>
      <c r="B560" s="76" t="s">
        <v>210</v>
      </c>
      <c r="C560" s="150" t="s">
        <v>293</v>
      </c>
      <c r="D560" s="158"/>
      <c r="E560" s="158"/>
      <c r="F560" s="116">
        <f>F583+F561</f>
        <v>661556</v>
      </c>
      <c r="G560" s="116">
        <f>G583+G561</f>
        <v>661556</v>
      </c>
      <c r="H560" s="116">
        <f>H583+H561</f>
        <v>125585.40000000001</v>
      </c>
      <c r="I560" s="116">
        <f t="shared" si="127"/>
        <v>18.983336255736479</v>
      </c>
      <c r="J560" s="122"/>
      <c r="K560" s="126">
        <f t="shared" si="128"/>
        <v>18.983336255736479</v>
      </c>
    </row>
    <row r="561" spans="1:11" ht="26.4">
      <c r="A561" s="156" t="s">
        <v>361</v>
      </c>
      <c r="B561" s="76" t="s">
        <v>210</v>
      </c>
      <c r="C561" s="150" t="s">
        <v>362</v>
      </c>
      <c r="D561" s="158"/>
      <c r="E561" s="158"/>
      <c r="F561" s="116">
        <f>F562+F572+F576+F569+F580</f>
        <v>114804.5</v>
      </c>
      <c r="G561" s="116">
        <f>G562+G572+G576+G569+G580</f>
        <v>114804.5</v>
      </c>
      <c r="H561" s="116">
        <f>H562+H572+H576+H569+H580</f>
        <v>25022.5</v>
      </c>
      <c r="I561" s="116">
        <f t="shared" si="127"/>
        <v>21.795748424495557</v>
      </c>
      <c r="J561" s="122"/>
      <c r="K561" s="126">
        <f t="shared" si="128"/>
        <v>21.795748424495557</v>
      </c>
    </row>
    <row r="562" spans="1:11" ht="28.5" customHeight="1">
      <c r="A562" s="154" t="s">
        <v>622</v>
      </c>
      <c r="B562" s="73" t="s">
        <v>210</v>
      </c>
      <c r="C562" s="124" t="s">
        <v>802</v>
      </c>
      <c r="D562" s="155"/>
      <c r="E562" s="155"/>
      <c r="F562" s="117">
        <f>F565+F563</f>
        <v>49710.5</v>
      </c>
      <c r="G562" s="117">
        <f>G565+G563</f>
        <v>49710.5</v>
      </c>
      <c r="H562" s="117">
        <f>H565+H563</f>
        <v>24662.5</v>
      </c>
      <c r="I562" s="117">
        <f t="shared" si="127"/>
        <v>49.612254956196381</v>
      </c>
      <c r="J562" s="122"/>
      <c r="K562" s="127">
        <f t="shared" si="128"/>
        <v>49.612254956196381</v>
      </c>
    </row>
    <row r="563" spans="1:11" ht="26.4">
      <c r="A563" s="154" t="s">
        <v>67</v>
      </c>
      <c r="B563" s="73" t="s">
        <v>210</v>
      </c>
      <c r="C563" s="124" t="s">
        <v>802</v>
      </c>
      <c r="D563" s="155">
        <v>200</v>
      </c>
      <c r="E563" s="155"/>
      <c r="F563" s="117">
        <f>F564</f>
        <v>26360.5</v>
      </c>
      <c r="G563" s="117">
        <f>G564</f>
        <v>26360.5</v>
      </c>
      <c r="H563" s="117">
        <f>H564</f>
        <v>12312.5</v>
      </c>
      <c r="I563" s="117">
        <f t="shared" si="127"/>
        <v>46.708142865271903</v>
      </c>
      <c r="J563" s="122"/>
      <c r="K563" s="127">
        <f t="shared" si="128"/>
        <v>46.708142865271903</v>
      </c>
    </row>
    <row r="564" spans="1:11" ht="26.4">
      <c r="A564" s="154" t="s">
        <v>69</v>
      </c>
      <c r="B564" s="73" t="s">
        <v>210</v>
      </c>
      <c r="C564" s="124" t="s">
        <v>802</v>
      </c>
      <c r="D564" s="155">
        <v>240</v>
      </c>
      <c r="E564" s="155">
        <v>900100</v>
      </c>
      <c r="F564" s="117">
        <v>26360.5</v>
      </c>
      <c r="G564" s="117">
        <v>26360.5</v>
      </c>
      <c r="H564" s="117">
        <v>12312.5</v>
      </c>
      <c r="I564" s="117">
        <f t="shared" si="127"/>
        <v>46.708142865271903</v>
      </c>
      <c r="J564" s="122"/>
      <c r="K564" s="127">
        <f t="shared" si="128"/>
        <v>46.708142865271903</v>
      </c>
    </row>
    <row r="565" spans="1:11" ht="26.4">
      <c r="A565" s="154" t="s">
        <v>83</v>
      </c>
      <c r="B565" s="73" t="s">
        <v>210</v>
      </c>
      <c r="C565" s="124" t="s">
        <v>802</v>
      </c>
      <c r="D565" s="155">
        <v>600</v>
      </c>
      <c r="E565" s="155"/>
      <c r="F565" s="117">
        <f>F566+F568+F567</f>
        <v>23350</v>
      </c>
      <c r="G565" s="117">
        <f>G566+G568+G567</f>
        <v>23350</v>
      </c>
      <c r="H565" s="117">
        <f>H566+H568+H567</f>
        <v>12350</v>
      </c>
      <c r="I565" s="117">
        <f t="shared" si="127"/>
        <v>52.890792291220556</v>
      </c>
      <c r="J565" s="122"/>
      <c r="K565" s="127">
        <f t="shared" si="128"/>
        <v>52.890792291220556</v>
      </c>
    </row>
    <row r="566" spans="1:11">
      <c r="A566" s="154" t="s">
        <v>85</v>
      </c>
      <c r="B566" s="73" t="s">
        <v>210</v>
      </c>
      <c r="C566" s="124" t="s">
        <v>802</v>
      </c>
      <c r="D566" s="155">
        <v>610</v>
      </c>
      <c r="E566" s="155">
        <v>900100</v>
      </c>
      <c r="F566" s="117">
        <v>12879.2</v>
      </c>
      <c r="G566" s="117">
        <v>12879.2</v>
      </c>
      <c r="H566" s="117">
        <v>1879.2</v>
      </c>
      <c r="I566" s="117">
        <f t="shared" si="127"/>
        <v>14.590968383129384</v>
      </c>
      <c r="J566" s="122"/>
      <c r="K566" s="127">
        <f t="shared" si="128"/>
        <v>14.590968383129384</v>
      </c>
    </row>
    <row r="567" spans="1:11">
      <c r="A567" s="154" t="s">
        <v>85</v>
      </c>
      <c r="B567" s="73" t="s">
        <v>210</v>
      </c>
      <c r="C567" s="124" t="s">
        <v>802</v>
      </c>
      <c r="D567" s="155">
        <v>610</v>
      </c>
      <c r="E567" s="155">
        <v>900900</v>
      </c>
      <c r="F567" s="117">
        <v>239</v>
      </c>
      <c r="G567" s="117">
        <v>239</v>
      </c>
      <c r="H567" s="117">
        <v>239</v>
      </c>
      <c r="I567" s="117">
        <f t="shared" si="127"/>
        <v>100</v>
      </c>
      <c r="J567" s="122"/>
      <c r="K567" s="127">
        <f t="shared" si="128"/>
        <v>100</v>
      </c>
    </row>
    <row r="568" spans="1:11">
      <c r="A568" s="154" t="s">
        <v>85</v>
      </c>
      <c r="B568" s="73" t="s">
        <v>210</v>
      </c>
      <c r="C568" s="124" t="s">
        <v>802</v>
      </c>
      <c r="D568" s="155">
        <v>610</v>
      </c>
      <c r="E568" s="155">
        <v>900306</v>
      </c>
      <c r="F568" s="117">
        <v>10231.799999999999</v>
      </c>
      <c r="G568" s="117">
        <v>10231.799999999999</v>
      </c>
      <c r="H568" s="117">
        <v>10231.799999999999</v>
      </c>
      <c r="I568" s="117">
        <f t="shared" si="127"/>
        <v>100</v>
      </c>
      <c r="J568" s="122"/>
      <c r="K568" s="127">
        <f t="shared" si="128"/>
        <v>100</v>
      </c>
    </row>
    <row r="569" spans="1:11" ht="26.4">
      <c r="A569" s="154" t="s">
        <v>744</v>
      </c>
      <c r="B569" s="73" t="s">
        <v>210</v>
      </c>
      <c r="C569" s="124" t="s">
        <v>745</v>
      </c>
      <c r="D569" s="155"/>
      <c r="E569" s="155"/>
      <c r="F569" s="117">
        <f t="shared" ref="F569:H570" si="136">F570</f>
        <v>14734</v>
      </c>
      <c r="G569" s="117">
        <f t="shared" si="136"/>
        <v>14734</v>
      </c>
      <c r="H569" s="117">
        <f t="shared" si="136"/>
        <v>0</v>
      </c>
      <c r="I569" s="117">
        <f t="shared" si="127"/>
        <v>0</v>
      </c>
      <c r="J569" s="122"/>
      <c r="K569" s="127">
        <f t="shared" si="128"/>
        <v>0</v>
      </c>
    </row>
    <row r="570" spans="1:11" ht="26.4">
      <c r="A570" s="154" t="s">
        <v>67</v>
      </c>
      <c r="B570" s="73" t="s">
        <v>210</v>
      </c>
      <c r="C570" s="124" t="s">
        <v>745</v>
      </c>
      <c r="D570" s="155">
        <v>200</v>
      </c>
      <c r="E570" s="155"/>
      <c r="F570" s="117">
        <f t="shared" si="136"/>
        <v>14734</v>
      </c>
      <c r="G570" s="117">
        <f t="shared" si="136"/>
        <v>14734</v>
      </c>
      <c r="H570" s="117">
        <f t="shared" si="136"/>
        <v>0</v>
      </c>
      <c r="I570" s="117">
        <f t="shared" si="127"/>
        <v>0</v>
      </c>
      <c r="J570" s="122"/>
      <c r="K570" s="127">
        <f t="shared" si="128"/>
        <v>0</v>
      </c>
    </row>
    <row r="571" spans="1:11" ht="26.4">
      <c r="A571" s="154" t="s">
        <v>69</v>
      </c>
      <c r="B571" s="73" t="s">
        <v>210</v>
      </c>
      <c r="C571" s="124" t="s">
        <v>745</v>
      </c>
      <c r="D571" s="155">
        <v>240</v>
      </c>
      <c r="E571" s="155">
        <v>900100</v>
      </c>
      <c r="F571" s="117">
        <v>14734</v>
      </c>
      <c r="G571" s="117">
        <v>14734</v>
      </c>
      <c r="H571" s="117">
        <v>0</v>
      </c>
      <c r="I571" s="117">
        <f t="shared" si="127"/>
        <v>0</v>
      </c>
      <c r="J571" s="122"/>
      <c r="K571" s="127">
        <f t="shared" si="128"/>
        <v>0</v>
      </c>
    </row>
    <row r="572" spans="1:11">
      <c r="A572" s="154" t="s">
        <v>654</v>
      </c>
      <c r="B572" s="73" t="s">
        <v>210</v>
      </c>
      <c r="C572" s="124" t="s">
        <v>653</v>
      </c>
      <c r="D572" s="155"/>
      <c r="E572" s="155"/>
      <c r="F572" s="117">
        <f>F573</f>
        <v>0</v>
      </c>
      <c r="G572" s="117">
        <f>G573</f>
        <v>0</v>
      </c>
      <c r="H572" s="117">
        <f>H573</f>
        <v>0</v>
      </c>
      <c r="I572" s="117">
        <v>0</v>
      </c>
      <c r="J572" s="122"/>
      <c r="K572" s="127">
        <v>0</v>
      </c>
    </row>
    <row r="573" spans="1:11" ht="26.4">
      <c r="A573" s="154" t="s">
        <v>67</v>
      </c>
      <c r="B573" s="73" t="s">
        <v>210</v>
      </c>
      <c r="C573" s="124" t="s">
        <v>653</v>
      </c>
      <c r="D573" s="155">
        <v>200</v>
      </c>
      <c r="E573" s="155"/>
      <c r="F573" s="117">
        <f>F574+F575</f>
        <v>0</v>
      </c>
      <c r="G573" s="117">
        <f>G574+G575</f>
        <v>0</v>
      </c>
      <c r="H573" s="117">
        <f>H574+H575</f>
        <v>0</v>
      </c>
      <c r="I573" s="117">
        <v>0</v>
      </c>
      <c r="J573" s="122"/>
      <c r="K573" s="127">
        <v>0</v>
      </c>
    </row>
    <row r="574" spans="1:11" ht="26.4">
      <c r="A574" s="154" t="s">
        <v>69</v>
      </c>
      <c r="B574" s="73" t="s">
        <v>210</v>
      </c>
      <c r="C574" s="124" t="s">
        <v>653</v>
      </c>
      <c r="D574" s="155">
        <v>240</v>
      </c>
      <c r="E574" s="155">
        <v>900302</v>
      </c>
      <c r="F574" s="117">
        <v>0</v>
      </c>
      <c r="G574" s="117">
        <v>0</v>
      </c>
      <c r="H574" s="117">
        <v>0</v>
      </c>
      <c r="I574" s="117">
        <v>0</v>
      </c>
      <c r="J574" s="122"/>
      <c r="K574" s="127">
        <v>0</v>
      </c>
    </row>
    <row r="575" spans="1:11" ht="26.4">
      <c r="A575" s="154" t="s">
        <v>69</v>
      </c>
      <c r="B575" s="73" t="s">
        <v>210</v>
      </c>
      <c r="C575" s="124" t="s">
        <v>653</v>
      </c>
      <c r="D575" s="155">
        <v>240</v>
      </c>
      <c r="E575" s="155">
        <v>900100</v>
      </c>
      <c r="F575" s="117">
        <v>0</v>
      </c>
      <c r="G575" s="117">
        <v>0</v>
      </c>
      <c r="H575" s="117">
        <v>0</v>
      </c>
      <c r="I575" s="117">
        <v>0</v>
      </c>
      <c r="J575" s="122"/>
      <c r="K575" s="127">
        <v>0</v>
      </c>
    </row>
    <row r="576" spans="1:11">
      <c r="A576" s="154" t="s">
        <v>712</v>
      </c>
      <c r="B576" s="73" t="s">
        <v>210</v>
      </c>
      <c r="C576" s="124" t="s">
        <v>713</v>
      </c>
      <c r="D576" s="155"/>
      <c r="E576" s="155"/>
      <c r="F576" s="117">
        <f>F577</f>
        <v>50000</v>
      </c>
      <c r="G576" s="117">
        <f>G577</f>
        <v>50000</v>
      </c>
      <c r="H576" s="117">
        <f>H577</f>
        <v>0</v>
      </c>
      <c r="I576" s="117">
        <f t="shared" si="127"/>
        <v>0</v>
      </c>
      <c r="J576" s="122"/>
      <c r="K576" s="127">
        <f t="shared" si="128"/>
        <v>0</v>
      </c>
    </row>
    <row r="577" spans="1:11" ht="26.4">
      <c r="A577" s="154" t="s">
        <v>83</v>
      </c>
      <c r="B577" s="73" t="s">
        <v>210</v>
      </c>
      <c r="C577" s="124" t="s">
        <v>713</v>
      </c>
      <c r="D577" s="155">
        <v>600</v>
      </c>
      <c r="E577" s="155"/>
      <c r="F577" s="117">
        <f>F578+F579</f>
        <v>50000</v>
      </c>
      <c r="G577" s="117">
        <f>G578+G579</f>
        <v>50000</v>
      </c>
      <c r="H577" s="117">
        <f>H578+H579</f>
        <v>0</v>
      </c>
      <c r="I577" s="117">
        <f t="shared" si="127"/>
        <v>0</v>
      </c>
      <c r="J577" s="122"/>
      <c r="K577" s="127">
        <f t="shared" si="128"/>
        <v>0</v>
      </c>
    </row>
    <row r="578" spans="1:11">
      <c r="A578" s="154" t="s">
        <v>96</v>
      </c>
      <c r="B578" s="73" t="s">
        <v>210</v>
      </c>
      <c r="C578" s="124" t="s">
        <v>713</v>
      </c>
      <c r="D578" s="155">
        <v>620</v>
      </c>
      <c r="E578" s="155">
        <v>900302</v>
      </c>
      <c r="F578" s="117">
        <v>39050</v>
      </c>
      <c r="G578" s="117">
        <v>39050</v>
      </c>
      <c r="H578" s="117">
        <v>0</v>
      </c>
      <c r="I578" s="117">
        <f t="shared" si="127"/>
        <v>0</v>
      </c>
      <c r="J578" s="122"/>
      <c r="K578" s="127">
        <f t="shared" si="128"/>
        <v>0</v>
      </c>
    </row>
    <row r="579" spans="1:11">
      <c r="A579" s="154" t="s">
        <v>96</v>
      </c>
      <c r="B579" s="73" t="s">
        <v>210</v>
      </c>
      <c r="C579" s="124" t="s">
        <v>713</v>
      </c>
      <c r="D579" s="155">
        <v>620</v>
      </c>
      <c r="E579" s="155">
        <v>900100</v>
      </c>
      <c r="F579" s="117">
        <v>10950</v>
      </c>
      <c r="G579" s="117">
        <v>10950</v>
      </c>
      <c r="H579" s="117">
        <v>0</v>
      </c>
      <c r="I579" s="117">
        <f t="shared" si="127"/>
        <v>0</v>
      </c>
      <c r="J579" s="122"/>
      <c r="K579" s="127">
        <f t="shared" si="128"/>
        <v>0</v>
      </c>
    </row>
    <row r="580" spans="1:11">
      <c r="A580" s="154" t="s">
        <v>840</v>
      </c>
      <c r="B580" s="73" t="s">
        <v>210</v>
      </c>
      <c r="C580" s="124" t="s">
        <v>841</v>
      </c>
      <c r="D580" s="155"/>
      <c r="E580" s="155"/>
      <c r="F580" s="117">
        <f t="shared" ref="F580:H581" si="137">F581</f>
        <v>360</v>
      </c>
      <c r="G580" s="117">
        <f t="shared" si="137"/>
        <v>360</v>
      </c>
      <c r="H580" s="117">
        <f t="shared" si="137"/>
        <v>360</v>
      </c>
      <c r="I580" s="117">
        <f t="shared" si="127"/>
        <v>100</v>
      </c>
      <c r="J580" s="122"/>
      <c r="K580" s="127">
        <f t="shared" si="128"/>
        <v>100</v>
      </c>
    </row>
    <row r="581" spans="1:11" ht="26.4">
      <c r="A581" s="154" t="s">
        <v>83</v>
      </c>
      <c r="B581" s="73" t="s">
        <v>210</v>
      </c>
      <c r="C581" s="124" t="s">
        <v>841</v>
      </c>
      <c r="D581" s="155">
        <v>600</v>
      </c>
      <c r="E581" s="155"/>
      <c r="F581" s="117">
        <f t="shared" si="137"/>
        <v>360</v>
      </c>
      <c r="G581" s="117">
        <f t="shared" si="137"/>
        <v>360</v>
      </c>
      <c r="H581" s="117">
        <f t="shared" si="137"/>
        <v>360</v>
      </c>
      <c r="I581" s="117">
        <f t="shared" si="127"/>
        <v>100</v>
      </c>
      <c r="J581" s="122"/>
      <c r="K581" s="127">
        <f t="shared" si="128"/>
        <v>100</v>
      </c>
    </row>
    <row r="582" spans="1:11">
      <c r="A582" s="154" t="s">
        <v>96</v>
      </c>
      <c r="B582" s="73" t="s">
        <v>210</v>
      </c>
      <c r="C582" s="124" t="s">
        <v>841</v>
      </c>
      <c r="D582" s="155">
        <v>620</v>
      </c>
      <c r="E582" s="155">
        <v>900100</v>
      </c>
      <c r="F582" s="117">
        <v>360</v>
      </c>
      <c r="G582" s="117">
        <v>360</v>
      </c>
      <c r="H582" s="117">
        <v>360</v>
      </c>
      <c r="I582" s="117">
        <f t="shared" si="127"/>
        <v>100</v>
      </c>
      <c r="J582" s="122"/>
      <c r="K582" s="127">
        <f t="shared" si="128"/>
        <v>100</v>
      </c>
    </row>
    <row r="583" spans="1:11">
      <c r="A583" s="159" t="s">
        <v>190</v>
      </c>
      <c r="B583" s="76" t="s">
        <v>210</v>
      </c>
      <c r="C583" s="150" t="s">
        <v>747</v>
      </c>
      <c r="D583" s="158"/>
      <c r="E583" s="158"/>
      <c r="F583" s="116">
        <f>F587+F591+F584</f>
        <v>546751.5</v>
      </c>
      <c r="G583" s="116">
        <f>G587+G591+G584</f>
        <v>546751.5</v>
      </c>
      <c r="H583" s="116">
        <f>H587+H591+H584</f>
        <v>100562.90000000001</v>
      </c>
      <c r="I583" s="116">
        <f t="shared" si="127"/>
        <v>18.39279819076857</v>
      </c>
      <c r="J583" s="135"/>
      <c r="K583" s="126">
        <f t="shared" si="128"/>
        <v>18.39279819076857</v>
      </c>
    </row>
    <row r="584" spans="1:11" ht="52.8">
      <c r="A584" s="154" t="s">
        <v>783</v>
      </c>
      <c r="B584" s="73" t="s">
        <v>210</v>
      </c>
      <c r="C584" s="155" t="s">
        <v>784</v>
      </c>
      <c r="D584" s="155"/>
      <c r="E584" s="155"/>
      <c r="F584" s="117">
        <f t="shared" ref="F584:H585" si="138">F585</f>
        <v>31382</v>
      </c>
      <c r="G584" s="117">
        <f t="shared" si="138"/>
        <v>31382</v>
      </c>
      <c r="H584" s="117">
        <f t="shared" si="138"/>
        <v>220.1</v>
      </c>
      <c r="I584" s="117">
        <f t="shared" si="127"/>
        <v>0.70135746606334848</v>
      </c>
      <c r="J584" s="122"/>
      <c r="K584" s="127">
        <f t="shared" si="128"/>
        <v>0.70135746606334848</v>
      </c>
    </row>
    <row r="585" spans="1:11" ht="26.4">
      <c r="A585" s="154" t="s">
        <v>67</v>
      </c>
      <c r="B585" s="73" t="s">
        <v>210</v>
      </c>
      <c r="C585" s="155" t="s">
        <v>784</v>
      </c>
      <c r="D585" s="155">
        <v>200</v>
      </c>
      <c r="E585" s="155"/>
      <c r="F585" s="117">
        <f t="shared" si="138"/>
        <v>31382</v>
      </c>
      <c r="G585" s="117">
        <f t="shared" si="138"/>
        <v>31382</v>
      </c>
      <c r="H585" s="117">
        <f t="shared" si="138"/>
        <v>220.1</v>
      </c>
      <c r="I585" s="117">
        <f t="shared" si="127"/>
        <v>0.70135746606334848</v>
      </c>
      <c r="J585" s="122"/>
      <c r="K585" s="127">
        <f t="shared" si="128"/>
        <v>0.70135746606334848</v>
      </c>
    </row>
    <row r="586" spans="1:11" ht="26.4">
      <c r="A586" s="154" t="s">
        <v>69</v>
      </c>
      <c r="B586" s="73" t="s">
        <v>210</v>
      </c>
      <c r="C586" s="155" t="s">
        <v>784</v>
      </c>
      <c r="D586" s="155">
        <v>240</v>
      </c>
      <c r="E586" s="155">
        <v>900100</v>
      </c>
      <c r="F586" s="117">
        <v>31382</v>
      </c>
      <c r="G586" s="117">
        <v>31382</v>
      </c>
      <c r="H586" s="117">
        <v>220.1</v>
      </c>
      <c r="I586" s="117">
        <f t="shared" si="127"/>
        <v>0.70135746606334848</v>
      </c>
      <c r="J586" s="122"/>
      <c r="K586" s="127">
        <f t="shared" si="128"/>
        <v>0.70135746606334848</v>
      </c>
    </row>
    <row r="587" spans="1:11" ht="39.6">
      <c r="A587" s="154" t="s">
        <v>655</v>
      </c>
      <c r="B587" s="73" t="s">
        <v>210</v>
      </c>
      <c r="C587" s="153" t="s">
        <v>746</v>
      </c>
      <c r="D587" s="155"/>
      <c r="E587" s="155"/>
      <c r="F587" s="117">
        <f>F588</f>
        <v>515369.5</v>
      </c>
      <c r="G587" s="117">
        <f>G588</f>
        <v>515369.5</v>
      </c>
      <c r="H587" s="117">
        <f>H588</f>
        <v>100342.8</v>
      </c>
      <c r="I587" s="117">
        <f t="shared" ref="I587:I650" si="139">H587/F587*100</f>
        <v>19.470069532636295</v>
      </c>
      <c r="J587" s="122"/>
      <c r="K587" s="127">
        <f t="shared" ref="K587:K650" si="140">H587/G587*100</f>
        <v>19.470069532636295</v>
      </c>
    </row>
    <row r="588" spans="1:11" ht="26.4">
      <c r="A588" s="154" t="s">
        <v>83</v>
      </c>
      <c r="B588" s="73" t="s">
        <v>210</v>
      </c>
      <c r="C588" s="153" t="s">
        <v>746</v>
      </c>
      <c r="D588" s="155">
        <v>600</v>
      </c>
      <c r="E588" s="155"/>
      <c r="F588" s="117">
        <f>F589+F590</f>
        <v>515369.5</v>
      </c>
      <c r="G588" s="117">
        <f>G589+G590</f>
        <v>515369.5</v>
      </c>
      <c r="H588" s="117">
        <f>H589+H590</f>
        <v>100342.8</v>
      </c>
      <c r="I588" s="117">
        <f t="shared" si="139"/>
        <v>19.470069532636295</v>
      </c>
      <c r="J588" s="122"/>
      <c r="K588" s="127">
        <f t="shared" si="140"/>
        <v>19.470069532636295</v>
      </c>
    </row>
    <row r="589" spans="1:11">
      <c r="A589" s="154" t="s">
        <v>85</v>
      </c>
      <c r="B589" s="73" t="s">
        <v>210</v>
      </c>
      <c r="C589" s="153" t="s">
        <v>746</v>
      </c>
      <c r="D589" s="155">
        <v>610</v>
      </c>
      <c r="E589" s="155">
        <v>900302</v>
      </c>
      <c r="F589" s="117">
        <v>417964.6</v>
      </c>
      <c r="G589" s="117">
        <v>417964.6</v>
      </c>
      <c r="H589" s="117">
        <v>81378</v>
      </c>
      <c r="I589" s="117">
        <f t="shared" si="139"/>
        <v>19.470069953292697</v>
      </c>
      <c r="J589" s="122"/>
      <c r="K589" s="127">
        <f t="shared" si="140"/>
        <v>19.470069953292697</v>
      </c>
    </row>
    <row r="590" spans="1:11">
      <c r="A590" s="154" t="s">
        <v>85</v>
      </c>
      <c r="B590" s="73" t="s">
        <v>210</v>
      </c>
      <c r="C590" s="153" t="s">
        <v>746</v>
      </c>
      <c r="D590" s="155">
        <v>610</v>
      </c>
      <c r="E590" s="155">
        <v>900100</v>
      </c>
      <c r="F590" s="117">
        <v>97404.9</v>
      </c>
      <c r="G590" s="117">
        <v>97404.9</v>
      </c>
      <c r="H590" s="117">
        <v>18964.8</v>
      </c>
      <c r="I590" s="117">
        <f t="shared" si="139"/>
        <v>19.47006772759892</v>
      </c>
      <c r="J590" s="122"/>
      <c r="K590" s="127">
        <f t="shared" si="140"/>
        <v>19.47006772759892</v>
      </c>
    </row>
    <row r="591" spans="1:11" ht="39.6">
      <c r="A591" s="154" t="s">
        <v>769</v>
      </c>
      <c r="B591" s="73" t="s">
        <v>210</v>
      </c>
      <c r="C591" s="153" t="s">
        <v>770</v>
      </c>
      <c r="D591" s="155"/>
      <c r="E591" s="155"/>
      <c r="F591" s="117">
        <f>F592</f>
        <v>0</v>
      </c>
      <c r="G591" s="117">
        <f>G592</f>
        <v>0</v>
      </c>
      <c r="H591" s="117">
        <f>H592</f>
        <v>0</v>
      </c>
      <c r="I591" s="117">
        <v>0</v>
      </c>
      <c r="J591" s="122"/>
      <c r="K591" s="127">
        <v>0</v>
      </c>
    </row>
    <row r="592" spans="1:11" ht="26.4">
      <c r="A592" s="154" t="s">
        <v>67</v>
      </c>
      <c r="B592" s="73" t="s">
        <v>210</v>
      </c>
      <c r="C592" s="153" t="s">
        <v>770</v>
      </c>
      <c r="D592" s="155">
        <v>200</v>
      </c>
      <c r="E592" s="155"/>
      <c r="F592" s="117">
        <f>F593+F594</f>
        <v>0</v>
      </c>
      <c r="G592" s="117">
        <f>G593+G594</f>
        <v>0</v>
      </c>
      <c r="H592" s="117">
        <f>H593+H594</f>
        <v>0</v>
      </c>
      <c r="I592" s="117">
        <v>0</v>
      </c>
      <c r="J592" s="122"/>
      <c r="K592" s="127">
        <v>0</v>
      </c>
    </row>
    <row r="593" spans="1:11" ht="26.4">
      <c r="A593" s="154" t="s">
        <v>69</v>
      </c>
      <c r="B593" s="73" t="s">
        <v>210</v>
      </c>
      <c r="C593" s="153" t="s">
        <v>770</v>
      </c>
      <c r="D593" s="155">
        <v>240</v>
      </c>
      <c r="E593" s="155">
        <v>900302</v>
      </c>
      <c r="F593" s="117">
        <v>0</v>
      </c>
      <c r="G593" s="117">
        <v>0</v>
      </c>
      <c r="H593" s="117">
        <v>0</v>
      </c>
      <c r="I593" s="117">
        <v>0</v>
      </c>
      <c r="J593" s="122"/>
      <c r="K593" s="127">
        <v>0</v>
      </c>
    </row>
    <row r="594" spans="1:11" ht="26.4">
      <c r="A594" s="154" t="s">
        <v>69</v>
      </c>
      <c r="B594" s="73" t="s">
        <v>210</v>
      </c>
      <c r="C594" s="153" t="s">
        <v>770</v>
      </c>
      <c r="D594" s="155">
        <v>240</v>
      </c>
      <c r="E594" s="155">
        <v>900100</v>
      </c>
      <c r="F594" s="117">
        <v>0</v>
      </c>
      <c r="G594" s="117">
        <v>0</v>
      </c>
      <c r="H594" s="117">
        <v>0</v>
      </c>
      <c r="I594" s="117">
        <v>0</v>
      </c>
      <c r="J594" s="122"/>
      <c r="K594" s="127">
        <v>0</v>
      </c>
    </row>
    <row r="595" spans="1:11" ht="39.6">
      <c r="A595" s="149" t="s">
        <v>581</v>
      </c>
      <c r="B595" s="76" t="s">
        <v>210</v>
      </c>
      <c r="C595" s="150" t="s">
        <v>294</v>
      </c>
      <c r="D595" s="158"/>
      <c r="E595" s="158"/>
      <c r="F595" s="116">
        <f>F596</f>
        <v>676944.2</v>
      </c>
      <c r="G595" s="116">
        <f>G596</f>
        <v>676944.2</v>
      </c>
      <c r="H595" s="116">
        <f>H596</f>
        <v>219830.6</v>
      </c>
      <c r="I595" s="116">
        <f t="shared" si="139"/>
        <v>32.47396166478714</v>
      </c>
      <c r="J595" s="122"/>
      <c r="K595" s="126">
        <f t="shared" si="140"/>
        <v>32.47396166478714</v>
      </c>
    </row>
    <row r="596" spans="1:11" ht="36.75" customHeight="1">
      <c r="A596" s="156" t="s">
        <v>582</v>
      </c>
      <c r="B596" s="76" t="s">
        <v>210</v>
      </c>
      <c r="C596" s="150" t="s">
        <v>295</v>
      </c>
      <c r="D596" s="158"/>
      <c r="E596" s="158"/>
      <c r="F596" s="116">
        <f>F597+F611+F615+F605+F608+F602</f>
        <v>676944.2</v>
      </c>
      <c r="G596" s="116">
        <f>G597+G611+G615+G605+G608+G602</f>
        <v>676944.2</v>
      </c>
      <c r="H596" s="116">
        <f>H597+H611+H615+H605+H608+H602</f>
        <v>219830.6</v>
      </c>
      <c r="I596" s="116">
        <f t="shared" si="139"/>
        <v>32.47396166478714</v>
      </c>
      <c r="J596" s="116" t="e">
        <f>J597+J611+J615+J605+J608+#REF!+J602</f>
        <v>#REF!</v>
      </c>
      <c r="K596" s="126">
        <f t="shared" si="140"/>
        <v>32.47396166478714</v>
      </c>
    </row>
    <row r="597" spans="1:11">
      <c r="A597" s="154" t="s">
        <v>583</v>
      </c>
      <c r="B597" s="73" t="s">
        <v>210</v>
      </c>
      <c r="C597" s="153" t="s">
        <v>416</v>
      </c>
      <c r="D597" s="155"/>
      <c r="E597" s="155"/>
      <c r="F597" s="117">
        <f>F598+F600</f>
        <v>143595</v>
      </c>
      <c r="G597" s="117">
        <f>G598+G600</f>
        <v>143595</v>
      </c>
      <c r="H597" s="117">
        <f>H598+H600</f>
        <v>41999.799999999996</v>
      </c>
      <c r="I597" s="117">
        <f t="shared" si="139"/>
        <v>29.248789999651798</v>
      </c>
      <c r="J597" s="122"/>
      <c r="K597" s="127">
        <f t="shared" si="140"/>
        <v>29.248789999651798</v>
      </c>
    </row>
    <row r="598" spans="1:11" ht="26.4">
      <c r="A598" s="154" t="s">
        <v>67</v>
      </c>
      <c r="B598" s="73" t="s">
        <v>210</v>
      </c>
      <c r="C598" s="153" t="s">
        <v>416</v>
      </c>
      <c r="D598" s="155" t="s">
        <v>68</v>
      </c>
      <c r="E598" s="155"/>
      <c r="F598" s="117">
        <f>F599</f>
        <v>140934.39999999999</v>
      </c>
      <c r="G598" s="117">
        <f>G599</f>
        <v>140934.39999999999</v>
      </c>
      <c r="H598" s="117">
        <f>H599</f>
        <v>41550.699999999997</v>
      </c>
      <c r="I598" s="117">
        <f t="shared" si="139"/>
        <v>29.482298147223101</v>
      </c>
      <c r="J598" s="122"/>
      <c r="K598" s="127">
        <f t="shared" si="140"/>
        <v>29.482298147223101</v>
      </c>
    </row>
    <row r="599" spans="1:11" ht="26.4">
      <c r="A599" s="154" t="s">
        <v>69</v>
      </c>
      <c r="B599" s="73" t="s">
        <v>210</v>
      </c>
      <c r="C599" s="153" t="s">
        <v>416</v>
      </c>
      <c r="D599" s="155" t="s">
        <v>70</v>
      </c>
      <c r="E599" s="155">
        <v>900100</v>
      </c>
      <c r="F599" s="117">
        <v>140934.39999999999</v>
      </c>
      <c r="G599" s="117">
        <v>140934.39999999999</v>
      </c>
      <c r="H599" s="117">
        <v>41550.699999999997</v>
      </c>
      <c r="I599" s="117">
        <f t="shared" si="139"/>
        <v>29.482298147223101</v>
      </c>
      <c r="J599" s="122"/>
      <c r="K599" s="127">
        <f t="shared" si="140"/>
        <v>29.482298147223101</v>
      </c>
    </row>
    <row r="600" spans="1:11" ht="26.4">
      <c r="A600" s="154" t="s">
        <v>83</v>
      </c>
      <c r="B600" s="73" t="s">
        <v>210</v>
      </c>
      <c r="C600" s="153" t="s">
        <v>416</v>
      </c>
      <c r="D600" s="155">
        <v>600</v>
      </c>
      <c r="E600" s="155"/>
      <c r="F600" s="117">
        <f>F601</f>
        <v>2660.6</v>
      </c>
      <c r="G600" s="117">
        <f>G601</f>
        <v>2660.6</v>
      </c>
      <c r="H600" s="117">
        <f>H601</f>
        <v>449.1</v>
      </c>
      <c r="I600" s="117">
        <f t="shared" si="139"/>
        <v>16.879651206494778</v>
      </c>
      <c r="J600" s="122"/>
      <c r="K600" s="127">
        <f t="shared" si="140"/>
        <v>16.879651206494778</v>
      </c>
    </row>
    <row r="601" spans="1:11">
      <c r="A601" s="154" t="s">
        <v>96</v>
      </c>
      <c r="B601" s="73" t="s">
        <v>210</v>
      </c>
      <c r="C601" s="153" t="s">
        <v>416</v>
      </c>
      <c r="D601" s="155">
        <v>620</v>
      </c>
      <c r="E601" s="155">
        <v>900100</v>
      </c>
      <c r="F601" s="117">
        <v>2660.6</v>
      </c>
      <c r="G601" s="117">
        <v>2660.6</v>
      </c>
      <c r="H601" s="117">
        <v>449.1</v>
      </c>
      <c r="I601" s="117">
        <f t="shared" si="139"/>
        <v>16.879651206494778</v>
      </c>
      <c r="J601" s="122"/>
      <c r="K601" s="127">
        <f t="shared" si="140"/>
        <v>16.879651206494778</v>
      </c>
    </row>
    <row r="602" spans="1:11">
      <c r="A602" s="154" t="s">
        <v>749</v>
      </c>
      <c r="B602" s="73" t="s">
        <v>210</v>
      </c>
      <c r="C602" s="153" t="s">
        <v>748</v>
      </c>
      <c r="D602" s="155"/>
      <c r="E602" s="155"/>
      <c r="F602" s="117">
        <f t="shared" ref="F602:H603" si="141">F603</f>
        <v>4976</v>
      </c>
      <c r="G602" s="117">
        <f t="shared" si="141"/>
        <v>4976</v>
      </c>
      <c r="H602" s="117">
        <f t="shared" si="141"/>
        <v>0</v>
      </c>
      <c r="I602" s="117">
        <f t="shared" si="139"/>
        <v>0</v>
      </c>
      <c r="J602" s="122"/>
      <c r="K602" s="127">
        <f t="shared" si="140"/>
        <v>0</v>
      </c>
    </row>
    <row r="603" spans="1:11" ht="26.4">
      <c r="A603" s="154" t="s">
        <v>67</v>
      </c>
      <c r="B603" s="73" t="s">
        <v>210</v>
      </c>
      <c r="C603" s="153" t="s">
        <v>748</v>
      </c>
      <c r="D603" s="155" t="s">
        <v>68</v>
      </c>
      <c r="E603" s="155"/>
      <c r="F603" s="117">
        <f t="shared" si="141"/>
        <v>4976</v>
      </c>
      <c r="G603" s="117">
        <f t="shared" si="141"/>
        <v>4976</v>
      </c>
      <c r="H603" s="117">
        <f t="shared" si="141"/>
        <v>0</v>
      </c>
      <c r="I603" s="117">
        <f t="shared" si="139"/>
        <v>0</v>
      </c>
      <c r="J603" s="122"/>
      <c r="K603" s="127">
        <f t="shared" si="140"/>
        <v>0</v>
      </c>
    </row>
    <row r="604" spans="1:11" ht="26.4">
      <c r="A604" s="154" t="s">
        <v>69</v>
      </c>
      <c r="B604" s="73" t="s">
        <v>210</v>
      </c>
      <c r="C604" s="153" t="s">
        <v>748</v>
      </c>
      <c r="D604" s="155" t="s">
        <v>70</v>
      </c>
      <c r="E604" s="155">
        <v>900100</v>
      </c>
      <c r="F604" s="117">
        <v>4976</v>
      </c>
      <c r="G604" s="117">
        <v>4976</v>
      </c>
      <c r="H604" s="117">
        <v>0</v>
      </c>
      <c r="I604" s="117">
        <f t="shared" si="139"/>
        <v>0</v>
      </c>
      <c r="J604" s="122"/>
      <c r="K604" s="127">
        <f t="shared" si="140"/>
        <v>0</v>
      </c>
    </row>
    <row r="605" spans="1:11" ht="26.4">
      <c r="A605" s="154" t="s">
        <v>682</v>
      </c>
      <c r="B605" s="73" t="s">
        <v>210</v>
      </c>
      <c r="C605" s="153" t="s">
        <v>680</v>
      </c>
      <c r="D605" s="155"/>
      <c r="E605" s="155"/>
      <c r="F605" s="117">
        <f t="shared" ref="F605:H606" si="142">F606</f>
        <v>47745</v>
      </c>
      <c r="G605" s="117">
        <f t="shared" si="142"/>
        <v>47745</v>
      </c>
      <c r="H605" s="117">
        <f t="shared" si="142"/>
        <v>13195.2</v>
      </c>
      <c r="I605" s="117">
        <f t="shared" si="139"/>
        <v>27.636820609487906</v>
      </c>
      <c r="J605" s="122"/>
      <c r="K605" s="127">
        <f t="shared" si="140"/>
        <v>27.636820609487906</v>
      </c>
    </row>
    <row r="606" spans="1:11" ht="26.4">
      <c r="A606" s="154" t="s">
        <v>67</v>
      </c>
      <c r="B606" s="73" t="s">
        <v>210</v>
      </c>
      <c r="C606" s="153" t="s">
        <v>680</v>
      </c>
      <c r="D606" s="155">
        <v>200</v>
      </c>
      <c r="E606" s="155"/>
      <c r="F606" s="117">
        <f t="shared" si="142"/>
        <v>47745</v>
      </c>
      <c r="G606" s="117">
        <f t="shared" si="142"/>
        <v>47745</v>
      </c>
      <c r="H606" s="117">
        <f t="shared" si="142"/>
        <v>13195.2</v>
      </c>
      <c r="I606" s="117">
        <f t="shared" si="139"/>
        <v>27.636820609487906</v>
      </c>
      <c r="J606" s="122"/>
      <c r="K606" s="127">
        <f t="shared" si="140"/>
        <v>27.636820609487906</v>
      </c>
    </row>
    <row r="607" spans="1:11" ht="26.4">
      <c r="A607" s="154" t="s">
        <v>69</v>
      </c>
      <c r="B607" s="73" t="s">
        <v>210</v>
      </c>
      <c r="C607" s="153" t="s">
        <v>680</v>
      </c>
      <c r="D607" s="155">
        <v>240</v>
      </c>
      <c r="E607" s="155">
        <v>900100</v>
      </c>
      <c r="F607" s="117">
        <v>47745</v>
      </c>
      <c r="G607" s="117">
        <v>47745</v>
      </c>
      <c r="H607" s="117">
        <v>13195.2</v>
      </c>
      <c r="I607" s="117">
        <f t="shared" si="139"/>
        <v>27.636820609487906</v>
      </c>
      <c r="J607" s="122"/>
      <c r="K607" s="127">
        <f t="shared" si="140"/>
        <v>27.636820609487906</v>
      </c>
    </row>
    <row r="608" spans="1:11">
      <c r="A608" s="154" t="s">
        <v>683</v>
      </c>
      <c r="B608" s="73" t="s">
        <v>210</v>
      </c>
      <c r="C608" s="153" t="s">
        <v>681</v>
      </c>
      <c r="D608" s="155"/>
      <c r="E608" s="155"/>
      <c r="F608" s="117">
        <f t="shared" ref="F608:H609" si="143">F609</f>
        <v>28294</v>
      </c>
      <c r="G608" s="117">
        <f t="shared" si="143"/>
        <v>28294</v>
      </c>
      <c r="H608" s="117">
        <f t="shared" si="143"/>
        <v>7739.7</v>
      </c>
      <c r="I608" s="117">
        <f t="shared" si="139"/>
        <v>27.354562804834949</v>
      </c>
      <c r="J608" s="122"/>
      <c r="K608" s="127">
        <f t="shared" si="140"/>
        <v>27.354562804834949</v>
      </c>
    </row>
    <row r="609" spans="1:11" ht="26.4">
      <c r="A609" s="154" t="s">
        <v>67</v>
      </c>
      <c r="B609" s="73" t="s">
        <v>210</v>
      </c>
      <c r="C609" s="153" t="s">
        <v>681</v>
      </c>
      <c r="D609" s="155">
        <v>200</v>
      </c>
      <c r="E609" s="155"/>
      <c r="F609" s="117">
        <f t="shared" si="143"/>
        <v>28294</v>
      </c>
      <c r="G609" s="117">
        <f t="shared" si="143"/>
        <v>28294</v>
      </c>
      <c r="H609" s="117">
        <f t="shared" si="143"/>
        <v>7739.7</v>
      </c>
      <c r="I609" s="117">
        <f t="shared" si="139"/>
        <v>27.354562804834949</v>
      </c>
      <c r="J609" s="122"/>
      <c r="K609" s="127">
        <f t="shared" si="140"/>
        <v>27.354562804834949</v>
      </c>
    </row>
    <row r="610" spans="1:11" ht="26.4">
      <c r="A610" s="154" t="s">
        <v>69</v>
      </c>
      <c r="B610" s="73" t="s">
        <v>210</v>
      </c>
      <c r="C610" s="153" t="s">
        <v>681</v>
      </c>
      <c r="D610" s="155">
        <v>240</v>
      </c>
      <c r="E610" s="155">
        <v>900100</v>
      </c>
      <c r="F610" s="117">
        <v>28294</v>
      </c>
      <c r="G610" s="117">
        <v>28294</v>
      </c>
      <c r="H610" s="117">
        <v>7739.7</v>
      </c>
      <c r="I610" s="117">
        <f t="shared" si="139"/>
        <v>27.354562804834949</v>
      </c>
      <c r="J610" s="122"/>
      <c r="K610" s="127">
        <f t="shared" si="140"/>
        <v>27.354562804834949</v>
      </c>
    </row>
    <row r="611" spans="1:11" ht="26.4">
      <c r="A611" s="163" t="s">
        <v>632</v>
      </c>
      <c r="B611" s="73" t="s">
        <v>210</v>
      </c>
      <c r="C611" s="153" t="s">
        <v>633</v>
      </c>
      <c r="D611" s="155"/>
      <c r="E611" s="155"/>
      <c r="F611" s="117">
        <f>F612</f>
        <v>448336.2</v>
      </c>
      <c r="G611" s="117">
        <f>G612</f>
        <v>448336.2</v>
      </c>
      <c r="H611" s="117">
        <f>H612</f>
        <v>153235.4</v>
      </c>
      <c r="I611" s="117">
        <f t="shared" si="139"/>
        <v>34.178681087987094</v>
      </c>
      <c r="J611" s="122"/>
      <c r="K611" s="127">
        <f t="shared" si="140"/>
        <v>34.178681087987094</v>
      </c>
    </row>
    <row r="612" spans="1:11" ht="26.4">
      <c r="A612" s="154" t="s">
        <v>83</v>
      </c>
      <c r="B612" s="73" t="s">
        <v>210</v>
      </c>
      <c r="C612" s="153" t="s">
        <v>633</v>
      </c>
      <c r="D612" s="155">
        <v>600</v>
      </c>
      <c r="E612" s="155"/>
      <c r="F612" s="117">
        <f>F613+F614</f>
        <v>448336.2</v>
      </c>
      <c r="G612" s="117">
        <f>G613+G614</f>
        <v>448336.2</v>
      </c>
      <c r="H612" s="117">
        <f>H613+H614</f>
        <v>153235.4</v>
      </c>
      <c r="I612" s="117">
        <f t="shared" si="139"/>
        <v>34.178681087987094</v>
      </c>
      <c r="J612" s="122"/>
      <c r="K612" s="127">
        <f t="shared" si="140"/>
        <v>34.178681087987094</v>
      </c>
    </row>
    <row r="613" spans="1:11">
      <c r="A613" s="154" t="s">
        <v>85</v>
      </c>
      <c r="B613" s="73" t="s">
        <v>210</v>
      </c>
      <c r="C613" s="153" t="s">
        <v>633</v>
      </c>
      <c r="D613" s="155">
        <v>610</v>
      </c>
      <c r="E613" s="155">
        <v>900100</v>
      </c>
      <c r="F613" s="117">
        <v>330927.7</v>
      </c>
      <c r="G613" s="117">
        <v>330927.7</v>
      </c>
      <c r="H613" s="117">
        <v>121065.9</v>
      </c>
      <c r="I613" s="117">
        <f t="shared" si="139"/>
        <v>36.583791565347958</v>
      </c>
      <c r="J613" s="122"/>
      <c r="K613" s="127">
        <f t="shared" si="140"/>
        <v>36.583791565347958</v>
      </c>
    </row>
    <row r="614" spans="1:11">
      <c r="A614" s="154" t="s">
        <v>96</v>
      </c>
      <c r="B614" s="73" t="s">
        <v>210</v>
      </c>
      <c r="C614" s="153" t="s">
        <v>633</v>
      </c>
      <c r="D614" s="155">
        <v>620</v>
      </c>
      <c r="E614" s="155">
        <v>900100</v>
      </c>
      <c r="F614" s="161">
        <v>117408.5</v>
      </c>
      <c r="G614" s="117">
        <v>117408.5</v>
      </c>
      <c r="H614" s="117">
        <v>32169.5</v>
      </c>
      <c r="I614" s="117">
        <f t="shared" si="139"/>
        <v>27.399634609078561</v>
      </c>
      <c r="J614" s="122"/>
      <c r="K614" s="127">
        <f t="shared" si="140"/>
        <v>27.399634609078561</v>
      </c>
    </row>
    <row r="615" spans="1:11">
      <c r="A615" s="152" t="s">
        <v>584</v>
      </c>
      <c r="B615" s="73" t="s">
        <v>210</v>
      </c>
      <c r="C615" s="153" t="s">
        <v>753</v>
      </c>
      <c r="D615" s="155"/>
      <c r="E615" s="155"/>
      <c r="F615" s="117">
        <f t="shared" ref="F615:H616" si="144">F616</f>
        <v>3998</v>
      </c>
      <c r="G615" s="117">
        <f t="shared" si="144"/>
        <v>3998</v>
      </c>
      <c r="H615" s="117">
        <f t="shared" si="144"/>
        <v>3660.5</v>
      </c>
      <c r="I615" s="117">
        <f t="shared" si="139"/>
        <v>91.558279139569791</v>
      </c>
      <c r="J615" s="122"/>
      <c r="K615" s="127">
        <f t="shared" si="140"/>
        <v>91.558279139569791</v>
      </c>
    </row>
    <row r="616" spans="1:11" ht="26.4">
      <c r="A616" s="154" t="s">
        <v>67</v>
      </c>
      <c r="B616" s="73" t="s">
        <v>210</v>
      </c>
      <c r="C616" s="153" t="s">
        <v>753</v>
      </c>
      <c r="D616" s="155" t="s">
        <v>68</v>
      </c>
      <c r="E616" s="155"/>
      <c r="F616" s="117">
        <f t="shared" si="144"/>
        <v>3998</v>
      </c>
      <c r="G616" s="117">
        <f t="shared" si="144"/>
        <v>3998</v>
      </c>
      <c r="H616" s="117">
        <f t="shared" si="144"/>
        <v>3660.5</v>
      </c>
      <c r="I616" s="117">
        <f t="shared" si="139"/>
        <v>91.558279139569791</v>
      </c>
      <c r="J616" s="122"/>
      <c r="K616" s="127">
        <f t="shared" si="140"/>
        <v>91.558279139569791</v>
      </c>
    </row>
    <row r="617" spans="1:11" ht="26.4">
      <c r="A617" s="154" t="s">
        <v>69</v>
      </c>
      <c r="B617" s="73" t="s">
        <v>210</v>
      </c>
      <c r="C617" s="153" t="s">
        <v>753</v>
      </c>
      <c r="D617" s="155" t="s">
        <v>70</v>
      </c>
      <c r="E617" s="155">
        <v>900100</v>
      </c>
      <c r="F617" s="117">
        <v>3998</v>
      </c>
      <c r="G617" s="117">
        <v>3998</v>
      </c>
      <c r="H617" s="117">
        <v>3660.5</v>
      </c>
      <c r="I617" s="117">
        <f t="shared" si="139"/>
        <v>91.558279139569791</v>
      </c>
      <c r="J617" s="122"/>
      <c r="K617" s="127">
        <f t="shared" si="140"/>
        <v>91.558279139569791</v>
      </c>
    </row>
    <row r="618" spans="1:11">
      <c r="A618" s="98" t="s">
        <v>107</v>
      </c>
      <c r="B618" s="76" t="s">
        <v>341</v>
      </c>
      <c r="C618" s="124"/>
      <c r="D618" s="124"/>
      <c r="E618" s="124"/>
      <c r="F618" s="116">
        <f>F627+F619</f>
        <v>67189.5</v>
      </c>
      <c r="G618" s="116">
        <f>G627+G619</f>
        <v>67189.5</v>
      </c>
      <c r="H618" s="116">
        <f>H627+H619</f>
        <v>1014.2</v>
      </c>
      <c r="I618" s="116">
        <f t="shared" si="139"/>
        <v>1.5094620439205531</v>
      </c>
      <c r="J618" s="122"/>
      <c r="K618" s="126">
        <f t="shared" si="140"/>
        <v>1.5094620439205531</v>
      </c>
    </row>
    <row r="619" spans="1:11">
      <c r="A619" s="98" t="s">
        <v>624</v>
      </c>
      <c r="B619" s="76" t="s">
        <v>623</v>
      </c>
      <c r="C619" s="124"/>
      <c r="D619" s="124"/>
      <c r="E619" s="124"/>
      <c r="F619" s="116">
        <f t="shared" ref="F619:H620" si="145">F620</f>
        <v>60426.6</v>
      </c>
      <c r="G619" s="116">
        <f t="shared" si="145"/>
        <v>60426.6</v>
      </c>
      <c r="H619" s="116">
        <f t="shared" si="145"/>
        <v>0</v>
      </c>
      <c r="I619" s="116">
        <f t="shared" si="139"/>
        <v>0</v>
      </c>
      <c r="J619" s="122"/>
      <c r="K619" s="126">
        <f t="shared" si="140"/>
        <v>0</v>
      </c>
    </row>
    <row r="620" spans="1:11" ht="26.4">
      <c r="A620" s="180" t="s">
        <v>480</v>
      </c>
      <c r="B620" s="76" t="s">
        <v>623</v>
      </c>
      <c r="C620" s="150" t="s">
        <v>143</v>
      </c>
      <c r="D620" s="82"/>
      <c r="E620" s="82"/>
      <c r="F620" s="116">
        <f t="shared" si="145"/>
        <v>60426.6</v>
      </c>
      <c r="G620" s="116">
        <f t="shared" si="145"/>
        <v>60426.6</v>
      </c>
      <c r="H620" s="116">
        <f t="shared" si="145"/>
        <v>0</v>
      </c>
      <c r="I620" s="116">
        <f t="shared" si="139"/>
        <v>0</v>
      </c>
      <c r="J620" s="122"/>
      <c r="K620" s="126">
        <f t="shared" si="140"/>
        <v>0</v>
      </c>
    </row>
    <row r="621" spans="1:11">
      <c r="A621" s="159" t="s">
        <v>371</v>
      </c>
      <c r="B621" s="76" t="s">
        <v>623</v>
      </c>
      <c r="C621" s="164" t="s">
        <v>374</v>
      </c>
      <c r="D621" s="158"/>
      <c r="E621" s="158"/>
      <c r="F621" s="116">
        <f t="shared" ref="F621:G623" si="146">F622</f>
        <v>60426.6</v>
      </c>
      <c r="G621" s="116">
        <f t="shared" si="146"/>
        <v>60426.6</v>
      </c>
      <c r="H621" s="116">
        <f t="shared" ref="H621:H623" si="147">H622</f>
        <v>0</v>
      </c>
      <c r="I621" s="116">
        <f t="shared" si="139"/>
        <v>0</v>
      </c>
      <c r="J621" s="122"/>
      <c r="K621" s="126">
        <f t="shared" si="140"/>
        <v>0</v>
      </c>
    </row>
    <row r="622" spans="1:11" ht="52.8">
      <c r="A622" s="159" t="s">
        <v>372</v>
      </c>
      <c r="B622" s="73" t="s">
        <v>623</v>
      </c>
      <c r="C622" s="165" t="s">
        <v>375</v>
      </c>
      <c r="D622" s="155"/>
      <c r="E622" s="155"/>
      <c r="F622" s="117">
        <f t="shared" si="146"/>
        <v>60426.6</v>
      </c>
      <c r="G622" s="117">
        <f t="shared" si="146"/>
        <v>60426.6</v>
      </c>
      <c r="H622" s="117">
        <f t="shared" si="147"/>
        <v>0</v>
      </c>
      <c r="I622" s="116">
        <f t="shared" si="139"/>
        <v>0</v>
      </c>
      <c r="J622" s="122"/>
      <c r="K622" s="126">
        <f t="shared" si="140"/>
        <v>0</v>
      </c>
    </row>
    <row r="623" spans="1:11">
      <c r="A623" s="154" t="s">
        <v>373</v>
      </c>
      <c r="B623" s="73" t="s">
        <v>623</v>
      </c>
      <c r="C623" s="165" t="s">
        <v>376</v>
      </c>
      <c r="D623" s="155"/>
      <c r="E623" s="155"/>
      <c r="F623" s="117">
        <f t="shared" si="146"/>
        <v>60426.6</v>
      </c>
      <c r="G623" s="117">
        <f t="shared" si="146"/>
        <v>60426.6</v>
      </c>
      <c r="H623" s="117">
        <f t="shared" si="147"/>
        <v>0</v>
      </c>
      <c r="I623" s="117">
        <f t="shared" si="139"/>
        <v>0</v>
      </c>
      <c r="J623" s="122"/>
      <c r="K623" s="127">
        <f t="shared" si="140"/>
        <v>0</v>
      </c>
    </row>
    <row r="624" spans="1:11" ht="26.4">
      <c r="A624" s="154" t="s">
        <v>102</v>
      </c>
      <c r="B624" s="73" t="s">
        <v>623</v>
      </c>
      <c r="C624" s="165" t="s">
        <v>376</v>
      </c>
      <c r="D624" s="155">
        <v>400</v>
      </c>
      <c r="E624" s="155"/>
      <c r="F624" s="117">
        <f>F625+F626</f>
        <v>60426.6</v>
      </c>
      <c r="G624" s="117">
        <f>G625+G626</f>
        <v>60426.6</v>
      </c>
      <c r="H624" s="117">
        <f>H625+H626</f>
        <v>0</v>
      </c>
      <c r="I624" s="117">
        <f t="shared" si="139"/>
        <v>0</v>
      </c>
      <c r="J624" s="122"/>
      <c r="K624" s="127">
        <f t="shared" si="140"/>
        <v>0</v>
      </c>
    </row>
    <row r="625" spans="1:11">
      <c r="A625" s="154" t="s">
        <v>104</v>
      </c>
      <c r="B625" s="73" t="s">
        <v>623</v>
      </c>
      <c r="C625" s="165" t="s">
        <v>376</v>
      </c>
      <c r="D625" s="155">
        <v>410</v>
      </c>
      <c r="E625" s="155">
        <v>900302</v>
      </c>
      <c r="F625" s="117">
        <v>48037.1</v>
      </c>
      <c r="G625" s="117">
        <v>48036.1</v>
      </c>
      <c r="H625" s="117">
        <v>0</v>
      </c>
      <c r="I625" s="117">
        <f t="shared" si="139"/>
        <v>0</v>
      </c>
      <c r="J625" s="122"/>
      <c r="K625" s="127">
        <f t="shared" si="140"/>
        <v>0</v>
      </c>
    </row>
    <row r="626" spans="1:11">
      <c r="A626" s="154" t="s">
        <v>104</v>
      </c>
      <c r="B626" s="73" t="s">
        <v>623</v>
      </c>
      <c r="C626" s="165" t="s">
        <v>376</v>
      </c>
      <c r="D626" s="155">
        <v>410</v>
      </c>
      <c r="E626" s="155">
        <v>900100</v>
      </c>
      <c r="F626" s="117">
        <v>12389.5</v>
      </c>
      <c r="G626" s="117">
        <v>12390.5</v>
      </c>
      <c r="H626" s="117">
        <v>0</v>
      </c>
      <c r="I626" s="117">
        <f t="shared" si="139"/>
        <v>0</v>
      </c>
      <c r="J626" s="122"/>
      <c r="K626" s="127">
        <f t="shared" si="140"/>
        <v>0</v>
      </c>
    </row>
    <row r="627" spans="1:11">
      <c r="A627" s="192" t="s">
        <v>108</v>
      </c>
      <c r="B627" s="76" t="s">
        <v>211</v>
      </c>
      <c r="C627" s="124"/>
      <c r="D627" s="124"/>
      <c r="E627" s="124"/>
      <c r="F627" s="116">
        <f>F628</f>
        <v>6762.9</v>
      </c>
      <c r="G627" s="116">
        <f>G628</f>
        <v>6762.9</v>
      </c>
      <c r="H627" s="116">
        <f>H628</f>
        <v>1014.2</v>
      </c>
      <c r="I627" s="116">
        <f t="shared" si="139"/>
        <v>14.996525159325143</v>
      </c>
      <c r="J627" s="122"/>
      <c r="K627" s="126">
        <f t="shared" si="140"/>
        <v>14.996525159325143</v>
      </c>
    </row>
    <row r="628" spans="1:11">
      <c r="A628" s="75" t="s">
        <v>398</v>
      </c>
      <c r="B628" s="76" t="s">
        <v>211</v>
      </c>
      <c r="C628" s="150" t="s">
        <v>144</v>
      </c>
      <c r="D628" s="124"/>
      <c r="E628" s="124"/>
      <c r="F628" s="116">
        <f>F634+F629</f>
        <v>6762.9</v>
      </c>
      <c r="G628" s="116">
        <f>G634+G629</f>
        <v>6762.9</v>
      </c>
      <c r="H628" s="116">
        <f>H634+H629</f>
        <v>1014.2</v>
      </c>
      <c r="I628" s="116">
        <f t="shared" si="139"/>
        <v>14.996525159325143</v>
      </c>
      <c r="J628" s="122"/>
      <c r="K628" s="126">
        <f t="shared" si="140"/>
        <v>14.996525159325143</v>
      </c>
    </row>
    <row r="629" spans="1:11">
      <c r="A629" s="159" t="s">
        <v>542</v>
      </c>
      <c r="B629" s="76" t="s">
        <v>211</v>
      </c>
      <c r="C629" s="150" t="s">
        <v>420</v>
      </c>
      <c r="D629" s="155"/>
      <c r="E629" s="155"/>
      <c r="F629" s="116">
        <f>F630</f>
        <v>148.4</v>
      </c>
      <c r="G629" s="116">
        <f>G630</f>
        <v>148.4</v>
      </c>
      <c r="H629" s="116">
        <f>H630</f>
        <v>0</v>
      </c>
      <c r="I629" s="116">
        <f t="shared" si="139"/>
        <v>0</v>
      </c>
      <c r="J629" s="122"/>
      <c r="K629" s="126">
        <f t="shared" si="140"/>
        <v>0</v>
      </c>
    </row>
    <row r="630" spans="1:11" ht="26.4">
      <c r="A630" s="159" t="s">
        <v>419</v>
      </c>
      <c r="B630" s="76" t="s">
        <v>211</v>
      </c>
      <c r="C630" s="150" t="s">
        <v>421</v>
      </c>
      <c r="D630" s="158"/>
      <c r="E630" s="158"/>
      <c r="F630" s="116">
        <f t="shared" ref="F630:G632" si="148">F631</f>
        <v>148.4</v>
      </c>
      <c r="G630" s="116">
        <f t="shared" si="148"/>
        <v>148.4</v>
      </c>
      <c r="H630" s="116">
        <f t="shared" ref="H630:H632" si="149">H631</f>
        <v>0</v>
      </c>
      <c r="I630" s="116">
        <f t="shared" si="139"/>
        <v>0</v>
      </c>
      <c r="J630" s="122"/>
      <c r="K630" s="126">
        <f t="shared" si="140"/>
        <v>0</v>
      </c>
    </row>
    <row r="631" spans="1:11" ht="66">
      <c r="A631" s="193" t="s">
        <v>641</v>
      </c>
      <c r="B631" s="73" t="s">
        <v>211</v>
      </c>
      <c r="C631" s="153" t="s">
        <v>541</v>
      </c>
      <c r="D631" s="155"/>
      <c r="E631" s="155"/>
      <c r="F631" s="117">
        <f t="shared" si="148"/>
        <v>148.4</v>
      </c>
      <c r="G631" s="117">
        <f t="shared" si="148"/>
        <v>148.4</v>
      </c>
      <c r="H631" s="117">
        <f t="shared" si="149"/>
        <v>0</v>
      </c>
      <c r="I631" s="117">
        <f t="shared" si="139"/>
        <v>0</v>
      </c>
      <c r="J631" s="122"/>
      <c r="K631" s="127">
        <f t="shared" si="140"/>
        <v>0</v>
      </c>
    </row>
    <row r="632" spans="1:11" ht="26.4">
      <c r="A632" s="154" t="s">
        <v>67</v>
      </c>
      <c r="B632" s="73" t="s">
        <v>211</v>
      </c>
      <c r="C632" s="153" t="s">
        <v>541</v>
      </c>
      <c r="D632" s="155">
        <v>200</v>
      </c>
      <c r="E632" s="155"/>
      <c r="F632" s="117">
        <f t="shared" si="148"/>
        <v>148.4</v>
      </c>
      <c r="G632" s="117">
        <f t="shared" si="148"/>
        <v>148.4</v>
      </c>
      <c r="H632" s="117">
        <f t="shared" si="149"/>
        <v>0</v>
      </c>
      <c r="I632" s="117">
        <f t="shared" si="139"/>
        <v>0</v>
      </c>
      <c r="J632" s="122"/>
      <c r="K632" s="127">
        <f t="shared" si="140"/>
        <v>0</v>
      </c>
    </row>
    <row r="633" spans="1:11" ht="26.4">
      <c r="A633" s="177" t="s">
        <v>69</v>
      </c>
      <c r="B633" s="73" t="s">
        <v>211</v>
      </c>
      <c r="C633" s="153" t="s">
        <v>541</v>
      </c>
      <c r="D633" s="155">
        <v>240</v>
      </c>
      <c r="E633" s="155">
        <v>900303</v>
      </c>
      <c r="F633" s="117">
        <v>148.4</v>
      </c>
      <c r="G633" s="117">
        <v>148.4</v>
      </c>
      <c r="H633" s="117">
        <v>0</v>
      </c>
      <c r="I633" s="117">
        <f t="shared" si="139"/>
        <v>0</v>
      </c>
      <c r="J633" s="122"/>
      <c r="K633" s="127">
        <f t="shared" si="140"/>
        <v>0</v>
      </c>
    </row>
    <row r="634" spans="1:11">
      <c r="A634" s="162" t="s">
        <v>543</v>
      </c>
      <c r="B634" s="76" t="s">
        <v>211</v>
      </c>
      <c r="C634" s="150" t="s">
        <v>342</v>
      </c>
      <c r="D634" s="158"/>
      <c r="E634" s="158"/>
      <c r="F634" s="116">
        <f>F635</f>
        <v>6614.5</v>
      </c>
      <c r="G634" s="116">
        <f>G635</f>
        <v>6614.5</v>
      </c>
      <c r="H634" s="116">
        <f>H635</f>
        <v>1014.2</v>
      </c>
      <c r="I634" s="116">
        <f t="shared" si="139"/>
        <v>15.332980572983598</v>
      </c>
      <c r="J634" s="128" t="e">
        <f>#REF!+J635</f>
        <v>#REF!</v>
      </c>
      <c r="K634" s="126">
        <f t="shared" si="140"/>
        <v>15.332980572983598</v>
      </c>
    </row>
    <row r="635" spans="1:11" ht="34.5" customHeight="1">
      <c r="A635" s="194" t="s">
        <v>544</v>
      </c>
      <c r="B635" s="76" t="s">
        <v>211</v>
      </c>
      <c r="C635" s="150" t="s">
        <v>545</v>
      </c>
      <c r="D635" s="155"/>
      <c r="E635" s="155"/>
      <c r="F635" s="117">
        <f>F636+F641+F644+F647</f>
        <v>6614.5</v>
      </c>
      <c r="G635" s="117">
        <f>G636+G641+G644+G647</f>
        <v>6614.5</v>
      </c>
      <c r="H635" s="117">
        <f>H636+H641+H644+H647</f>
        <v>1014.2</v>
      </c>
      <c r="I635" s="116">
        <f t="shared" si="139"/>
        <v>15.332980572983598</v>
      </c>
      <c r="J635" s="117">
        <f>J636+J641+J644</f>
        <v>0</v>
      </c>
      <c r="K635" s="126">
        <f t="shared" si="140"/>
        <v>15.332980572983598</v>
      </c>
    </row>
    <row r="636" spans="1:11" ht="26.4">
      <c r="A636" s="177" t="s">
        <v>610</v>
      </c>
      <c r="B636" s="73" t="s">
        <v>211</v>
      </c>
      <c r="C636" s="153" t="s">
        <v>546</v>
      </c>
      <c r="D636" s="155"/>
      <c r="E636" s="155"/>
      <c r="F636" s="117">
        <f>F637+F639</f>
        <v>1500</v>
      </c>
      <c r="G636" s="117">
        <f>G637+G639</f>
        <v>1500</v>
      </c>
      <c r="H636" s="117">
        <f>H637+H639</f>
        <v>14.2</v>
      </c>
      <c r="I636" s="117">
        <f t="shared" si="139"/>
        <v>0.94666666666666666</v>
      </c>
      <c r="J636" s="122"/>
      <c r="K636" s="127">
        <f t="shared" si="140"/>
        <v>0.94666666666666666</v>
      </c>
    </row>
    <row r="637" spans="1:11" ht="26.4">
      <c r="A637" s="154" t="s">
        <v>67</v>
      </c>
      <c r="B637" s="73" t="s">
        <v>211</v>
      </c>
      <c r="C637" s="153" t="s">
        <v>546</v>
      </c>
      <c r="D637" s="155" t="s">
        <v>68</v>
      </c>
      <c r="E637" s="155"/>
      <c r="F637" s="117">
        <f>F638</f>
        <v>1485.8</v>
      </c>
      <c r="G637" s="117">
        <f>G638</f>
        <v>1485.8</v>
      </c>
      <c r="H637" s="117">
        <f>H638</f>
        <v>0</v>
      </c>
      <c r="I637" s="117">
        <f t="shared" si="139"/>
        <v>0</v>
      </c>
      <c r="J637" s="122"/>
      <c r="K637" s="127">
        <f t="shared" si="140"/>
        <v>0</v>
      </c>
    </row>
    <row r="638" spans="1:11" ht="26.4">
      <c r="A638" s="177" t="s">
        <v>69</v>
      </c>
      <c r="B638" s="73" t="s">
        <v>211</v>
      </c>
      <c r="C638" s="153" t="s">
        <v>546</v>
      </c>
      <c r="D638" s="155" t="s">
        <v>70</v>
      </c>
      <c r="E638" s="155">
        <v>900100</v>
      </c>
      <c r="F638" s="117">
        <v>1485.8</v>
      </c>
      <c r="G638" s="117">
        <v>1485.8</v>
      </c>
      <c r="H638" s="117">
        <v>0</v>
      </c>
      <c r="I638" s="117">
        <f t="shared" si="139"/>
        <v>0</v>
      </c>
      <c r="J638" s="122"/>
      <c r="K638" s="127">
        <f t="shared" si="140"/>
        <v>0</v>
      </c>
    </row>
    <row r="639" spans="1:11">
      <c r="A639" s="154" t="s">
        <v>72</v>
      </c>
      <c r="B639" s="73" t="s">
        <v>211</v>
      </c>
      <c r="C639" s="153" t="s">
        <v>546</v>
      </c>
      <c r="D639" s="155">
        <v>800</v>
      </c>
      <c r="E639" s="155"/>
      <c r="F639" s="117">
        <f>F640</f>
        <v>14.2</v>
      </c>
      <c r="G639" s="117">
        <f>G640</f>
        <v>14.2</v>
      </c>
      <c r="H639" s="117">
        <f>H640</f>
        <v>14.2</v>
      </c>
      <c r="I639" s="117">
        <f t="shared" si="139"/>
        <v>100</v>
      </c>
      <c r="J639" s="122"/>
      <c r="K639" s="127">
        <f t="shared" si="140"/>
        <v>100</v>
      </c>
    </row>
    <row r="640" spans="1:11">
      <c r="A640" s="154" t="s">
        <v>74</v>
      </c>
      <c r="B640" s="73" t="s">
        <v>211</v>
      </c>
      <c r="C640" s="153" t="s">
        <v>546</v>
      </c>
      <c r="D640" s="155">
        <v>850</v>
      </c>
      <c r="E640" s="155">
        <v>900100</v>
      </c>
      <c r="F640" s="117">
        <v>14.2</v>
      </c>
      <c r="G640" s="117">
        <v>14.2</v>
      </c>
      <c r="H640" s="117">
        <v>14.2</v>
      </c>
      <c r="I640" s="117">
        <f t="shared" si="139"/>
        <v>100</v>
      </c>
      <c r="J640" s="122"/>
      <c r="K640" s="127">
        <f t="shared" si="140"/>
        <v>100</v>
      </c>
    </row>
    <row r="641" spans="1:11" ht="52.8">
      <c r="A641" s="177" t="s">
        <v>549</v>
      </c>
      <c r="B641" s="73" t="s">
        <v>211</v>
      </c>
      <c r="C641" s="153" t="s">
        <v>547</v>
      </c>
      <c r="D641" s="155"/>
      <c r="E641" s="155"/>
      <c r="F641" s="117">
        <f t="shared" ref="F641:H642" si="150">F642</f>
        <v>2000</v>
      </c>
      <c r="G641" s="117">
        <f t="shared" si="150"/>
        <v>2000</v>
      </c>
      <c r="H641" s="117">
        <f t="shared" si="150"/>
        <v>1000</v>
      </c>
      <c r="I641" s="117">
        <f t="shared" si="139"/>
        <v>50</v>
      </c>
      <c r="J641" s="122"/>
      <c r="K641" s="127">
        <f t="shared" si="140"/>
        <v>50</v>
      </c>
    </row>
    <row r="642" spans="1:11" ht="26.4">
      <c r="A642" s="154" t="s">
        <v>67</v>
      </c>
      <c r="B642" s="73" t="s">
        <v>211</v>
      </c>
      <c r="C642" s="153" t="s">
        <v>547</v>
      </c>
      <c r="D642" s="155" t="s">
        <v>68</v>
      </c>
      <c r="E642" s="155"/>
      <c r="F642" s="117">
        <f t="shared" si="150"/>
        <v>2000</v>
      </c>
      <c r="G642" s="117">
        <f t="shared" si="150"/>
        <v>2000</v>
      </c>
      <c r="H642" s="117">
        <f t="shared" si="150"/>
        <v>1000</v>
      </c>
      <c r="I642" s="117">
        <f t="shared" si="139"/>
        <v>50</v>
      </c>
      <c r="J642" s="122"/>
      <c r="K642" s="127">
        <f t="shared" si="140"/>
        <v>50</v>
      </c>
    </row>
    <row r="643" spans="1:11" ht="26.4">
      <c r="A643" s="177" t="s">
        <v>69</v>
      </c>
      <c r="B643" s="73" t="s">
        <v>211</v>
      </c>
      <c r="C643" s="153" t="s">
        <v>547</v>
      </c>
      <c r="D643" s="155" t="s">
        <v>70</v>
      </c>
      <c r="E643" s="155">
        <v>900100</v>
      </c>
      <c r="F643" s="117">
        <v>2000</v>
      </c>
      <c r="G643" s="117">
        <v>2000</v>
      </c>
      <c r="H643" s="117">
        <v>1000</v>
      </c>
      <c r="I643" s="117">
        <f t="shared" si="139"/>
        <v>50</v>
      </c>
      <c r="J643" s="122"/>
      <c r="K643" s="127">
        <f t="shared" si="140"/>
        <v>50</v>
      </c>
    </row>
    <row r="644" spans="1:11" ht="39.6">
      <c r="A644" s="177" t="s">
        <v>550</v>
      </c>
      <c r="B644" s="73" t="s">
        <v>211</v>
      </c>
      <c r="C644" s="153" t="s">
        <v>548</v>
      </c>
      <c r="D644" s="155"/>
      <c r="E644" s="155"/>
      <c r="F644" s="117">
        <f t="shared" ref="F644:H645" si="151">F645</f>
        <v>1400</v>
      </c>
      <c r="G644" s="117">
        <f t="shared" si="151"/>
        <v>1400</v>
      </c>
      <c r="H644" s="117">
        <f t="shared" si="151"/>
        <v>0</v>
      </c>
      <c r="I644" s="117">
        <f t="shared" si="139"/>
        <v>0</v>
      </c>
      <c r="J644" s="122"/>
      <c r="K644" s="127">
        <f t="shared" si="140"/>
        <v>0</v>
      </c>
    </row>
    <row r="645" spans="1:11" ht="26.4">
      <c r="A645" s="154" t="s">
        <v>67</v>
      </c>
      <c r="B645" s="73" t="s">
        <v>211</v>
      </c>
      <c r="C645" s="153" t="s">
        <v>548</v>
      </c>
      <c r="D645" s="155" t="s">
        <v>68</v>
      </c>
      <c r="E645" s="155"/>
      <c r="F645" s="117">
        <f t="shared" si="151"/>
        <v>1400</v>
      </c>
      <c r="G645" s="117">
        <f t="shared" si="151"/>
        <v>1400</v>
      </c>
      <c r="H645" s="117">
        <f t="shared" si="151"/>
        <v>0</v>
      </c>
      <c r="I645" s="117">
        <f t="shared" si="139"/>
        <v>0</v>
      </c>
      <c r="J645" s="122"/>
      <c r="K645" s="127">
        <f t="shared" si="140"/>
        <v>0</v>
      </c>
    </row>
    <row r="646" spans="1:11" ht="26.4">
      <c r="A646" s="177" t="s">
        <v>69</v>
      </c>
      <c r="B646" s="73" t="s">
        <v>211</v>
      </c>
      <c r="C646" s="153" t="s">
        <v>548</v>
      </c>
      <c r="D646" s="155" t="s">
        <v>70</v>
      </c>
      <c r="E646" s="155">
        <v>900100</v>
      </c>
      <c r="F646" s="117">
        <v>1400</v>
      </c>
      <c r="G646" s="117">
        <v>1400</v>
      </c>
      <c r="H646" s="117">
        <v>0</v>
      </c>
      <c r="I646" s="117">
        <f t="shared" si="139"/>
        <v>0</v>
      </c>
      <c r="J646" s="122"/>
      <c r="K646" s="127">
        <f t="shared" si="140"/>
        <v>0</v>
      </c>
    </row>
    <row r="647" spans="1:11" ht="26.4">
      <c r="A647" s="177" t="s">
        <v>648</v>
      </c>
      <c r="B647" s="73" t="s">
        <v>211</v>
      </c>
      <c r="C647" s="153" t="s">
        <v>647</v>
      </c>
      <c r="D647" s="155"/>
      <c r="E647" s="155"/>
      <c r="F647" s="117">
        <f t="shared" ref="F647:H648" si="152">F648</f>
        <v>1714.5</v>
      </c>
      <c r="G647" s="117">
        <f t="shared" si="152"/>
        <v>1714.5</v>
      </c>
      <c r="H647" s="117">
        <f t="shared" si="152"/>
        <v>0</v>
      </c>
      <c r="I647" s="117">
        <f t="shared" si="139"/>
        <v>0</v>
      </c>
      <c r="J647" s="122"/>
      <c r="K647" s="127">
        <f t="shared" si="140"/>
        <v>0</v>
      </c>
    </row>
    <row r="648" spans="1:11" ht="26.4">
      <c r="A648" s="154" t="s">
        <v>67</v>
      </c>
      <c r="B648" s="73" t="s">
        <v>211</v>
      </c>
      <c r="C648" s="153" t="s">
        <v>647</v>
      </c>
      <c r="D648" s="155" t="s">
        <v>68</v>
      </c>
      <c r="E648" s="155"/>
      <c r="F648" s="117">
        <f t="shared" si="152"/>
        <v>1714.5</v>
      </c>
      <c r="G648" s="117">
        <f t="shared" si="152"/>
        <v>1714.5</v>
      </c>
      <c r="H648" s="117">
        <f t="shared" si="152"/>
        <v>0</v>
      </c>
      <c r="I648" s="117">
        <f t="shared" si="139"/>
        <v>0</v>
      </c>
      <c r="J648" s="122"/>
      <c r="K648" s="127">
        <f t="shared" si="140"/>
        <v>0</v>
      </c>
    </row>
    <row r="649" spans="1:11" ht="26.4">
      <c r="A649" s="177" t="s">
        <v>69</v>
      </c>
      <c r="B649" s="73" t="s">
        <v>211</v>
      </c>
      <c r="C649" s="153" t="s">
        <v>647</v>
      </c>
      <c r="D649" s="155" t="s">
        <v>70</v>
      </c>
      <c r="E649" s="155">
        <v>900100</v>
      </c>
      <c r="F649" s="117">
        <v>1714.5</v>
      </c>
      <c r="G649" s="117">
        <v>1714.5</v>
      </c>
      <c r="H649" s="117">
        <v>0</v>
      </c>
      <c r="I649" s="117">
        <f t="shared" si="139"/>
        <v>0</v>
      </c>
      <c r="J649" s="122"/>
      <c r="K649" s="127">
        <f t="shared" si="140"/>
        <v>0</v>
      </c>
    </row>
    <row r="650" spans="1:11">
      <c r="A650" s="86" t="s">
        <v>109</v>
      </c>
      <c r="B650" s="87" t="s">
        <v>343</v>
      </c>
      <c r="C650" s="88"/>
      <c r="D650" s="88"/>
      <c r="E650" s="88"/>
      <c r="F650" s="116">
        <f>F651+F689+F815+F879+F893</f>
        <v>2048476.7000000002</v>
      </c>
      <c r="G650" s="116">
        <f>G651+G689+G815+G879+G893</f>
        <v>2045413</v>
      </c>
      <c r="H650" s="116">
        <f>H651+H689+H815+H879+H893</f>
        <v>1039489.6</v>
      </c>
      <c r="I650" s="116">
        <f t="shared" si="139"/>
        <v>50.744516644978191</v>
      </c>
      <c r="J650" s="122"/>
      <c r="K650" s="126">
        <f t="shared" si="140"/>
        <v>50.820523776860718</v>
      </c>
    </row>
    <row r="651" spans="1:11">
      <c r="A651" s="89" t="s">
        <v>110</v>
      </c>
      <c r="B651" s="76" t="s">
        <v>212</v>
      </c>
      <c r="C651" s="90"/>
      <c r="D651" s="90"/>
      <c r="E651" s="90"/>
      <c r="F651" s="116">
        <f>F652+F683+F677</f>
        <v>610918.9</v>
      </c>
      <c r="G651" s="116">
        <f>G652+G683+G677</f>
        <v>605064.69999999995</v>
      </c>
      <c r="H651" s="116">
        <f>H652+H683+H677</f>
        <v>287459.90000000002</v>
      </c>
      <c r="I651" s="116">
        <f t="shared" ref="I651:I714" si="153">H651/F651*100</f>
        <v>47.053692396814043</v>
      </c>
      <c r="J651" s="122"/>
      <c r="K651" s="126">
        <f t="shared" ref="K651:K714" si="154">H651/G651*100</f>
        <v>47.508952348401756</v>
      </c>
    </row>
    <row r="652" spans="1:11">
      <c r="A652" s="91" t="s">
        <v>319</v>
      </c>
      <c r="B652" s="76" t="s">
        <v>212</v>
      </c>
      <c r="C652" s="150" t="s">
        <v>183</v>
      </c>
      <c r="D652" s="92"/>
      <c r="E652" s="92"/>
      <c r="F652" s="116">
        <f>F653</f>
        <v>608489.9</v>
      </c>
      <c r="G652" s="116">
        <f>G653</f>
        <v>602577</v>
      </c>
      <c r="H652" s="116">
        <f>H653</f>
        <v>286130</v>
      </c>
      <c r="I652" s="116">
        <f t="shared" si="153"/>
        <v>47.02296619878161</v>
      </c>
      <c r="J652" s="122"/>
      <c r="K652" s="126">
        <f t="shared" si="154"/>
        <v>47.48438788735713</v>
      </c>
    </row>
    <row r="653" spans="1:11">
      <c r="A653" s="102" t="s">
        <v>112</v>
      </c>
      <c r="B653" s="76" t="s">
        <v>212</v>
      </c>
      <c r="C653" s="150" t="s">
        <v>184</v>
      </c>
      <c r="D653" s="81"/>
      <c r="E653" s="81"/>
      <c r="F653" s="116">
        <f>F654+F673</f>
        <v>608489.9</v>
      </c>
      <c r="G653" s="116">
        <f>G654+G673</f>
        <v>602577</v>
      </c>
      <c r="H653" s="116">
        <f>H654+H673</f>
        <v>286130</v>
      </c>
      <c r="I653" s="116">
        <f t="shared" si="153"/>
        <v>47.02296619878161</v>
      </c>
      <c r="J653" s="122"/>
      <c r="K653" s="126">
        <f t="shared" si="154"/>
        <v>47.48438788735713</v>
      </c>
    </row>
    <row r="654" spans="1:11" ht="26.4">
      <c r="A654" s="162" t="s">
        <v>464</v>
      </c>
      <c r="B654" s="76" t="s">
        <v>212</v>
      </c>
      <c r="C654" s="150" t="s">
        <v>465</v>
      </c>
      <c r="D654" s="82"/>
      <c r="E654" s="82"/>
      <c r="F654" s="116">
        <f>F655+F661+F664+F667+F670+F658</f>
        <v>605049.9</v>
      </c>
      <c r="G654" s="116">
        <f>G655+G661+G664+G667+G670+G658</f>
        <v>599137</v>
      </c>
      <c r="H654" s="116">
        <f>H655+H661+H664+H667+H670+H658</f>
        <v>285198.40000000002</v>
      </c>
      <c r="I654" s="116">
        <f t="shared" si="153"/>
        <v>47.136343630500562</v>
      </c>
      <c r="J654" s="122"/>
      <c r="K654" s="126">
        <f t="shared" si="154"/>
        <v>47.601533539073706</v>
      </c>
    </row>
    <row r="655" spans="1:11" ht="52.8">
      <c r="A655" s="173" t="s">
        <v>466</v>
      </c>
      <c r="B655" s="73" t="s">
        <v>212</v>
      </c>
      <c r="C655" s="153" t="s">
        <v>467</v>
      </c>
      <c r="D655" s="155"/>
      <c r="E655" s="179"/>
      <c r="F655" s="117">
        <f t="shared" ref="F655:H656" si="155">F656</f>
        <v>150372.6</v>
      </c>
      <c r="G655" s="117">
        <f t="shared" si="155"/>
        <v>144459.70000000001</v>
      </c>
      <c r="H655" s="117">
        <f t="shared" si="155"/>
        <v>63995</v>
      </c>
      <c r="I655" s="117">
        <f t="shared" si="153"/>
        <v>42.557620204744744</v>
      </c>
      <c r="J655" s="122"/>
      <c r="K655" s="127">
        <f t="shared" si="154"/>
        <v>44.299552055002188</v>
      </c>
    </row>
    <row r="656" spans="1:11" ht="26.4">
      <c r="A656" s="154" t="s">
        <v>83</v>
      </c>
      <c r="B656" s="73" t="s">
        <v>212</v>
      </c>
      <c r="C656" s="153" t="s">
        <v>467</v>
      </c>
      <c r="D656" s="155">
        <v>600</v>
      </c>
      <c r="E656" s="179"/>
      <c r="F656" s="117">
        <f t="shared" si="155"/>
        <v>150372.6</v>
      </c>
      <c r="G656" s="117">
        <f t="shared" si="155"/>
        <v>144459.70000000001</v>
      </c>
      <c r="H656" s="117">
        <f t="shared" si="155"/>
        <v>63995</v>
      </c>
      <c r="I656" s="117">
        <f t="shared" si="153"/>
        <v>42.557620204744744</v>
      </c>
      <c r="J656" s="122"/>
      <c r="K656" s="127">
        <f t="shared" si="154"/>
        <v>44.299552055002188</v>
      </c>
    </row>
    <row r="657" spans="1:11" ht="13.35" customHeight="1">
      <c r="A657" s="154" t="s">
        <v>85</v>
      </c>
      <c r="B657" s="73" t="s">
        <v>212</v>
      </c>
      <c r="C657" s="153" t="s">
        <v>467</v>
      </c>
      <c r="D657" s="155" t="s">
        <v>86</v>
      </c>
      <c r="E657" s="179" t="s">
        <v>234</v>
      </c>
      <c r="F657" s="117">
        <v>150372.6</v>
      </c>
      <c r="G657" s="117">
        <v>144459.70000000001</v>
      </c>
      <c r="H657" s="117">
        <v>63995</v>
      </c>
      <c r="I657" s="117">
        <f t="shared" si="153"/>
        <v>42.557620204744744</v>
      </c>
      <c r="J657" s="122"/>
      <c r="K657" s="127">
        <f t="shared" si="154"/>
        <v>44.299552055002188</v>
      </c>
    </row>
    <row r="658" spans="1:11" ht="55.2" customHeight="1">
      <c r="A658" s="154" t="s">
        <v>818</v>
      </c>
      <c r="B658" s="73" t="s">
        <v>212</v>
      </c>
      <c r="C658" s="153" t="s">
        <v>819</v>
      </c>
      <c r="D658" s="155"/>
      <c r="E658" s="179"/>
      <c r="F658" s="117">
        <f t="shared" ref="F658:H659" si="156">F659</f>
        <v>13575</v>
      </c>
      <c r="G658" s="117">
        <f t="shared" si="156"/>
        <v>13575</v>
      </c>
      <c r="H658" s="117">
        <f t="shared" si="156"/>
        <v>9770.2000000000007</v>
      </c>
      <c r="I658" s="117">
        <f t="shared" si="153"/>
        <v>71.972007366482515</v>
      </c>
      <c r="J658" s="122"/>
      <c r="K658" s="127">
        <f t="shared" si="154"/>
        <v>71.972007366482515</v>
      </c>
    </row>
    <row r="659" spans="1:11" ht="24.6" customHeight="1">
      <c r="A659" s="154" t="s">
        <v>83</v>
      </c>
      <c r="B659" s="73" t="s">
        <v>212</v>
      </c>
      <c r="C659" s="153" t="s">
        <v>819</v>
      </c>
      <c r="D659" s="155" t="s">
        <v>84</v>
      </c>
      <c r="E659" s="179"/>
      <c r="F659" s="117">
        <f t="shared" si="156"/>
        <v>13575</v>
      </c>
      <c r="G659" s="117">
        <f t="shared" si="156"/>
        <v>13575</v>
      </c>
      <c r="H659" s="117">
        <f t="shared" si="156"/>
        <v>9770.2000000000007</v>
      </c>
      <c r="I659" s="117">
        <f t="shared" si="153"/>
        <v>71.972007366482515</v>
      </c>
      <c r="J659" s="122"/>
      <c r="K659" s="127">
        <f t="shared" si="154"/>
        <v>71.972007366482515</v>
      </c>
    </row>
    <row r="660" spans="1:11" ht="13.35" customHeight="1">
      <c r="A660" s="154" t="s">
        <v>85</v>
      </c>
      <c r="B660" s="73" t="s">
        <v>212</v>
      </c>
      <c r="C660" s="153" t="s">
        <v>819</v>
      </c>
      <c r="D660" s="155" t="s">
        <v>86</v>
      </c>
      <c r="E660" s="179" t="s">
        <v>234</v>
      </c>
      <c r="F660" s="117">
        <v>13575</v>
      </c>
      <c r="G660" s="117">
        <v>13575</v>
      </c>
      <c r="H660" s="117">
        <v>9770.2000000000007</v>
      </c>
      <c r="I660" s="117">
        <f t="shared" si="153"/>
        <v>71.972007366482515</v>
      </c>
      <c r="J660" s="122"/>
      <c r="K660" s="127">
        <f t="shared" si="154"/>
        <v>71.972007366482515</v>
      </c>
    </row>
    <row r="661" spans="1:11" ht="66">
      <c r="A661" s="171" t="s">
        <v>468</v>
      </c>
      <c r="B661" s="73" t="s">
        <v>212</v>
      </c>
      <c r="C661" s="153" t="s">
        <v>469</v>
      </c>
      <c r="D661" s="155"/>
      <c r="E661" s="155"/>
      <c r="F661" s="117">
        <f t="shared" ref="F661:H662" si="157">F662</f>
        <v>56749.3</v>
      </c>
      <c r="G661" s="117">
        <f t="shared" si="157"/>
        <v>56749.3</v>
      </c>
      <c r="H661" s="117">
        <f t="shared" si="157"/>
        <v>24275.200000000001</v>
      </c>
      <c r="I661" s="117">
        <f t="shared" si="153"/>
        <v>42.776210455459363</v>
      </c>
      <c r="J661" s="122"/>
      <c r="K661" s="127">
        <f t="shared" si="154"/>
        <v>42.776210455459363</v>
      </c>
    </row>
    <row r="662" spans="1:11" ht="26.4">
      <c r="A662" s="154" t="s">
        <v>83</v>
      </c>
      <c r="B662" s="73" t="s">
        <v>212</v>
      </c>
      <c r="C662" s="153" t="s">
        <v>469</v>
      </c>
      <c r="D662" s="155">
        <v>600</v>
      </c>
      <c r="E662" s="179"/>
      <c r="F662" s="117">
        <f t="shared" si="157"/>
        <v>56749.3</v>
      </c>
      <c r="G662" s="117">
        <f t="shared" si="157"/>
        <v>56749.3</v>
      </c>
      <c r="H662" s="117">
        <f t="shared" si="157"/>
        <v>24275.200000000001</v>
      </c>
      <c r="I662" s="117">
        <f t="shared" si="153"/>
        <v>42.776210455459363</v>
      </c>
      <c r="J662" s="122"/>
      <c r="K662" s="127">
        <f t="shared" si="154"/>
        <v>42.776210455459363</v>
      </c>
    </row>
    <row r="663" spans="1:11">
      <c r="A663" s="154" t="s">
        <v>85</v>
      </c>
      <c r="B663" s="73" t="s">
        <v>212</v>
      </c>
      <c r="C663" s="153" t="s">
        <v>469</v>
      </c>
      <c r="D663" s="155" t="s">
        <v>86</v>
      </c>
      <c r="E663" s="179" t="s">
        <v>234</v>
      </c>
      <c r="F663" s="117">
        <v>56749.3</v>
      </c>
      <c r="G663" s="117">
        <v>56749.3</v>
      </c>
      <c r="H663" s="117">
        <v>24275.200000000001</v>
      </c>
      <c r="I663" s="117">
        <f t="shared" si="153"/>
        <v>42.776210455459363</v>
      </c>
      <c r="J663" s="122"/>
      <c r="K663" s="127">
        <f t="shared" si="154"/>
        <v>42.776210455459363</v>
      </c>
    </row>
    <row r="664" spans="1:11" ht="118.8">
      <c r="A664" s="171" t="s">
        <v>470</v>
      </c>
      <c r="B664" s="73" t="s">
        <v>212</v>
      </c>
      <c r="C664" s="153" t="s">
        <v>471</v>
      </c>
      <c r="D664" s="155"/>
      <c r="E664" s="179"/>
      <c r="F664" s="117">
        <f t="shared" ref="F664:H665" si="158">F665</f>
        <v>360529</v>
      </c>
      <c r="G664" s="117">
        <f t="shared" si="158"/>
        <v>360529</v>
      </c>
      <c r="H664" s="117">
        <f t="shared" si="158"/>
        <v>176961.2</v>
      </c>
      <c r="I664" s="117">
        <f t="shared" si="153"/>
        <v>49.083763025997911</v>
      </c>
      <c r="J664" s="122"/>
      <c r="K664" s="127">
        <f t="shared" si="154"/>
        <v>49.083763025997911</v>
      </c>
    </row>
    <row r="665" spans="1:11" ht="26.4">
      <c r="A665" s="154" t="s">
        <v>83</v>
      </c>
      <c r="B665" s="73" t="s">
        <v>212</v>
      </c>
      <c r="C665" s="153" t="s">
        <v>471</v>
      </c>
      <c r="D665" s="155" t="s">
        <v>84</v>
      </c>
      <c r="E665" s="155"/>
      <c r="F665" s="117">
        <f t="shared" si="158"/>
        <v>360529</v>
      </c>
      <c r="G665" s="117">
        <f t="shared" si="158"/>
        <v>360529</v>
      </c>
      <c r="H665" s="117">
        <f t="shared" si="158"/>
        <v>176961.2</v>
      </c>
      <c r="I665" s="117">
        <f t="shared" si="153"/>
        <v>49.083763025997911</v>
      </c>
      <c r="J665" s="122"/>
      <c r="K665" s="127">
        <f t="shared" si="154"/>
        <v>49.083763025997911</v>
      </c>
    </row>
    <row r="666" spans="1:11">
      <c r="A666" s="154" t="s">
        <v>85</v>
      </c>
      <c r="B666" s="73" t="s">
        <v>212</v>
      </c>
      <c r="C666" s="153" t="s">
        <v>471</v>
      </c>
      <c r="D666" s="155" t="s">
        <v>86</v>
      </c>
      <c r="E666" s="155">
        <v>900303</v>
      </c>
      <c r="F666" s="117">
        <v>360529</v>
      </c>
      <c r="G666" s="117">
        <v>360529</v>
      </c>
      <c r="H666" s="117">
        <v>176961.2</v>
      </c>
      <c r="I666" s="117">
        <f t="shared" si="153"/>
        <v>49.083763025997911</v>
      </c>
      <c r="J666" s="122"/>
      <c r="K666" s="127">
        <f t="shared" si="154"/>
        <v>49.083763025997911</v>
      </c>
    </row>
    <row r="667" spans="1:11" ht="43.5" customHeight="1">
      <c r="A667" s="154" t="s">
        <v>786</v>
      </c>
      <c r="B667" s="73" t="s">
        <v>212</v>
      </c>
      <c r="C667" s="153" t="s">
        <v>670</v>
      </c>
      <c r="D667" s="155"/>
      <c r="E667" s="155"/>
      <c r="F667" s="117">
        <f t="shared" ref="F667:H668" si="159">F668</f>
        <v>700</v>
      </c>
      <c r="G667" s="117">
        <f t="shared" si="159"/>
        <v>700</v>
      </c>
      <c r="H667" s="117">
        <f t="shared" si="159"/>
        <v>0</v>
      </c>
      <c r="I667" s="117">
        <f t="shared" si="153"/>
        <v>0</v>
      </c>
      <c r="J667" s="122"/>
      <c r="K667" s="127">
        <f t="shared" si="154"/>
        <v>0</v>
      </c>
    </row>
    <row r="668" spans="1:11" ht="39.6">
      <c r="A668" s="154" t="s">
        <v>62</v>
      </c>
      <c r="B668" s="73" t="s">
        <v>212</v>
      </c>
      <c r="C668" s="153" t="s">
        <v>670</v>
      </c>
      <c r="D668" s="155" t="s">
        <v>63</v>
      </c>
      <c r="E668" s="155"/>
      <c r="F668" s="117">
        <f t="shared" si="159"/>
        <v>700</v>
      </c>
      <c r="G668" s="117">
        <f t="shared" si="159"/>
        <v>700</v>
      </c>
      <c r="H668" s="117">
        <f t="shared" si="159"/>
        <v>0</v>
      </c>
      <c r="I668" s="117">
        <f t="shared" si="153"/>
        <v>0</v>
      </c>
      <c r="J668" s="122"/>
      <c r="K668" s="127">
        <f t="shared" si="154"/>
        <v>0</v>
      </c>
    </row>
    <row r="669" spans="1:11">
      <c r="A669" s="154" t="s">
        <v>81</v>
      </c>
      <c r="B669" s="73" t="s">
        <v>212</v>
      </c>
      <c r="C669" s="153" t="s">
        <v>670</v>
      </c>
      <c r="D669" s="155" t="s">
        <v>82</v>
      </c>
      <c r="E669" s="155">
        <v>900303</v>
      </c>
      <c r="F669" s="117">
        <v>700</v>
      </c>
      <c r="G669" s="117">
        <v>700</v>
      </c>
      <c r="H669" s="117">
        <v>0</v>
      </c>
      <c r="I669" s="117">
        <f t="shared" si="153"/>
        <v>0</v>
      </c>
      <c r="J669" s="122"/>
      <c r="K669" s="127">
        <f t="shared" si="154"/>
        <v>0</v>
      </c>
    </row>
    <row r="670" spans="1:11" ht="26.4">
      <c r="A670" s="154" t="s">
        <v>695</v>
      </c>
      <c r="B670" s="73" t="s">
        <v>212</v>
      </c>
      <c r="C670" s="153" t="s">
        <v>696</v>
      </c>
      <c r="D670" s="155"/>
      <c r="E670" s="155"/>
      <c r="F670" s="117">
        <f t="shared" ref="F670:H671" si="160">F671</f>
        <v>23124</v>
      </c>
      <c r="G670" s="117">
        <f t="shared" si="160"/>
        <v>23124</v>
      </c>
      <c r="H670" s="117">
        <f t="shared" si="160"/>
        <v>10196.799999999999</v>
      </c>
      <c r="I670" s="117">
        <f t="shared" si="153"/>
        <v>44.096177131984085</v>
      </c>
      <c r="J670" s="122"/>
      <c r="K670" s="127">
        <f t="shared" si="154"/>
        <v>44.096177131984085</v>
      </c>
    </row>
    <row r="671" spans="1:11" ht="26.4">
      <c r="A671" s="154" t="s">
        <v>83</v>
      </c>
      <c r="B671" s="73" t="s">
        <v>212</v>
      </c>
      <c r="C671" s="153" t="s">
        <v>696</v>
      </c>
      <c r="D671" s="155" t="s">
        <v>84</v>
      </c>
      <c r="E671" s="155"/>
      <c r="F671" s="117">
        <f t="shared" si="160"/>
        <v>23124</v>
      </c>
      <c r="G671" s="117">
        <f t="shared" si="160"/>
        <v>23124</v>
      </c>
      <c r="H671" s="117">
        <f t="shared" si="160"/>
        <v>10196.799999999999</v>
      </c>
      <c r="I671" s="117">
        <f t="shared" si="153"/>
        <v>44.096177131984085</v>
      </c>
      <c r="J671" s="122"/>
      <c r="K671" s="127">
        <f t="shared" si="154"/>
        <v>44.096177131984085</v>
      </c>
    </row>
    <row r="672" spans="1:11">
      <c r="A672" s="154" t="s">
        <v>85</v>
      </c>
      <c r="B672" s="73" t="s">
        <v>212</v>
      </c>
      <c r="C672" s="153" t="s">
        <v>696</v>
      </c>
      <c r="D672" s="155" t="s">
        <v>86</v>
      </c>
      <c r="E672" s="155">
        <v>900304</v>
      </c>
      <c r="F672" s="117">
        <v>23124</v>
      </c>
      <c r="G672" s="117">
        <v>23124</v>
      </c>
      <c r="H672" s="117">
        <v>10196.799999999999</v>
      </c>
      <c r="I672" s="117">
        <f t="shared" si="153"/>
        <v>44.096177131984085</v>
      </c>
      <c r="J672" s="122"/>
      <c r="K672" s="127">
        <f t="shared" si="154"/>
        <v>44.096177131984085</v>
      </c>
    </row>
    <row r="673" spans="1:11" ht="52.8">
      <c r="A673" s="162" t="s">
        <v>513</v>
      </c>
      <c r="B673" s="76" t="s">
        <v>212</v>
      </c>
      <c r="C673" s="150" t="s">
        <v>320</v>
      </c>
      <c r="D673" s="158"/>
      <c r="E673" s="158"/>
      <c r="F673" s="116">
        <f>F674</f>
        <v>3440</v>
      </c>
      <c r="G673" s="116">
        <f>G674</f>
        <v>3440</v>
      </c>
      <c r="H673" s="116">
        <f>H674</f>
        <v>931.6</v>
      </c>
      <c r="I673" s="116">
        <f t="shared" si="153"/>
        <v>27.081395348837212</v>
      </c>
      <c r="J673" s="122"/>
      <c r="K673" s="126">
        <f t="shared" si="154"/>
        <v>27.081395348837212</v>
      </c>
    </row>
    <row r="674" spans="1:11" ht="52.8">
      <c r="A674" s="154" t="s">
        <v>850</v>
      </c>
      <c r="B674" s="73" t="s">
        <v>212</v>
      </c>
      <c r="C674" s="153" t="s">
        <v>851</v>
      </c>
      <c r="D674" s="155"/>
      <c r="E674" s="155"/>
      <c r="F674" s="117">
        <f t="shared" ref="F674:H675" si="161">F675</f>
        <v>3440</v>
      </c>
      <c r="G674" s="117">
        <f t="shared" si="161"/>
        <v>3440</v>
      </c>
      <c r="H674" s="117">
        <f t="shared" si="161"/>
        <v>931.6</v>
      </c>
      <c r="I674" s="117">
        <f t="shared" si="153"/>
        <v>27.081395348837212</v>
      </c>
      <c r="J674" s="122"/>
      <c r="K674" s="127">
        <f t="shared" si="154"/>
        <v>27.081395348837212</v>
      </c>
    </row>
    <row r="675" spans="1:11" ht="26.4">
      <c r="A675" s="154" t="s">
        <v>83</v>
      </c>
      <c r="B675" s="73" t="s">
        <v>212</v>
      </c>
      <c r="C675" s="153" t="s">
        <v>851</v>
      </c>
      <c r="D675" s="155">
        <v>600</v>
      </c>
      <c r="E675" s="155"/>
      <c r="F675" s="117">
        <f t="shared" si="161"/>
        <v>3440</v>
      </c>
      <c r="G675" s="117">
        <f t="shared" si="161"/>
        <v>3440</v>
      </c>
      <c r="H675" s="117">
        <f t="shared" si="161"/>
        <v>931.6</v>
      </c>
      <c r="I675" s="117">
        <f t="shared" si="153"/>
        <v>27.081395348837212</v>
      </c>
      <c r="J675" s="122"/>
      <c r="K675" s="127">
        <f t="shared" si="154"/>
        <v>27.081395348837212</v>
      </c>
    </row>
    <row r="676" spans="1:11">
      <c r="A676" s="154" t="s">
        <v>85</v>
      </c>
      <c r="B676" s="73" t="s">
        <v>212</v>
      </c>
      <c r="C676" s="153" t="s">
        <v>851</v>
      </c>
      <c r="D676" s="155">
        <v>610</v>
      </c>
      <c r="E676" s="155">
        <v>900304</v>
      </c>
      <c r="F676" s="117">
        <v>3440</v>
      </c>
      <c r="G676" s="117">
        <v>3440</v>
      </c>
      <c r="H676" s="117">
        <v>931.6</v>
      </c>
      <c r="I676" s="117">
        <f t="shared" si="153"/>
        <v>27.081395348837212</v>
      </c>
      <c r="J676" s="122"/>
      <c r="K676" s="127">
        <f t="shared" si="154"/>
        <v>27.081395348837212</v>
      </c>
    </row>
    <row r="677" spans="1:11" ht="26.4">
      <c r="A677" s="151" t="s">
        <v>472</v>
      </c>
      <c r="B677" s="76" t="s">
        <v>212</v>
      </c>
      <c r="C677" s="150" t="s">
        <v>166</v>
      </c>
      <c r="D677" s="82"/>
      <c r="E677" s="158"/>
      <c r="F677" s="116">
        <f t="shared" ref="F677:H678" si="162">F678</f>
        <v>1866.1</v>
      </c>
      <c r="G677" s="116">
        <f t="shared" si="162"/>
        <v>1866.1</v>
      </c>
      <c r="H677" s="116">
        <f t="shared" si="162"/>
        <v>817.5</v>
      </c>
      <c r="I677" s="116">
        <f t="shared" si="153"/>
        <v>43.807941696586468</v>
      </c>
      <c r="J677" s="122"/>
      <c r="K677" s="126">
        <f t="shared" si="154"/>
        <v>43.807941696586468</v>
      </c>
    </row>
    <row r="678" spans="1:11">
      <c r="A678" s="151" t="s">
        <v>473</v>
      </c>
      <c r="B678" s="76" t="s">
        <v>212</v>
      </c>
      <c r="C678" s="150" t="s">
        <v>167</v>
      </c>
      <c r="D678" s="82"/>
      <c r="E678" s="158"/>
      <c r="F678" s="116">
        <f t="shared" si="162"/>
        <v>1866.1</v>
      </c>
      <c r="G678" s="116">
        <f t="shared" si="162"/>
        <v>1866.1</v>
      </c>
      <c r="H678" s="116">
        <f t="shared" si="162"/>
        <v>817.5</v>
      </c>
      <c r="I678" s="116">
        <f t="shared" si="153"/>
        <v>43.807941696586468</v>
      </c>
      <c r="J678" s="122"/>
      <c r="K678" s="126">
        <f t="shared" si="154"/>
        <v>43.807941696586468</v>
      </c>
    </row>
    <row r="679" spans="1:11" ht="39.6">
      <c r="A679" s="174" t="s">
        <v>474</v>
      </c>
      <c r="B679" s="76" t="s">
        <v>212</v>
      </c>
      <c r="C679" s="150" t="s">
        <v>176</v>
      </c>
      <c r="D679" s="82"/>
      <c r="E679" s="158"/>
      <c r="F679" s="116">
        <f t="shared" ref="F679:G681" si="163">F680</f>
        <v>1866.1</v>
      </c>
      <c r="G679" s="116">
        <f t="shared" si="163"/>
        <v>1866.1</v>
      </c>
      <c r="H679" s="116">
        <f t="shared" ref="H679:H681" si="164">H680</f>
        <v>817.5</v>
      </c>
      <c r="I679" s="116">
        <f t="shared" si="153"/>
        <v>43.807941696586468</v>
      </c>
      <c r="J679" s="122"/>
      <c r="K679" s="126">
        <f t="shared" si="154"/>
        <v>43.807941696586468</v>
      </c>
    </row>
    <row r="680" spans="1:11">
      <c r="A680" s="176" t="s">
        <v>243</v>
      </c>
      <c r="B680" s="73" t="s">
        <v>212</v>
      </c>
      <c r="C680" s="153" t="s">
        <v>244</v>
      </c>
      <c r="D680" s="155"/>
      <c r="E680" s="155"/>
      <c r="F680" s="117">
        <f t="shared" si="163"/>
        <v>1866.1</v>
      </c>
      <c r="G680" s="117">
        <f t="shared" si="163"/>
        <v>1866.1</v>
      </c>
      <c r="H680" s="117">
        <f t="shared" si="164"/>
        <v>817.5</v>
      </c>
      <c r="I680" s="117">
        <f t="shared" si="153"/>
        <v>43.807941696586468</v>
      </c>
      <c r="J680" s="122"/>
      <c r="K680" s="127">
        <f t="shared" si="154"/>
        <v>43.807941696586468</v>
      </c>
    </row>
    <row r="681" spans="1:11" ht="26.4">
      <c r="A681" s="154" t="s">
        <v>83</v>
      </c>
      <c r="B681" s="73" t="s">
        <v>212</v>
      </c>
      <c r="C681" s="153" t="s">
        <v>244</v>
      </c>
      <c r="D681" s="155">
        <v>600</v>
      </c>
      <c r="E681" s="155"/>
      <c r="F681" s="117">
        <f t="shared" si="163"/>
        <v>1866.1</v>
      </c>
      <c r="G681" s="117">
        <f t="shared" si="163"/>
        <v>1866.1</v>
      </c>
      <c r="H681" s="117">
        <f t="shared" si="164"/>
        <v>817.5</v>
      </c>
      <c r="I681" s="117">
        <f t="shared" si="153"/>
        <v>43.807941696586468</v>
      </c>
      <c r="J681" s="122"/>
      <c r="K681" s="127">
        <f t="shared" si="154"/>
        <v>43.807941696586468</v>
      </c>
    </row>
    <row r="682" spans="1:11">
      <c r="A682" s="154" t="s">
        <v>85</v>
      </c>
      <c r="B682" s="73" t="s">
        <v>212</v>
      </c>
      <c r="C682" s="153" t="s">
        <v>244</v>
      </c>
      <c r="D682" s="155">
        <v>610</v>
      </c>
      <c r="E682" s="155">
        <v>900100</v>
      </c>
      <c r="F682" s="117">
        <v>1866.1</v>
      </c>
      <c r="G682" s="117">
        <v>1866.1</v>
      </c>
      <c r="H682" s="117">
        <v>817.5</v>
      </c>
      <c r="I682" s="117">
        <f t="shared" si="153"/>
        <v>43.807941696586468</v>
      </c>
      <c r="J682" s="122"/>
      <c r="K682" s="127">
        <f t="shared" si="154"/>
        <v>43.807941696586468</v>
      </c>
    </row>
    <row r="683" spans="1:11" ht="26.4">
      <c r="A683" s="180" t="s">
        <v>480</v>
      </c>
      <c r="B683" s="76" t="s">
        <v>212</v>
      </c>
      <c r="C683" s="150" t="s">
        <v>143</v>
      </c>
      <c r="D683" s="155"/>
      <c r="E683" s="155"/>
      <c r="F683" s="116">
        <f>F684</f>
        <v>562.9</v>
      </c>
      <c r="G683" s="116">
        <f>G684</f>
        <v>621.6</v>
      </c>
      <c r="H683" s="116">
        <f>H684</f>
        <v>512.4</v>
      </c>
      <c r="I683" s="116">
        <f t="shared" si="153"/>
        <v>91.028601883105338</v>
      </c>
      <c r="J683" s="122"/>
      <c r="K683" s="126">
        <f t="shared" si="154"/>
        <v>82.432432432432421</v>
      </c>
    </row>
    <row r="684" spans="1:11" ht="26.4">
      <c r="A684" s="180" t="s">
        <v>475</v>
      </c>
      <c r="B684" s="76" t="s">
        <v>212</v>
      </c>
      <c r="C684" s="150" t="s">
        <v>477</v>
      </c>
      <c r="D684" s="84"/>
      <c r="E684" s="84"/>
      <c r="F684" s="116">
        <f t="shared" ref="F684:H687" si="165">F685</f>
        <v>562.9</v>
      </c>
      <c r="G684" s="116">
        <f t="shared" si="165"/>
        <v>621.6</v>
      </c>
      <c r="H684" s="116">
        <f t="shared" si="165"/>
        <v>512.4</v>
      </c>
      <c r="I684" s="116">
        <f t="shared" si="153"/>
        <v>91.028601883105338</v>
      </c>
      <c r="J684" s="122"/>
      <c r="K684" s="126">
        <f t="shared" si="154"/>
        <v>82.432432432432421</v>
      </c>
    </row>
    <row r="685" spans="1:11" ht="26.4">
      <c r="A685" s="172" t="s">
        <v>476</v>
      </c>
      <c r="B685" s="76" t="s">
        <v>212</v>
      </c>
      <c r="C685" s="150" t="s">
        <v>478</v>
      </c>
      <c r="D685" s="158"/>
      <c r="E685" s="158"/>
      <c r="F685" s="116">
        <f t="shared" si="165"/>
        <v>562.9</v>
      </c>
      <c r="G685" s="116">
        <f t="shared" si="165"/>
        <v>621.6</v>
      </c>
      <c r="H685" s="116">
        <f t="shared" si="165"/>
        <v>512.4</v>
      </c>
      <c r="I685" s="116">
        <f t="shared" si="153"/>
        <v>91.028601883105338</v>
      </c>
      <c r="J685" s="122"/>
      <c r="K685" s="126">
        <f t="shared" si="154"/>
        <v>82.432432432432421</v>
      </c>
    </row>
    <row r="686" spans="1:11" ht="26.4">
      <c r="A686" s="188" t="s">
        <v>797</v>
      </c>
      <c r="B686" s="73" t="s">
        <v>212</v>
      </c>
      <c r="C686" s="165" t="s">
        <v>479</v>
      </c>
      <c r="D686" s="155"/>
      <c r="E686" s="155"/>
      <c r="F686" s="117">
        <f>F687</f>
        <v>562.9</v>
      </c>
      <c r="G686" s="117">
        <f>G687</f>
        <v>621.6</v>
      </c>
      <c r="H686" s="117">
        <f t="shared" si="165"/>
        <v>512.4</v>
      </c>
      <c r="I686" s="117">
        <f t="shared" si="153"/>
        <v>91.028601883105338</v>
      </c>
      <c r="J686" s="122"/>
      <c r="K686" s="127">
        <f t="shared" si="154"/>
        <v>82.432432432432421</v>
      </c>
    </row>
    <row r="687" spans="1:11" ht="26.4">
      <c r="A687" s="154" t="s">
        <v>83</v>
      </c>
      <c r="B687" s="73" t="s">
        <v>212</v>
      </c>
      <c r="C687" s="165" t="s">
        <v>479</v>
      </c>
      <c r="D687" s="155" t="s">
        <v>84</v>
      </c>
      <c r="E687" s="155"/>
      <c r="F687" s="117">
        <f>F688</f>
        <v>562.9</v>
      </c>
      <c r="G687" s="117">
        <f>G688</f>
        <v>621.6</v>
      </c>
      <c r="H687" s="117">
        <f t="shared" si="165"/>
        <v>512.4</v>
      </c>
      <c r="I687" s="117">
        <f t="shared" si="153"/>
        <v>91.028601883105338</v>
      </c>
      <c r="J687" s="122"/>
      <c r="K687" s="127">
        <f t="shared" si="154"/>
        <v>82.432432432432421</v>
      </c>
    </row>
    <row r="688" spans="1:11">
      <c r="A688" s="154" t="s">
        <v>85</v>
      </c>
      <c r="B688" s="73" t="s">
        <v>212</v>
      </c>
      <c r="C688" s="165" t="s">
        <v>479</v>
      </c>
      <c r="D688" s="155" t="s">
        <v>86</v>
      </c>
      <c r="E688" s="155">
        <v>900100</v>
      </c>
      <c r="F688" s="117">
        <v>562.9</v>
      </c>
      <c r="G688" s="117">
        <v>621.6</v>
      </c>
      <c r="H688" s="117">
        <v>512.4</v>
      </c>
      <c r="I688" s="117">
        <f t="shared" si="153"/>
        <v>91.028601883105338</v>
      </c>
      <c r="J688" s="122"/>
      <c r="K688" s="127">
        <f t="shared" si="154"/>
        <v>82.432432432432421</v>
      </c>
    </row>
    <row r="689" spans="1:11" ht="15" customHeight="1">
      <c r="A689" s="159" t="s">
        <v>111</v>
      </c>
      <c r="B689" s="96" t="s">
        <v>213</v>
      </c>
      <c r="C689" s="164"/>
      <c r="D689" s="158"/>
      <c r="E689" s="158"/>
      <c r="F689" s="116">
        <f>F690+F788+F796+F804</f>
        <v>1191595.2000000002</v>
      </c>
      <c r="G689" s="116">
        <f>G690+G788+G796+G804</f>
        <v>1196647.8</v>
      </c>
      <c r="H689" s="116">
        <f>H690+H788+H796+H804</f>
        <v>634224.9</v>
      </c>
      <c r="I689" s="116">
        <f t="shared" si="153"/>
        <v>53.22486193297857</v>
      </c>
      <c r="J689" s="133" t="e">
        <f>J690+J788+J796+#REF!</f>
        <v>#REF!</v>
      </c>
      <c r="K689" s="126">
        <f t="shared" si="154"/>
        <v>53.000130865572984</v>
      </c>
    </row>
    <row r="690" spans="1:11" ht="15" customHeight="1">
      <c r="A690" s="91" t="s">
        <v>319</v>
      </c>
      <c r="B690" s="96" t="s">
        <v>213</v>
      </c>
      <c r="C690" s="150" t="s">
        <v>183</v>
      </c>
      <c r="D690" s="158"/>
      <c r="E690" s="158"/>
      <c r="F690" s="116">
        <f>F691</f>
        <v>1183614.1000000001</v>
      </c>
      <c r="G690" s="116">
        <f>G691</f>
        <v>1189698.6000000001</v>
      </c>
      <c r="H690" s="116">
        <f>H691</f>
        <v>629032.80000000005</v>
      </c>
      <c r="I690" s="116">
        <f t="shared" si="153"/>
        <v>53.145091799768181</v>
      </c>
      <c r="J690" s="128"/>
      <c r="K690" s="126">
        <f t="shared" si="154"/>
        <v>52.873290764568438</v>
      </c>
    </row>
    <row r="691" spans="1:11" ht="16.5" customHeight="1">
      <c r="A691" s="102" t="s">
        <v>112</v>
      </c>
      <c r="B691" s="96" t="s">
        <v>213</v>
      </c>
      <c r="C691" s="150" t="s">
        <v>184</v>
      </c>
      <c r="D691" s="158"/>
      <c r="E691" s="158"/>
      <c r="F691" s="116">
        <f>F692+F754+F773+F782</f>
        <v>1183614.1000000001</v>
      </c>
      <c r="G691" s="116">
        <f>G692+G754+G773+G782</f>
        <v>1189698.6000000001</v>
      </c>
      <c r="H691" s="116">
        <f>H692+H754+H773+H782</f>
        <v>629032.80000000005</v>
      </c>
      <c r="I691" s="116">
        <f t="shared" si="153"/>
        <v>53.145091799768181</v>
      </c>
      <c r="J691" s="128"/>
      <c r="K691" s="126">
        <f t="shared" si="154"/>
        <v>52.873290764568438</v>
      </c>
    </row>
    <row r="692" spans="1:11" ht="31.5" customHeight="1">
      <c r="A692" s="162" t="s">
        <v>464</v>
      </c>
      <c r="B692" s="96" t="s">
        <v>213</v>
      </c>
      <c r="C692" s="150" t="s">
        <v>465</v>
      </c>
      <c r="D692" s="158"/>
      <c r="E692" s="158"/>
      <c r="F692" s="116">
        <f>F693+F709+F714+F719+F727+F734+F741+F749+F746+F724+F704</f>
        <v>1065649.6000000001</v>
      </c>
      <c r="G692" s="116">
        <f>G693+G709+G714+G719+G727+G734+G741+G749+G746+G724+G704</f>
        <v>1071734.1000000001</v>
      </c>
      <c r="H692" s="116">
        <f>H693+H709+H714+H719+H727+H734+H741+H749+H746+H724+H704</f>
        <v>564274.5</v>
      </c>
      <c r="I692" s="116">
        <f t="shared" si="153"/>
        <v>52.951223366479937</v>
      </c>
      <c r="J692" s="128"/>
      <c r="K692" s="126">
        <f t="shared" si="154"/>
        <v>52.650606153149361</v>
      </c>
    </row>
    <row r="693" spans="1:11" ht="52.8">
      <c r="A693" s="173" t="s">
        <v>466</v>
      </c>
      <c r="B693" s="103" t="s">
        <v>213</v>
      </c>
      <c r="C693" s="153" t="s">
        <v>467</v>
      </c>
      <c r="D693" s="78"/>
      <c r="E693" s="78"/>
      <c r="F693" s="117">
        <f>F694+F696+F700+F702+F698</f>
        <v>117468.40000000001</v>
      </c>
      <c r="G693" s="117">
        <f>G694+G696+G700+G702+G698</f>
        <v>113687.50000000001</v>
      </c>
      <c r="H693" s="117">
        <f>H694+H696+H700+H702+H698</f>
        <v>49949.5</v>
      </c>
      <c r="I693" s="117">
        <f t="shared" si="153"/>
        <v>42.521648375222611</v>
      </c>
      <c r="J693" s="128" t="e">
        <f>J694+#REF!+J717+J727+J735+J701+J740+J730</f>
        <v>#REF!</v>
      </c>
      <c r="K693" s="127">
        <f t="shared" si="154"/>
        <v>43.935788894997245</v>
      </c>
    </row>
    <row r="694" spans="1:11" ht="39.6">
      <c r="A694" s="154" t="s">
        <v>62</v>
      </c>
      <c r="B694" s="103" t="s">
        <v>213</v>
      </c>
      <c r="C694" s="153" t="s">
        <v>467</v>
      </c>
      <c r="D694" s="155" t="s">
        <v>63</v>
      </c>
      <c r="E694" s="155"/>
      <c r="F694" s="117">
        <f>F695</f>
        <v>7810.4</v>
      </c>
      <c r="G694" s="117">
        <f>G695</f>
        <v>7029.2</v>
      </c>
      <c r="H694" s="117">
        <f>H695</f>
        <v>2525.6999999999998</v>
      </c>
      <c r="I694" s="117">
        <f t="shared" si="153"/>
        <v>32.337652360954621</v>
      </c>
      <c r="J694" s="122"/>
      <c r="K694" s="127">
        <f t="shared" si="154"/>
        <v>35.931542707562734</v>
      </c>
    </row>
    <row r="695" spans="1:11">
      <c r="A695" s="154" t="s">
        <v>81</v>
      </c>
      <c r="B695" s="103" t="s">
        <v>213</v>
      </c>
      <c r="C695" s="153" t="s">
        <v>467</v>
      </c>
      <c r="D695" s="155" t="s">
        <v>82</v>
      </c>
      <c r="E695" s="179" t="s">
        <v>234</v>
      </c>
      <c r="F695" s="117">
        <v>7810.4</v>
      </c>
      <c r="G695" s="117">
        <v>7029.2</v>
      </c>
      <c r="H695" s="117">
        <v>2525.6999999999998</v>
      </c>
      <c r="I695" s="117">
        <f t="shared" si="153"/>
        <v>32.337652360954621</v>
      </c>
      <c r="J695" s="122"/>
      <c r="K695" s="127">
        <f t="shared" si="154"/>
        <v>35.931542707562734</v>
      </c>
    </row>
    <row r="696" spans="1:11" ht="26.4">
      <c r="A696" s="154" t="s">
        <v>67</v>
      </c>
      <c r="B696" s="103" t="s">
        <v>213</v>
      </c>
      <c r="C696" s="153" t="s">
        <v>467</v>
      </c>
      <c r="D696" s="155" t="s">
        <v>68</v>
      </c>
      <c r="E696" s="179"/>
      <c r="F696" s="117">
        <f>F697</f>
        <v>4568.1000000000004</v>
      </c>
      <c r="G696" s="117">
        <f>G697</f>
        <v>4552.6000000000004</v>
      </c>
      <c r="H696" s="117">
        <f>H697</f>
        <v>2128</v>
      </c>
      <c r="I696" s="117">
        <f t="shared" si="153"/>
        <v>46.58391891596068</v>
      </c>
      <c r="J696" s="122"/>
      <c r="K696" s="127">
        <f t="shared" si="154"/>
        <v>46.742520757369412</v>
      </c>
    </row>
    <row r="697" spans="1:11" ht="26.4">
      <c r="A697" s="154" t="s">
        <v>69</v>
      </c>
      <c r="B697" s="103" t="s">
        <v>213</v>
      </c>
      <c r="C697" s="153" t="s">
        <v>467</v>
      </c>
      <c r="D697" s="155" t="s">
        <v>70</v>
      </c>
      <c r="E697" s="179" t="s">
        <v>234</v>
      </c>
      <c r="F697" s="117">
        <v>4568.1000000000004</v>
      </c>
      <c r="G697" s="117">
        <v>4552.6000000000004</v>
      </c>
      <c r="H697" s="131">
        <v>2128</v>
      </c>
      <c r="I697" s="117">
        <f t="shared" si="153"/>
        <v>46.58391891596068</v>
      </c>
      <c r="J697" s="122"/>
      <c r="K697" s="127">
        <f t="shared" si="154"/>
        <v>46.742520757369412</v>
      </c>
    </row>
    <row r="698" spans="1:11">
      <c r="A698" s="154" t="s">
        <v>113</v>
      </c>
      <c r="B698" s="103" t="s">
        <v>213</v>
      </c>
      <c r="C698" s="153" t="s">
        <v>467</v>
      </c>
      <c r="D698" s="155">
        <v>300</v>
      </c>
      <c r="E698" s="179"/>
      <c r="F698" s="117">
        <f>F699</f>
        <v>622.1</v>
      </c>
      <c r="G698" s="117">
        <f>G699</f>
        <v>622.1</v>
      </c>
      <c r="H698" s="117">
        <f>H699</f>
        <v>323</v>
      </c>
      <c r="I698" s="117">
        <f t="shared" si="153"/>
        <v>51.92091303648931</v>
      </c>
      <c r="J698" s="122"/>
      <c r="K698" s="127">
        <f t="shared" si="154"/>
        <v>51.92091303648931</v>
      </c>
    </row>
    <row r="699" spans="1:11" ht="26.4">
      <c r="A699" s="154" t="s">
        <v>115</v>
      </c>
      <c r="B699" s="103" t="s">
        <v>213</v>
      </c>
      <c r="C699" s="153" t="s">
        <v>467</v>
      </c>
      <c r="D699" s="155">
        <v>320</v>
      </c>
      <c r="E699" s="179" t="s">
        <v>234</v>
      </c>
      <c r="F699" s="117">
        <v>622.1</v>
      </c>
      <c r="G699" s="117">
        <v>622.1</v>
      </c>
      <c r="H699" s="117">
        <v>323</v>
      </c>
      <c r="I699" s="117">
        <f t="shared" si="153"/>
        <v>51.92091303648931</v>
      </c>
      <c r="J699" s="122"/>
      <c r="K699" s="127">
        <f t="shared" si="154"/>
        <v>51.92091303648931</v>
      </c>
    </row>
    <row r="700" spans="1:11" ht="26.4">
      <c r="A700" s="154" t="s">
        <v>83</v>
      </c>
      <c r="B700" s="103" t="s">
        <v>213</v>
      </c>
      <c r="C700" s="153" t="s">
        <v>467</v>
      </c>
      <c r="D700" s="155" t="s">
        <v>84</v>
      </c>
      <c r="E700" s="179"/>
      <c r="F700" s="117">
        <f>F701</f>
        <v>104079.8</v>
      </c>
      <c r="G700" s="117">
        <f>G701</f>
        <v>101095.6</v>
      </c>
      <c r="H700" s="117">
        <f>H701</f>
        <v>44781.9</v>
      </c>
      <c r="I700" s="117">
        <f t="shared" si="153"/>
        <v>43.026504662768374</v>
      </c>
      <c r="J700" s="122"/>
      <c r="K700" s="127">
        <f t="shared" si="154"/>
        <v>44.296586597240626</v>
      </c>
    </row>
    <row r="701" spans="1:11">
      <c r="A701" s="154" t="s">
        <v>85</v>
      </c>
      <c r="B701" s="103" t="s">
        <v>213</v>
      </c>
      <c r="C701" s="153" t="s">
        <v>467</v>
      </c>
      <c r="D701" s="155" t="s">
        <v>86</v>
      </c>
      <c r="E701" s="179" t="s">
        <v>234</v>
      </c>
      <c r="F701" s="117">
        <v>104079.8</v>
      </c>
      <c r="G701" s="117">
        <v>101095.6</v>
      </c>
      <c r="H701" s="117">
        <v>44781.9</v>
      </c>
      <c r="I701" s="117">
        <f t="shared" si="153"/>
        <v>43.026504662768374</v>
      </c>
      <c r="J701" s="122"/>
      <c r="K701" s="127">
        <f t="shared" si="154"/>
        <v>44.296586597240626</v>
      </c>
    </row>
    <row r="702" spans="1:11">
      <c r="A702" s="154" t="s">
        <v>72</v>
      </c>
      <c r="B702" s="103" t="s">
        <v>213</v>
      </c>
      <c r="C702" s="153" t="s">
        <v>467</v>
      </c>
      <c r="D702" s="155" t="s">
        <v>73</v>
      </c>
      <c r="E702" s="179"/>
      <c r="F702" s="117">
        <f>F703</f>
        <v>388</v>
      </c>
      <c r="G702" s="117">
        <f>G703</f>
        <v>388</v>
      </c>
      <c r="H702" s="117">
        <f>H703</f>
        <v>190.9</v>
      </c>
      <c r="I702" s="117">
        <f t="shared" si="153"/>
        <v>49.201030927835056</v>
      </c>
      <c r="J702" s="122"/>
      <c r="K702" s="127">
        <f t="shared" si="154"/>
        <v>49.201030927835056</v>
      </c>
    </row>
    <row r="703" spans="1:11">
      <c r="A703" s="154" t="s">
        <v>74</v>
      </c>
      <c r="B703" s="103" t="s">
        <v>213</v>
      </c>
      <c r="C703" s="153" t="s">
        <v>467</v>
      </c>
      <c r="D703" s="155" t="s">
        <v>75</v>
      </c>
      <c r="E703" s="179" t="s">
        <v>234</v>
      </c>
      <c r="F703" s="117">
        <v>388</v>
      </c>
      <c r="G703" s="117">
        <v>388</v>
      </c>
      <c r="H703" s="117">
        <v>190.9</v>
      </c>
      <c r="I703" s="117">
        <f t="shared" si="153"/>
        <v>49.201030927835056</v>
      </c>
      <c r="J703" s="122"/>
      <c r="K703" s="127">
        <f t="shared" si="154"/>
        <v>49.201030927835056</v>
      </c>
    </row>
    <row r="704" spans="1:11" ht="66">
      <c r="A704" s="171" t="s">
        <v>818</v>
      </c>
      <c r="B704" s="103" t="s">
        <v>213</v>
      </c>
      <c r="C704" s="153" t="s">
        <v>819</v>
      </c>
      <c r="D704" s="155"/>
      <c r="E704" s="179"/>
      <c r="F704" s="117">
        <f>F705+F707</f>
        <v>59192.2</v>
      </c>
      <c r="G704" s="117">
        <f>G705+G707</f>
        <v>47242.1</v>
      </c>
      <c r="H704" s="117">
        <f>H705+H707</f>
        <v>13975.6</v>
      </c>
      <c r="I704" s="117">
        <f t="shared" si="153"/>
        <v>23.610543281040407</v>
      </c>
      <c r="J704" s="122"/>
      <c r="K704" s="127">
        <f t="shared" si="154"/>
        <v>29.582935559596208</v>
      </c>
    </row>
    <row r="705" spans="1:11" ht="26.4">
      <c r="A705" s="154" t="s">
        <v>67</v>
      </c>
      <c r="B705" s="103" t="s">
        <v>213</v>
      </c>
      <c r="C705" s="153" t="s">
        <v>819</v>
      </c>
      <c r="D705" s="155" t="s">
        <v>68</v>
      </c>
      <c r="E705" s="179"/>
      <c r="F705" s="117">
        <f>F706</f>
        <v>26833.599999999999</v>
      </c>
      <c r="G705" s="117">
        <f>G706</f>
        <v>14883.5</v>
      </c>
      <c r="H705" s="117">
        <f>H706</f>
        <v>0</v>
      </c>
      <c r="I705" s="117">
        <f t="shared" si="153"/>
        <v>0</v>
      </c>
      <c r="J705" s="122"/>
      <c r="K705" s="127">
        <f t="shared" si="154"/>
        <v>0</v>
      </c>
    </row>
    <row r="706" spans="1:11" ht="26.4">
      <c r="A706" s="154" t="s">
        <v>69</v>
      </c>
      <c r="B706" s="103" t="s">
        <v>213</v>
      </c>
      <c r="C706" s="153" t="s">
        <v>819</v>
      </c>
      <c r="D706" s="155" t="s">
        <v>70</v>
      </c>
      <c r="E706" s="179" t="s">
        <v>234</v>
      </c>
      <c r="F706" s="117">
        <v>26833.599999999999</v>
      </c>
      <c r="G706" s="117">
        <v>14883.5</v>
      </c>
      <c r="H706" s="117">
        <v>0</v>
      </c>
      <c r="I706" s="117">
        <f t="shared" si="153"/>
        <v>0</v>
      </c>
      <c r="J706" s="122"/>
      <c r="K706" s="127">
        <f t="shared" si="154"/>
        <v>0</v>
      </c>
    </row>
    <row r="707" spans="1:11" ht="26.4">
      <c r="A707" s="154" t="s">
        <v>83</v>
      </c>
      <c r="B707" s="103" t="s">
        <v>213</v>
      </c>
      <c r="C707" s="153" t="s">
        <v>819</v>
      </c>
      <c r="D707" s="155" t="s">
        <v>84</v>
      </c>
      <c r="E707" s="179"/>
      <c r="F707" s="117">
        <f>F708</f>
        <v>32358.6</v>
      </c>
      <c r="G707" s="117">
        <f>G708</f>
        <v>32358.6</v>
      </c>
      <c r="H707" s="117">
        <f>H708</f>
        <v>13975.6</v>
      </c>
      <c r="I707" s="117">
        <f t="shared" si="153"/>
        <v>43.189754810158668</v>
      </c>
      <c r="J707" s="122"/>
      <c r="K707" s="127">
        <f t="shared" si="154"/>
        <v>43.189754810158668</v>
      </c>
    </row>
    <row r="708" spans="1:11">
      <c r="A708" s="154" t="s">
        <v>85</v>
      </c>
      <c r="B708" s="103" t="s">
        <v>213</v>
      </c>
      <c r="C708" s="153" t="s">
        <v>819</v>
      </c>
      <c r="D708" s="155" t="s">
        <v>86</v>
      </c>
      <c r="E708" s="179" t="s">
        <v>234</v>
      </c>
      <c r="F708" s="117">
        <v>32358.6</v>
      </c>
      <c r="G708" s="117">
        <v>32358.6</v>
      </c>
      <c r="H708" s="117">
        <v>13975.6</v>
      </c>
      <c r="I708" s="117">
        <f t="shared" si="153"/>
        <v>43.189754810158668</v>
      </c>
      <c r="J708" s="122"/>
      <c r="K708" s="127">
        <f t="shared" si="154"/>
        <v>43.189754810158668</v>
      </c>
    </row>
    <row r="709" spans="1:11" ht="66">
      <c r="A709" s="171" t="s">
        <v>468</v>
      </c>
      <c r="B709" s="103" t="s">
        <v>213</v>
      </c>
      <c r="C709" s="153" t="s">
        <v>469</v>
      </c>
      <c r="D709" s="155"/>
      <c r="E709" s="179"/>
      <c r="F709" s="117">
        <f>F710+F712</f>
        <v>56257.4</v>
      </c>
      <c r="G709" s="117">
        <f>G710+G712</f>
        <v>55866</v>
      </c>
      <c r="H709" s="117">
        <f>H710+H712</f>
        <v>22876.1</v>
      </c>
      <c r="I709" s="117">
        <f t="shared" si="153"/>
        <v>40.663272742785836</v>
      </c>
      <c r="J709" s="122"/>
      <c r="K709" s="127">
        <f t="shared" si="154"/>
        <v>40.948161672573654</v>
      </c>
    </row>
    <row r="710" spans="1:11" ht="26.4">
      <c r="A710" s="154" t="s">
        <v>67</v>
      </c>
      <c r="B710" s="103" t="s">
        <v>213</v>
      </c>
      <c r="C710" s="153" t="s">
        <v>469</v>
      </c>
      <c r="D710" s="155" t="s">
        <v>68</v>
      </c>
      <c r="E710" s="179"/>
      <c r="F710" s="117">
        <f>F711</f>
        <v>4327.5</v>
      </c>
      <c r="G710" s="117">
        <f>G711</f>
        <v>4327.5</v>
      </c>
      <c r="H710" s="117">
        <f>H711</f>
        <v>1766.5</v>
      </c>
      <c r="I710" s="117">
        <f t="shared" si="153"/>
        <v>40.82033506643559</v>
      </c>
      <c r="J710" s="122"/>
      <c r="K710" s="127">
        <f t="shared" si="154"/>
        <v>40.82033506643559</v>
      </c>
    </row>
    <row r="711" spans="1:11" ht="26.4">
      <c r="A711" s="154" t="s">
        <v>69</v>
      </c>
      <c r="B711" s="103" t="s">
        <v>213</v>
      </c>
      <c r="C711" s="153" t="s">
        <v>469</v>
      </c>
      <c r="D711" s="155" t="s">
        <v>70</v>
      </c>
      <c r="E711" s="179" t="s">
        <v>234</v>
      </c>
      <c r="F711" s="117">
        <v>4327.5</v>
      </c>
      <c r="G711" s="117">
        <v>4327.5</v>
      </c>
      <c r="H711" s="117">
        <v>1766.5</v>
      </c>
      <c r="I711" s="117">
        <f t="shared" si="153"/>
        <v>40.82033506643559</v>
      </c>
      <c r="J711" s="131">
        <f>J712</f>
        <v>0</v>
      </c>
      <c r="K711" s="127">
        <f t="shared" si="154"/>
        <v>40.82033506643559</v>
      </c>
    </row>
    <row r="712" spans="1:11" ht="26.4">
      <c r="A712" s="154" t="s">
        <v>83</v>
      </c>
      <c r="B712" s="103" t="s">
        <v>213</v>
      </c>
      <c r="C712" s="153" t="s">
        <v>469</v>
      </c>
      <c r="D712" s="155" t="s">
        <v>84</v>
      </c>
      <c r="E712" s="179"/>
      <c r="F712" s="117">
        <f>F713</f>
        <v>51929.9</v>
      </c>
      <c r="G712" s="117">
        <f>G713</f>
        <v>51538.5</v>
      </c>
      <c r="H712" s="117">
        <f>H713</f>
        <v>21109.599999999999</v>
      </c>
      <c r="I712" s="117">
        <f t="shared" si="153"/>
        <v>40.650184190610801</v>
      </c>
      <c r="J712" s="122"/>
      <c r="K712" s="127">
        <f t="shared" si="154"/>
        <v>40.958894806794916</v>
      </c>
    </row>
    <row r="713" spans="1:11">
      <c r="A713" s="154" t="s">
        <v>85</v>
      </c>
      <c r="B713" s="103" t="s">
        <v>213</v>
      </c>
      <c r="C713" s="153" t="s">
        <v>469</v>
      </c>
      <c r="D713" s="155" t="s">
        <v>86</v>
      </c>
      <c r="E713" s="179" t="s">
        <v>234</v>
      </c>
      <c r="F713" s="117">
        <v>51929.9</v>
      </c>
      <c r="G713" s="117">
        <v>51538.5</v>
      </c>
      <c r="H713" s="117">
        <v>21109.599999999999</v>
      </c>
      <c r="I713" s="117">
        <f t="shared" si="153"/>
        <v>40.650184190610801</v>
      </c>
      <c r="J713" s="122"/>
      <c r="K713" s="127">
        <f t="shared" si="154"/>
        <v>40.958894806794916</v>
      </c>
    </row>
    <row r="714" spans="1:11" ht="66">
      <c r="A714" s="171" t="s">
        <v>481</v>
      </c>
      <c r="B714" s="103" t="s">
        <v>213</v>
      </c>
      <c r="C714" s="153" t="s">
        <v>483</v>
      </c>
      <c r="D714" s="155"/>
      <c r="E714" s="179"/>
      <c r="F714" s="117">
        <f>F715+F717</f>
        <v>7286</v>
      </c>
      <c r="G714" s="117">
        <f>G715+G717</f>
        <v>7286</v>
      </c>
      <c r="H714" s="117">
        <f>H715+H717</f>
        <v>3009.2</v>
      </c>
      <c r="I714" s="117">
        <f t="shared" si="153"/>
        <v>41.301125446060936</v>
      </c>
      <c r="J714" s="122"/>
      <c r="K714" s="127">
        <f t="shared" si="154"/>
        <v>41.301125446060936</v>
      </c>
    </row>
    <row r="715" spans="1:11" ht="26.4">
      <c r="A715" s="154" t="s">
        <v>67</v>
      </c>
      <c r="B715" s="103" t="s">
        <v>213</v>
      </c>
      <c r="C715" s="153" t="s">
        <v>483</v>
      </c>
      <c r="D715" s="155" t="s">
        <v>68</v>
      </c>
      <c r="E715" s="179"/>
      <c r="F715" s="117">
        <f>F716</f>
        <v>2833.6</v>
      </c>
      <c r="G715" s="117">
        <f>G716</f>
        <v>2833.6</v>
      </c>
      <c r="H715" s="117">
        <f>H716</f>
        <v>1539.2</v>
      </c>
      <c r="I715" s="117">
        <f t="shared" ref="I715:I778" si="166">H715/F715*100</f>
        <v>54.319593450028236</v>
      </c>
      <c r="J715" s="122"/>
      <c r="K715" s="127">
        <f t="shared" ref="K715:K778" si="167">H715/G715*100</f>
        <v>54.319593450028236</v>
      </c>
    </row>
    <row r="716" spans="1:11" ht="26.4">
      <c r="A716" s="154" t="s">
        <v>69</v>
      </c>
      <c r="B716" s="103" t="s">
        <v>213</v>
      </c>
      <c r="C716" s="153" t="s">
        <v>483</v>
      </c>
      <c r="D716" s="155" t="s">
        <v>70</v>
      </c>
      <c r="E716" s="179" t="s">
        <v>234</v>
      </c>
      <c r="F716" s="117">
        <v>2833.6</v>
      </c>
      <c r="G716" s="117">
        <v>2833.6</v>
      </c>
      <c r="H716" s="117">
        <v>1539.2</v>
      </c>
      <c r="I716" s="117">
        <f t="shared" si="166"/>
        <v>54.319593450028236</v>
      </c>
      <c r="J716" s="122"/>
      <c r="K716" s="127">
        <f t="shared" si="167"/>
        <v>54.319593450028236</v>
      </c>
    </row>
    <row r="717" spans="1:11" ht="26.4">
      <c r="A717" s="154" t="s">
        <v>83</v>
      </c>
      <c r="B717" s="103" t="s">
        <v>213</v>
      </c>
      <c r="C717" s="153" t="s">
        <v>483</v>
      </c>
      <c r="D717" s="155" t="s">
        <v>84</v>
      </c>
      <c r="E717" s="179"/>
      <c r="F717" s="117">
        <f>F718</f>
        <v>4452.3999999999996</v>
      </c>
      <c r="G717" s="117">
        <f>G718</f>
        <v>4452.3999999999996</v>
      </c>
      <c r="H717" s="117">
        <f>H718</f>
        <v>1470</v>
      </c>
      <c r="I717" s="117">
        <f t="shared" si="166"/>
        <v>33.015901536250112</v>
      </c>
      <c r="J717" s="122"/>
      <c r="K717" s="127">
        <f t="shared" si="167"/>
        <v>33.015901536250112</v>
      </c>
    </row>
    <row r="718" spans="1:11">
      <c r="A718" s="154" t="s">
        <v>85</v>
      </c>
      <c r="B718" s="103" t="s">
        <v>213</v>
      </c>
      <c r="C718" s="153" t="s">
        <v>483</v>
      </c>
      <c r="D718" s="155" t="s">
        <v>86</v>
      </c>
      <c r="E718" s="179" t="s">
        <v>234</v>
      </c>
      <c r="F718" s="117">
        <v>4452.3999999999996</v>
      </c>
      <c r="G718" s="117">
        <v>4452.3999999999996</v>
      </c>
      <c r="H718" s="117">
        <v>1470</v>
      </c>
      <c r="I718" s="117">
        <f t="shared" si="166"/>
        <v>33.015901536250112</v>
      </c>
      <c r="J718" s="122"/>
      <c r="K718" s="127">
        <f t="shared" si="167"/>
        <v>33.015901536250112</v>
      </c>
    </row>
    <row r="719" spans="1:11" ht="52.8">
      <c r="A719" s="173" t="s">
        <v>482</v>
      </c>
      <c r="B719" s="103" t="s">
        <v>213</v>
      </c>
      <c r="C719" s="153" t="s">
        <v>484</v>
      </c>
      <c r="D719" s="155"/>
      <c r="E719" s="179"/>
      <c r="F719" s="117">
        <f>F722+F720</f>
        <v>3380</v>
      </c>
      <c r="G719" s="117">
        <f>G722+G720</f>
        <v>3380</v>
      </c>
      <c r="H719" s="117">
        <f>H722+H720</f>
        <v>0</v>
      </c>
      <c r="I719" s="117">
        <f t="shared" si="166"/>
        <v>0</v>
      </c>
      <c r="J719" s="122"/>
      <c r="K719" s="127">
        <f t="shared" si="167"/>
        <v>0</v>
      </c>
    </row>
    <row r="720" spans="1:11" ht="39.6">
      <c r="A720" s="154" t="s">
        <v>62</v>
      </c>
      <c r="B720" s="103" t="s">
        <v>213</v>
      </c>
      <c r="C720" s="153" t="s">
        <v>484</v>
      </c>
      <c r="D720" s="155" t="s">
        <v>63</v>
      </c>
      <c r="E720" s="179"/>
      <c r="F720" s="117">
        <f>F721</f>
        <v>300</v>
      </c>
      <c r="G720" s="117">
        <f>G721</f>
        <v>300</v>
      </c>
      <c r="H720" s="117">
        <f>H721</f>
        <v>0</v>
      </c>
      <c r="I720" s="117">
        <f t="shared" si="166"/>
        <v>0</v>
      </c>
      <c r="J720" s="122"/>
      <c r="K720" s="127">
        <f t="shared" si="167"/>
        <v>0</v>
      </c>
    </row>
    <row r="721" spans="1:11">
      <c r="A721" s="154" t="s">
        <v>81</v>
      </c>
      <c r="B721" s="103" t="s">
        <v>213</v>
      </c>
      <c r="C721" s="153" t="s">
        <v>484</v>
      </c>
      <c r="D721" s="155" t="s">
        <v>82</v>
      </c>
      <c r="E721" s="155">
        <v>900100</v>
      </c>
      <c r="F721" s="117">
        <v>300</v>
      </c>
      <c r="G721" s="117">
        <v>300</v>
      </c>
      <c r="H721" s="117">
        <v>0</v>
      </c>
      <c r="I721" s="117">
        <f t="shared" si="166"/>
        <v>0</v>
      </c>
      <c r="J721" s="122"/>
      <c r="K721" s="127">
        <f t="shared" si="167"/>
        <v>0</v>
      </c>
    </row>
    <row r="722" spans="1:11">
      <c r="A722" s="154" t="s">
        <v>113</v>
      </c>
      <c r="B722" s="103" t="s">
        <v>213</v>
      </c>
      <c r="C722" s="153" t="s">
        <v>484</v>
      </c>
      <c r="D722" s="155">
        <v>300</v>
      </c>
      <c r="E722" s="179"/>
      <c r="F722" s="117">
        <f>F723</f>
        <v>3080</v>
      </c>
      <c r="G722" s="117">
        <f>G723</f>
        <v>3080</v>
      </c>
      <c r="H722" s="117">
        <f>H723</f>
        <v>0</v>
      </c>
      <c r="I722" s="117">
        <f t="shared" si="166"/>
        <v>0</v>
      </c>
      <c r="J722" s="122"/>
      <c r="K722" s="127">
        <f t="shared" si="167"/>
        <v>0</v>
      </c>
    </row>
    <row r="723" spans="1:11">
      <c r="A723" s="154" t="s">
        <v>762</v>
      </c>
      <c r="B723" s="103" t="s">
        <v>213</v>
      </c>
      <c r="C723" s="153" t="s">
        <v>484</v>
      </c>
      <c r="D723" s="155">
        <v>350</v>
      </c>
      <c r="E723" s="179" t="s">
        <v>234</v>
      </c>
      <c r="F723" s="117">
        <v>3080</v>
      </c>
      <c r="G723" s="117">
        <v>3080</v>
      </c>
      <c r="H723" s="117">
        <v>0</v>
      </c>
      <c r="I723" s="117">
        <f t="shared" si="166"/>
        <v>0</v>
      </c>
      <c r="J723" s="122"/>
      <c r="K723" s="127">
        <f t="shared" si="167"/>
        <v>0</v>
      </c>
    </row>
    <row r="724" spans="1:11" ht="26.4">
      <c r="A724" s="154" t="s">
        <v>701</v>
      </c>
      <c r="B724" s="103" t="s">
        <v>213</v>
      </c>
      <c r="C724" s="153" t="s">
        <v>702</v>
      </c>
      <c r="D724" s="155"/>
      <c r="E724" s="155"/>
      <c r="F724" s="117">
        <f t="shared" ref="F724:H725" si="168">F725</f>
        <v>31069</v>
      </c>
      <c r="G724" s="117">
        <f t="shared" si="168"/>
        <v>44756.800000000003</v>
      </c>
      <c r="H724" s="117">
        <f t="shared" si="168"/>
        <v>18216.3</v>
      </c>
      <c r="I724" s="117">
        <f t="shared" si="166"/>
        <v>58.631755125687981</v>
      </c>
      <c r="J724" s="122"/>
      <c r="K724" s="127">
        <f t="shared" si="167"/>
        <v>40.700630965573943</v>
      </c>
    </row>
    <row r="725" spans="1:11" ht="26.4">
      <c r="A725" s="154" t="s">
        <v>83</v>
      </c>
      <c r="B725" s="103" t="s">
        <v>213</v>
      </c>
      <c r="C725" s="153" t="s">
        <v>702</v>
      </c>
      <c r="D725" s="155" t="s">
        <v>84</v>
      </c>
      <c r="E725" s="155"/>
      <c r="F725" s="117">
        <f t="shared" si="168"/>
        <v>31069</v>
      </c>
      <c r="G725" s="117">
        <f t="shared" si="168"/>
        <v>44756.800000000003</v>
      </c>
      <c r="H725" s="117">
        <f t="shared" si="168"/>
        <v>18216.3</v>
      </c>
      <c r="I725" s="117">
        <f t="shared" si="166"/>
        <v>58.631755125687981</v>
      </c>
      <c r="J725" s="122"/>
      <c r="K725" s="127">
        <f t="shared" si="167"/>
        <v>40.700630965573943</v>
      </c>
    </row>
    <row r="726" spans="1:11">
      <c r="A726" s="154" t="s">
        <v>85</v>
      </c>
      <c r="B726" s="103" t="s">
        <v>213</v>
      </c>
      <c r="C726" s="153" t="s">
        <v>702</v>
      </c>
      <c r="D726" s="155" t="s">
        <v>86</v>
      </c>
      <c r="E726" s="155">
        <v>900100</v>
      </c>
      <c r="F726" s="117">
        <v>31069</v>
      </c>
      <c r="G726" s="117">
        <v>44756.800000000003</v>
      </c>
      <c r="H726" s="117">
        <v>18216.3</v>
      </c>
      <c r="I726" s="117">
        <f t="shared" si="166"/>
        <v>58.631755125687981</v>
      </c>
      <c r="J726" s="122"/>
      <c r="K726" s="127">
        <f t="shared" si="167"/>
        <v>40.700630965573943</v>
      </c>
    </row>
    <row r="727" spans="1:11" ht="26.4">
      <c r="A727" s="154" t="s">
        <v>485</v>
      </c>
      <c r="B727" s="103" t="s">
        <v>213</v>
      </c>
      <c r="C727" s="153" t="s">
        <v>486</v>
      </c>
      <c r="D727" s="155"/>
      <c r="E727" s="155"/>
      <c r="F727" s="117">
        <f>F728+F730+F732</f>
        <v>24276.600000000002</v>
      </c>
      <c r="G727" s="117">
        <f>G728+G730+G732</f>
        <v>32864.699999999997</v>
      </c>
      <c r="H727" s="117">
        <f>H728+H730+H732</f>
        <v>12939.2</v>
      </c>
      <c r="I727" s="117">
        <f t="shared" si="166"/>
        <v>53.299061647841953</v>
      </c>
      <c r="J727" s="122"/>
      <c r="K727" s="127">
        <f t="shared" si="167"/>
        <v>39.371118555775659</v>
      </c>
    </row>
    <row r="728" spans="1:11" ht="26.4">
      <c r="A728" s="154" t="s">
        <v>67</v>
      </c>
      <c r="B728" s="103" t="s">
        <v>213</v>
      </c>
      <c r="C728" s="153" t="s">
        <v>486</v>
      </c>
      <c r="D728" s="155" t="s">
        <v>68</v>
      </c>
      <c r="E728" s="155"/>
      <c r="F728" s="117">
        <f>F729</f>
        <v>3374.4</v>
      </c>
      <c r="G728" s="117">
        <f>G729</f>
        <v>3324.7</v>
      </c>
      <c r="H728" s="117">
        <f>H729</f>
        <v>1747.6</v>
      </c>
      <c r="I728" s="117">
        <f t="shared" si="166"/>
        <v>51.789947842579423</v>
      </c>
      <c r="J728" s="122"/>
      <c r="K728" s="127">
        <f t="shared" si="167"/>
        <v>52.564141125515086</v>
      </c>
    </row>
    <row r="729" spans="1:11" ht="26.4">
      <c r="A729" s="154" t="s">
        <v>69</v>
      </c>
      <c r="B729" s="103" t="s">
        <v>213</v>
      </c>
      <c r="C729" s="153" t="s">
        <v>486</v>
      </c>
      <c r="D729" s="155" t="s">
        <v>70</v>
      </c>
      <c r="E729" s="179" t="s">
        <v>234</v>
      </c>
      <c r="F729" s="117">
        <v>3374.4</v>
      </c>
      <c r="G729" s="117">
        <v>3324.7</v>
      </c>
      <c r="H729" s="131">
        <v>1747.6</v>
      </c>
      <c r="I729" s="117">
        <f t="shared" si="166"/>
        <v>51.789947842579423</v>
      </c>
      <c r="J729" s="122"/>
      <c r="K729" s="127">
        <f t="shared" si="167"/>
        <v>52.564141125515086</v>
      </c>
    </row>
    <row r="730" spans="1:11" ht="26.4">
      <c r="A730" s="154" t="s">
        <v>83</v>
      </c>
      <c r="B730" s="103" t="s">
        <v>213</v>
      </c>
      <c r="C730" s="153" t="s">
        <v>486</v>
      </c>
      <c r="D730" s="155" t="s">
        <v>84</v>
      </c>
      <c r="E730" s="155"/>
      <c r="F730" s="117">
        <f>F731</f>
        <v>20899.3</v>
      </c>
      <c r="G730" s="117">
        <f>G731</f>
        <v>29537.1</v>
      </c>
      <c r="H730" s="117">
        <f>H731</f>
        <v>11190.9</v>
      </c>
      <c r="I730" s="117">
        <f t="shared" si="166"/>
        <v>53.546769509026618</v>
      </c>
      <c r="J730" s="131"/>
      <c r="K730" s="127">
        <f t="shared" si="167"/>
        <v>37.887605756827853</v>
      </c>
    </row>
    <row r="731" spans="1:11">
      <c r="A731" s="154" t="s">
        <v>85</v>
      </c>
      <c r="B731" s="103" t="s">
        <v>213</v>
      </c>
      <c r="C731" s="153" t="s">
        <v>486</v>
      </c>
      <c r="D731" s="155" t="s">
        <v>86</v>
      </c>
      <c r="E731" s="179" t="s">
        <v>234</v>
      </c>
      <c r="F731" s="117">
        <v>20899.3</v>
      </c>
      <c r="G731" s="117">
        <v>29537.1</v>
      </c>
      <c r="H731" s="131">
        <v>11190.9</v>
      </c>
      <c r="I731" s="117">
        <f t="shared" si="166"/>
        <v>53.546769509026618</v>
      </c>
      <c r="J731" s="122"/>
      <c r="K731" s="127">
        <f t="shared" si="167"/>
        <v>37.887605756827853</v>
      </c>
    </row>
    <row r="732" spans="1:11">
      <c r="A732" s="154" t="s">
        <v>72</v>
      </c>
      <c r="B732" s="103" t="s">
        <v>213</v>
      </c>
      <c r="C732" s="153" t="s">
        <v>486</v>
      </c>
      <c r="D732" s="155" t="s">
        <v>73</v>
      </c>
      <c r="E732" s="179"/>
      <c r="F732" s="117">
        <f>F733</f>
        <v>2.9</v>
      </c>
      <c r="G732" s="117">
        <f>G733</f>
        <v>2.9</v>
      </c>
      <c r="H732" s="117">
        <f>H733</f>
        <v>0.7</v>
      </c>
      <c r="I732" s="117">
        <f t="shared" si="166"/>
        <v>24.137931034482758</v>
      </c>
      <c r="J732" s="122"/>
      <c r="K732" s="127">
        <f t="shared" si="167"/>
        <v>24.137931034482758</v>
      </c>
    </row>
    <row r="733" spans="1:11">
      <c r="A733" s="154" t="s">
        <v>74</v>
      </c>
      <c r="B733" s="103" t="s">
        <v>213</v>
      </c>
      <c r="C733" s="153" t="s">
        <v>486</v>
      </c>
      <c r="D733" s="155" t="s">
        <v>75</v>
      </c>
      <c r="E733" s="179" t="s">
        <v>234</v>
      </c>
      <c r="F733" s="117">
        <v>2.9</v>
      </c>
      <c r="G733" s="117">
        <v>2.9</v>
      </c>
      <c r="H733" s="131">
        <v>0.7</v>
      </c>
      <c r="I733" s="117">
        <f t="shared" si="166"/>
        <v>24.137931034482758</v>
      </c>
      <c r="J733" s="122"/>
      <c r="K733" s="127">
        <f t="shared" si="167"/>
        <v>24.137931034482758</v>
      </c>
    </row>
    <row r="734" spans="1:11" ht="118.8">
      <c r="A734" s="171" t="s">
        <v>470</v>
      </c>
      <c r="B734" s="103" t="s">
        <v>213</v>
      </c>
      <c r="C734" s="153" t="s">
        <v>471</v>
      </c>
      <c r="D734" s="78"/>
      <c r="E734" s="78"/>
      <c r="F734" s="117">
        <f>F735+F737+F739</f>
        <v>724560</v>
      </c>
      <c r="G734" s="117">
        <f>G735+G737+G739</f>
        <v>724560</v>
      </c>
      <c r="H734" s="117">
        <f>H735+H737+H739</f>
        <v>421618.1</v>
      </c>
      <c r="I734" s="117">
        <f t="shared" si="166"/>
        <v>58.189535718228989</v>
      </c>
      <c r="J734" s="122"/>
      <c r="K734" s="127">
        <f t="shared" si="167"/>
        <v>58.189535718228989</v>
      </c>
    </row>
    <row r="735" spans="1:11" ht="39.6">
      <c r="A735" s="154" t="s">
        <v>62</v>
      </c>
      <c r="B735" s="103" t="s">
        <v>213</v>
      </c>
      <c r="C735" s="153" t="s">
        <v>471</v>
      </c>
      <c r="D735" s="155" t="s">
        <v>63</v>
      </c>
      <c r="E735" s="155"/>
      <c r="F735" s="117">
        <f>F736</f>
        <v>94002</v>
      </c>
      <c r="G735" s="117">
        <f>G736</f>
        <v>94002</v>
      </c>
      <c r="H735" s="117">
        <f>H736</f>
        <v>42637.2</v>
      </c>
      <c r="I735" s="117">
        <f t="shared" si="166"/>
        <v>45.357758345567113</v>
      </c>
      <c r="J735" s="122"/>
      <c r="K735" s="127">
        <f t="shared" si="167"/>
        <v>45.357758345567113</v>
      </c>
    </row>
    <row r="736" spans="1:11">
      <c r="A736" s="154" t="s">
        <v>81</v>
      </c>
      <c r="B736" s="103" t="s">
        <v>213</v>
      </c>
      <c r="C736" s="153" t="s">
        <v>471</v>
      </c>
      <c r="D736" s="155" t="s">
        <v>82</v>
      </c>
      <c r="E736" s="155">
        <v>900303</v>
      </c>
      <c r="F736" s="117">
        <v>94002</v>
      </c>
      <c r="G736" s="117">
        <v>94002</v>
      </c>
      <c r="H736" s="117">
        <v>42637.2</v>
      </c>
      <c r="I736" s="117">
        <f t="shared" si="166"/>
        <v>45.357758345567113</v>
      </c>
      <c r="J736" s="122"/>
      <c r="K736" s="127">
        <f t="shared" si="167"/>
        <v>45.357758345567113</v>
      </c>
    </row>
    <row r="737" spans="1:11" ht="26.4">
      <c r="A737" s="154" t="s">
        <v>67</v>
      </c>
      <c r="B737" s="103" t="s">
        <v>213</v>
      </c>
      <c r="C737" s="153" t="s">
        <v>471</v>
      </c>
      <c r="D737" s="155" t="s">
        <v>68</v>
      </c>
      <c r="E737" s="155"/>
      <c r="F737" s="117">
        <f>F738</f>
        <v>375</v>
      </c>
      <c r="G737" s="117">
        <f>G738</f>
        <v>375</v>
      </c>
      <c r="H737" s="117">
        <f>H738</f>
        <v>261.2</v>
      </c>
      <c r="I737" s="117">
        <f t="shared" si="166"/>
        <v>69.653333333333336</v>
      </c>
      <c r="J737" s="122"/>
      <c r="K737" s="127">
        <f t="shared" si="167"/>
        <v>69.653333333333336</v>
      </c>
    </row>
    <row r="738" spans="1:11" ht="26.4">
      <c r="A738" s="154" t="s">
        <v>69</v>
      </c>
      <c r="B738" s="103" t="s">
        <v>213</v>
      </c>
      <c r="C738" s="153" t="s">
        <v>471</v>
      </c>
      <c r="D738" s="155" t="s">
        <v>70</v>
      </c>
      <c r="E738" s="155">
        <v>900303</v>
      </c>
      <c r="F738" s="117">
        <v>375</v>
      </c>
      <c r="G738" s="117">
        <v>375</v>
      </c>
      <c r="H738" s="117">
        <v>261.2</v>
      </c>
      <c r="I738" s="117">
        <f t="shared" si="166"/>
        <v>69.653333333333336</v>
      </c>
      <c r="J738" s="122"/>
      <c r="K738" s="127">
        <f t="shared" si="167"/>
        <v>69.653333333333336</v>
      </c>
    </row>
    <row r="739" spans="1:11" ht="26.4">
      <c r="A739" s="154" t="s">
        <v>83</v>
      </c>
      <c r="B739" s="103" t="s">
        <v>213</v>
      </c>
      <c r="C739" s="153" t="s">
        <v>471</v>
      </c>
      <c r="D739" s="155" t="s">
        <v>84</v>
      </c>
      <c r="E739" s="155"/>
      <c r="F739" s="117">
        <f>F740</f>
        <v>630183</v>
      </c>
      <c r="G739" s="117">
        <f>G740</f>
        <v>630183</v>
      </c>
      <c r="H739" s="117">
        <f>H740</f>
        <v>378719.7</v>
      </c>
      <c r="I739" s="117">
        <f t="shared" si="166"/>
        <v>60.096781411113923</v>
      </c>
      <c r="J739" s="122"/>
      <c r="K739" s="127">
        <f t="shared" si="167"/>
        <v>60.096781411113923</v>
      </c>
    </row>
    <row r="740" spans="1:11">
      <c r="A740" s="154" t="s">
        <v>85</v>
      </c>
      <c r="B740" s="103" t="s">
        <v>213</v>
      </c>
      <c r="C740" s="153" t="s">
        <v>471</v>
      </c>
      <c r="D740" s="155" t="s">
        <v>86</v>
      </c>
      <c r="E740" s="155">
        <v>900303</v>
      </c>
      <c r="F740" s="117">
        <v>630183</v>
      </c>
      <c r="G740" s="117">
        <v>630183</v>
      </c>
      <c r="H740" s="117">
        <v>378719.7</v>
      </c>
      <c r="I740" s="117">
        <f t="shared" si="166"/>
        <v>60.096781411113923</v>
      </c>
      <c r="J740" s="122"/>
      <c r="K740" s="127">
        <f t="shared" si="167"/>
        <v>60.096781411113923</v>
      </c>
    </row>
    <row r="741" spans="1:11" ht="50.25" customHeight="1">
      <c r="A741" s="154" t="s">
        <v>786</v>
      </c>
      <c r="B741" s="103" t="s">
        <v>213</v>
      </c>
      <c r="C741" s="153" t="s">
        <v>670</v>
      </c>
      <c r="D741" s="155"/>
      <c r="E741" s="155"/>
      <c r="F741" s="117">
        <f>F742+F744</f>
        <v>3724</v>
      </c>
      <c r="G741" s="117">
        <f>G742+G744</f>
        <v>3724</v>
      </c>
      <c r="H741" s="117">
        <f>H742+H744</f>
        <v>1067.5999999999999</v>
      </c>
      <c r="I741" s="117">
        <f t="shared" si="166"/>
        <v>28.668098818474757</v>
      </c>
      <c r="J741" s="122"/>
      <c r="K741" s="127">
        <f t="shared" si="167"/>
        <v>28.668098818474757</v>
      </c>
    </row>
    <row r="742" spans="1:11" ht="39.6">
      <c r="A742" s="154" t="s">
        <v>62</v>
      </c>
      <c r="B742" s="103" t="s">
        <v>213</v>
      </c>
      <c r="C742" s="153" t="s">
        <v>670</v>
      </c>
      <c r="D742" s="155" t="s">
        <v>63</v>
      </c>
      <c r="E742" s="155"/>
      <c r="F742" s="117">
        <f>F743</f>
        <v>1550</v>
      </c>
      <c r="G742" s="117">
        <f>G743</f>
        <v>1550</v>
      </c>
      <c r="H742" s="117">
        <f>H743</f>
        <v>0</v>
      </c>
      <c r="I742" s="117">
        <f t="shared" si="166"/>
        <v>0</v>
      </c>
      <c r="J742" s="122"/>
      <c r="K742" s="127">
        <f t="shared" si="167"/>
        <v>0</v>
      </c>
    </row>
    <row r="743" spans="1:11">
      <c r="A743" s="154" t="s">
        <v>81</v>
      </c>
      <c r="B743" s="103" t="s">
        <v>213</v>
      </c>
      <c r="C743" s="153" t="s">
        <v>670</v>
      </c>
      <c r="D743" s="155" t="s">
        <v>82</v>
      </c>
      <c r="E743" s="155">
        <v>900303</v>
      </c>
      <c r="F743" s="117">
        <v>1550</v>
      </c>
      <c r="G743" s="117">
        <v>1550</v>
      </c>
      <c r="H743" s="117">
        <v>0</v>
      </c>
      <c r="I743" s="117">
        <f t="shared" si="166"/>
        <v>0</v>
      </c>
      <c r="J743" s="122"/>
      <c r="K743" s="127">
        <f t="shared" si="167"/>
        <v>0</v>
      </c>
    </row>
    <row r="744" spans="1:11" ht="26.4">
      <c r="A744" s="154" t="s">
        <v>83</v>
      </c>
      <c r="B744" s="103" t="s">
        <v>213</v>
      </c>
      <c r="C744" s="153" t="s">
        <v>670</v>
      </c>
      <c r="D744" s="155" t="s">
        <v>84</v>
      </c>
      <c r="E744" s="155"/>
      <c r="F744" s="117">
        <f>F745</f>
        <v>2174</v>
      </c>
      <c r="G744" s="117">
        <f>G745</f>
        <v>2174</v>
      </c>
      <c r="H744" s="117">
        <f>H745</f>
        <v>1067.5999999999999</v>
      </c>
      <c r="I744" s="117">
        <f t="shared" si="166"/>
        <v>49.10763569457221</v>
      </c>
      <c r="J744" s="122"/>
      <c r="K744" s="127">
        <f t="shared" si="167"/>
        <v>49.10763569457221</v>
      </c>
    </row>
    <row r="745" spans="1:11">
      <c r="A745" s="154" t="s">
        <v>85</v>
      </c>
      <c r="B745" s="103" t="s">
        <v>213</v>
      </c>
      <c r="C745" s="153" t="s">
        <v>670</v>
      </c>
      <c r="D745" s="155" t="s">
        <v>86</v>
      </c>
      <c r="E745" s="155">
        <v>900303</v>
      </c>
      <c r="F745" s="117">
        <v>2174</v>
      </c>
      <c r="G745" s="117">
        <v>2174</v>
      </c>
      <c r="H745" s="117">
        <v>1067.5999999999999</v>
      </c>
      <c r="I745" s="117">
        <f t="shared" si="166"/>
        <v>49.10763569457221</v>
      </c>
      <c r="J745" s="122"/>
      <c r="K745" s="127">
        <f t="shared" si="167"/>
        <v>49.10763569457221</v>
      </c>
    </row>
    <row r="746" spans="1:11" ht="54" customHeight="1">
      <c r="A746" s="154" t="s">
        <v>697</v>
      </c>
      <c r="B746" s="103" t="s">
        <v>213</v>
      </c>
      <c r="C746" s="153" t="s">
        <v>698</v>
      </c>
      <c r="D746" s="155"/>
      <c r="E746" s="155"/>
      <c r="F746" s="117">
        <f t="shared" ref="F746:H747" si="169">F747</f>
        <v>4063</v>
      </c>
      <c r="G746" s="117">
        <f t="shared" si="169"/>
        <v>3994</v>
      </c>
      <c r="H746" s="117">
        <f t="shared" si="169"/>
        <v>2647.9</v>
      </c>
      <c r="I746" s="117">
        <f t="shared" si="166"/>
        <v>65.171055870046771</v>
      </c>
      <c r="J746" s="122"/>
      <c r="K746" s="127">
        <f t="shared" si="167"/>
        <v>66.296945418127194</v>
      </c>
    </row>
    <row r="747" spans="1:11" ht="26.4">
      <c r="A747" s="154" t="s">
        <v>83</v>
      </c>
      <c r="B747" s="103" t="s">
        <v>213</v>
      </c>
      <c r="C747" s="153" t="s">
        <v>698</v>
      </c>
      <c r="D747" s="155" t="s">
        <v>84</v>
      </c>
      <c r="E747" s="155"/>
      <c r="F747" s="117">
        <f t="shared" si="169"/>
        <v>4063</v>
      </c>
      <c r="G747" s="117">
        <f t="shared" si="169"/>
        <v>3994</v>
      </c>
      <c r="H747" s="117">
        <f t="shared" si="169"/>
        <v>2647.9</v>
      </c>
      <c r="I747" s="117">
        <f t="shared" si="166"/>
        <v>65.171055870046771</v>
      </c>
      <c r="J747" s="122"/>
      <c r="K747" s="127">
        <f t="shared" si="167"/>
        <v>66.296945418127194</v>
      </c>
    </row>
    <row r="748" spans="1:11">
      <c r="A748" s="154" t="s">
        <v>85</v>
      </c>
      <c r="B748" s="103" t="s">
        <v>213</v>
      </c>
      <c r="C748" s="153" t="s">
        <v>698</v>
      </c>
      <c r="D748" s="155" t="s">
        <v>86</v>
      </c>
      <c r="E748" s="155">
        <v>900304</v>
      </c>
      <c r="F748" s="117">
        <v>4063</v>
      </c>
      <c r="G748" s="117">
        <v>3994</v>
      </c>
      <c r="H748" s="117">
        <v>2647.9</v>
      </c>
      <c r="I748" s="117">
        <f t="shared" si="166"/>
        <v>65.171055870046771</v>
      </c>
      <c r="J748" s="122"/>
      <c r="K748" s="127">
        <f t="shared" si="167"/>
        <v>66.296945418127194</v>
      </c>
    </row>
    <row r="749" spans="1:11" ht="39.6">
      <c r="A749" s="154" t="s">
        <v>806</v>
      </c>
      <c r="B749" s="103" t="s">
        <v>213</v>
      </c>
      <c r="C749" s="153" t="s">
        <v>696</v>
      </c>
      <c r="D749" s="155"/>
      <c r="E749" s="179"/>
      <c r="F749" s="117">
        <f>F750+F752</f>
        <v>34373</v>
      </c>
      <c r="G749" s="117">
        <f>G750+G752</f>
        <v>34373</v>
      </c>
      <c r="H749" s="117">
        <f>H750+H752</f>
        <v>17975</v>
      </c>
      <c r="I749" s="117">
        <f t="shared" si="166"/>
        <v>52.293951648095891</v>
      </c>
      <c r="J749" s="122"/>
      <c r="K749" s="127">
        <f t="shared" si="167"/>
        <v>52.293951648095891</v>
      </c>
    </row>
    <row r="750" spans="1:11" ht="39.6">
      <c r="A750" s="154" t="s">
        <v>62</v>
      </c>
      <c r="B750" s="103" t="s">
        <v>213</v>
      </c>
      <c r="C750" s="153" t="s">
        <v>696</v>
      </c>
      <c r="D750" s="155" t="s">
        <v>63</v>
      </c>
      <c r="E750" s="155"/>
      <c r="F750" s="117">
        <f>F751</f>
        <v>2109</v>
      </c>
      <c r="G750" s="117">
        <f>G751</f>
        <v>2109</v>
      </c>
      <c r="H750" s="117">
        <f>H751</f>
        <v>907.6</v>
      </c>
      <c r="I750" s="117">
        <f t="shared" si="166"/>
        <v>43.034613560929351</v>
      </c>
      <c r="J750" s="122"/>
      <c r="K750" s="127">
        <f t="shared" si="167"/>
        <v>43.034613560929351</v>
      </c>
    </row>
    <row r="751" spans="1:11">
      <c r="A751" s="154" t="s">
        <v>81</v>
      </c>
      <c r="B751" s="103" t="s">
        <v>213</v>
      </c>
      <c r="C751" s="153" t="s">
        <v>696</v>
      </c>
      <c r="D751" s="155" t="s">
        <v>82</v>
      </c>
      <c r="E751" s="155">
        <v>900304</v>
      </c>
      <c r="F751" s="117">
        <v>2109</v>
      </c>
      <c r="G751" s="117">
        <v>2109</v>
      </c>
      <c r="H751" s="117">
        <v>907.6</v>
      </c>
      <c r="I751" s="117">
        <f t="shared" si="166"/>
        <v>43.034613560929351</v>
      </c>
      <c r="J751" s="122"/>
      <c r="K751" s="127">
        <f t="shared" si="167"/>
        <v>43.034613560929351</v>
      </c>
    </row>
    <row r="752" spans="1:11" ht="26.4">
      <c r="A752" s="154" t="s">
        <v>83</v>
      </c>
      <c r="B752" s="103" t="s">
        <v>213</v>
      </c>
      <c r="C752" s="153" t="s">
        <v>696</v>
      </c>
      <c r="D752" s="155" t="s">
        <v>84</v>
      </c>
      <c r="E752" s="155"/>
      <c r="F752" s="117">
        <f>F753</f>
        <v>32264</v>
      </c>
      <c r="G752" s="117">
        <f>G753</f>
        <v>32264</v>
      </c>
      <c r="H752" s="117">
        <f>H753</f>
        <v>17067.400000000001</v>
      </c>
      <c r="I752" s="117">
        <f t="shared" si="166"/>
        <v>52.89920654599554</v>
      </c>
      <c r="J752" s="122"/>
      <c r="K752" s="127">
        <f t="shared" si="167"/>
        <v>52.89920654599554</v>
      </c>
    </row>
    <row r="753" spans="1:11">
      <c r="A753" s="154" t="s">
        <v>85</v>
      </c>
      <c r="B753" s="103" t="s">
        <v>213</v>
      </c>
      <c r="C753" s="153" t="s">
        <v>696</v>
      </c>
      <c r="D753" s="155" t="s">
        <v>86</v>
      </c>
      <c r="E753" s="155">
        <v>900304</v>
      </c>
      <c r="F753" s="117">
        <v>32264</v>
      </c>
      <c r="G753" s="117">
        <v>32264</v>
      </c>
      <c r="H753" s="117">
        <v>17067.400000000001</v>
      </c>
      <c r="I753" s="117">
        <f t="shared" si="166"/>
        <v>52.89920654599554</v>
      </c>
      <c r="J753" s="122"/>
      <c r="K753" s="127">
        <f t="shared" si="167"/>
        <v>52.89920654599554</v>
      </c>
    </row>
    <row r="754" spans="1:11" ht="52.8">
      <c r="A754" s="162" t="s">
        <v>513</v>
      </c>
      <c r="B754" s="96" t="s">
        <v>213</v>
      </c>
      <c r="C754" s="150" t="s">
        <v>320</v>
      </c>
      <c r="D754" s="158"/>
      <c r="E754" s="158"/>
      <c r="F754" s="116">
        <f>F768+F763+F755+F759</f>
        <v>52638.200000000004</v>
      </c>
      <c r="G754" s="116">
        <f>G768+G763+G755+G759</f>
        <v>52638.200000000004</v>
      </c>
      <c r="H754" s="116">
        <f>H768+H763+H755+H759</f>
        <v>22278.899999999998</v>
      </c>
      <c r="I754" s="116">
        <f t="shared" si="166"/>
        <v>42.324585567135649</v>
      </c>
      <c r="J754" s="122"/>
      <c r="K754" s="126">
        <f t="shared" si="167"/>
        <v>42.324585567135649</v>
      </c>
    </row>
    <row r="755" spans="1:11" ht="26.4">
      <c r="A755" s="173" t="s">
        <v>699</v>
      </c>
      <c r="B755" s="103" t="s">
        <v>213</v>
      </c>
      <c r="C755" s="153" t="s">
        <v>700</v>
      </c>
      <c r="D755" s="85"/>
      <c r="E755" s="85"/>
      <c r="F755" s="117">
        <f>F756</f>
        <v>5645</v>
      </c>
      <c r="G755" s="117">
        <f>G756</f>
        <v>5645</v>
      </c>
      <c r="H755" s="117">
        <f>H756</f>
        <v>5334.5</v>
      </c>
      <c r="I755" s="117">
        <f t="shared" si="166"/>
        <v>94.499557130203712</v>
      </c>
      <c r="J755" s="122"/>
      <c r="K755" s="127">
        <f t="shared" si="167"/>
        <v>94.499557130203712</v>
      </c>
    </row>
    <row r="756" spans="1:11" ht="26.4">
      <c r="A756" s="154" t="s">
        <v>67</v>
      </c>
      <c r="B756" s="103" t="s">
        <v>213</v>
      </c>
      <c r="C756" s="153" t="s">
        <v>700</v>
      </c>
      <c r="D756" s="155" t="s">
        <v>68</v>
      </c>
      <c r="E756" s="155"/>
      <c r="F756" s="117">
        <f>F757+F758</f>
        <v>5645</v>
      </c>
      <c r="G756" s="117">
        <f>G757+G758</f>
        <v>5645</v>
      </c>
      <c r="H756" s="117">
        <f>H757+H758</f>
        <v>5334.5</v>
      </c>
      <c r="I756" s="117">
        <f t="shared" si="166"/>
        <v>94.499557130203712</v>
      </c>
      <c r="J756" s="122"/>
      <c r="K756" s="127">
        <f t="shared" si="167"/>
        <v>94.499557130203712</v>
      </c>
    </row>
    <row r="757" spans="1:11" ht="26.4">
      <c r="A757" s="154" t="s">
        <v>69</v>
      </c>
      <c r="B757" s="103" t="s">
        <v>213</v>
      </c>
      <c r="C757" s="153" t="s">
        <v>700</v>
      </c>
      <c r="D757" s="155" t="s">
        <v>70</v>
      </c>
      <c r="E757" s="155">
        <v>900302</v>
      </c>
      <c r="F757" s="117">
        <v>4516</v>
      </c>
      <c r="G757" s="117">
        <v>4516</v>
      </c>
      <c r="H757" s="117">
        <v>4267.6000000000004</v>
      </c>
      <c r="I757" s="117">
        <f t="shared" si="166"/>
        <v>94.499557130203726</v>
      </c>
      <c r="J757" s="122"/>
      <c r="K757" s="127">
        <f t="shared" si="167"/>
        <v>94.499557130203726</v>
      </c>
    </row>
    <row r="758" spans="1:11" ht="26.4">
      <c r="A758" s="154" t="s">
        <v>69</v>
      </c>
      <c r="B758" s="103" t="s">
        <v>213</v>
      </c>
      <c r="C758" s="153" t="s">
        <v>700</v>
      </c>
      <c r="D758" s="155">
        <v>240</v>
      </c>
      <c r="E758" s="155">
        <v>900100</v>
      </c>
      <c r="F758" s="117">
        <v>1129</v>
      </c>
      <c r="G758" s="117">
        <v>1129</v>
      </c>
      <c r="H758" s="117">
        <v>1066.9000000000001</v>
      </c>
      <c r="I758" s="117">
        <f t="shared" si="166"/>
        <v>94.499557130203726</v>
      </c>
      <c r="J758" s="122"/>
      <c r="K758" s="127">
        <f t="shared" si="167"/>
        <v>94.499557130203726</v>
      </c>
    </row>
    <row r="759" spans="1:11" ht="26.4">
      <c r="A759" s="154" t="s">
        <v>873</v>
      </c>
      <c r="B759" s="103" t="s">
        <v>213</v>
      </c>
      <c r="C759" s="153" t="s">
        <v>874</v>
      </c>
      <c r="D759" s="155"/>
      <c r="E759" s="155"/>
      <c r="F759" s="117">
        <f>F760</f>
        <v>6731.9</v>
      </c>
      <c r="G759" s="117">
        <f>G760</f>
        <v>6731.9</v>
      </c>
      <c r="H759" s="117">
        <f>H760</f>
        <v>0</v>
      </c>
      <c r="I759" s="117">
        <f t="shared" si="166"/>
        <v>0</v>
      </c>
      <c r="J759" s="122"/>
      <c r="K759" s="127">
        <f t="shared" si="167"/>
        <v>0</v>
      </c>
    </row>
    <row r="760" spans="1:11" ht="26.4">
      <c r="A760" s="154" t="s">
        <v>67</v>
      </c>
      <c r="B760" s="103" t="s">
        <v>213</v>
      </c>
      <c r="C760" s="153" t="s">
        <v>874</v>
      </c>
      <c r="D760" s="155">
        <v>200</v>
      </c>
      <c r="E760" s="155"/>
      <c r="F760" s="117">
        <f>F761+F762</f>
        <v>6731.9</v>
      </c>
      <c r="G760" s="117">
        <f>G761+G762</f>
        <v>6731.9</v>
      </c>
      <c r="H760" s="117">
        <f>H761+H762</f>
        <v>0</v>
      </c>
      <c r="I760" s="117">
        <f t="shared" si="166"/>
        <v>0</v>
      </c>
      <c r="J760" s="122"/>
      <c r="K760" s="127">
        <f t="shared" si="167"/>
        <v>0</v>
      </c>
    </row>
    <row r="761" spans="1:11" ht="26.4">
      <c r="A761" s="154" t="s">
        <v>69</v>
      </c>
      <c r="B761" s="103" t="s">
        <v>213</v>
      </c>
      <c r="C761" s="153" t="s">
        <v>874</v>
      </c>
      <c r="D761" s="155">
        <v>240</v>
      </c>
      <c r="E761" s="155">
        <v>900302</v>
      </c>
      <c r="F761" s="117">
        <v>6058.7</v>
      </c>
      <c r="G761" s="117">
        <v>6058.7</v>
      </c>
      <c r="H761" s="117">
        <v>0</v>
      </c>
      <c r="I761" s="117">
        <f t="shared" si="166"/>
        <v>0</v>
      </c>
      <c r="J761" s="122"/>
      <c r="K761" s="127">
        <f t="shared" si="167"/>
        <v>0</v>
      </c>
    </row>
    <row r="762" spans="1:11" ht="26.4">
      <c r="A762" s="154" t="s">
        <v>69</v>
      </c>
      <c r="B762" s="103" t="s">
        <v>213</v>
      </c>
      <c r="C762" s="153" t="s">
        <v>874</v>
      </c>
      <c r="D762" s="155">
        <v>240</v>
      </c>
      <c r="E762" s="155">
        <v>900100</v>
      </c>
      <c r="F762" s="117">
        <v>673.2</v>
      </c>
      <c r="G762" s="117">
        <v>673.2</v>
      </c>
      <c r="H762" s="117">
        <v>0</v>
      </c>
      <c r="I762" s="117">
        <f t="shared" si="166"/>
        <v>0</v>
      </c>
      <c r="J762" s="122"/>
      <c r="K762" s="127">
        <f t="shared" si="167"/>
        <v>0</v>
      </c>
    </row>
    <row r="763" spans="1:11" ht="39.6">
      <c r="A763" s="171" t="s">
        <v>514</v>
      </c>
      <c r="B763" s="103" t="s">
        <v>213</v>
      </c>
      <c r="C763" s="153" t="s">
        <v>515</v>
      </c>
      <c r="D763" s="155"/>
      <c r="E763" s="78"/>
      <c r="F763" s="117">
        <f>F764+F766</f>
        <v>40</v>
      </c>
      <c r="G763" s="117">
        <f>G764+G766</f>
        <v>40</v>
      </c>
      <c r="H763" s="117">
        <f>H764+H766</f>
        <v>11.6</v>
      </c>
      <c r="I763" s="117">
        <f t="shared" si="166"/>
        <v>28.999999999999996</v>
      </c>
      <c r="J763" s="122"/>
      <c r="K763" s="127">
        <f t="shared" si="167"/>
        <v>28.999999999999996</v>
      </c>
    </row>
    <row r="764" spans="1:11">
      <c r="A764" s="154" t="s">
        <v>113</v>
      </c>
      <c r="B764" s="103" t="s">
        <v>213</v>
      </c>
      <c r="C764" s="153" t="s">
        <v>515</v>
      </c>
      <c r="D764" s="155" t="s">
        <v>114</v>
      </c>
      <c r="E764" s="155"/>
      <c r="F764" s="117">
        <f>F765</f>
        <v>31</v>
      </c>
      <c r="G764" s="117">
        <f>G765</f>
        <v>31</v>
      </c>
      <c r="H764" s="117">
        <f>H765</f>
        <v>8.5</v>
      </c>
      <c r="I764" s="117">
        <f t="shared" si="166"/>
        <v>27.419354838709676</v>
      </c>
      <c r="J764" s="122"/>
      <c r="K764" s="127">
        <f t="shared" si="167"/>
        <v>27.419354838709676</v>
      </c>
    </row>
    <row r="765" spans="1:11" ht="26.4">
      <c r="A765" s="154" t="s">
        <v>115</v>
      </c>
      <c r="B765" s="103" t="s">
        <v>213</v>
      </c>
      <c r="C765" s="153" t="s">
        <v>515</v>
      </c>
      <c r="D765" s="155" t="s">
        <v>116</v>
      </c>
      <c r="E765" s="155">
        <v>900303</v>
      </c>
      <c r="F765" s="117">
        <v>31</v>
      </c>
      <c r="G765" s="117">
        <v>31</v>
      </c>
      <c r="H765" s="117">
        <v>8.5</v>
      </c>
      <c r="I765" s="117">
        <f t="shared" si="166"/>
        <v>27.419354838709676</v>
      </c>
      <c r="J765" s="122"/>
      <c r="K765" s="127">
        <f t="shared" si="167"/>
        <v>27.419354838709676</v>
      </c>
    </row>
    <row r="766" spans="1:11" ht="26.4">
      <c r="A766" s="154" t="s">
        <v>83</v>
      </c>
      <c r="B766" s="103" t="s">
        <v>213</v>
      </c>
      <c r="C766" s="153" t="s">
        <v>515</v>
      </c>
      <c r="D766" s="155" t="s">
        <v>84</v>
      </c>
      <c r="E766" s="155"/>
      <c r="F766" s="117">
        <f>F767</f>
        <v>9</v>
      </c>
      <c r="G766" s="117">
        <f>G767</f>
        <v>9</v>
      </c>
      <c r="H766" s="117">
        <f>H767</f>
        <v>3.1</v>
      </c>
      <c r="I766" s="117">
        <f t="shared" si="166"/>
        <v>34.444444444444443</v>
      </c>
      <c r="J766" s="122"/>
      <c r="K766" s="127">
        <f t="shared" si="167"/>
        <v>34.444444444444443</v>
      </c>
    </row>
    <row r="767" spans="1:11">
      <c r="A767" s="154" t="s">
        <v>85</v>
      </c>
      <c r="B767" s="103" t="s">
        <v>213</v>
      </c>
      <c r="C767" s="153" t="s">
        <v>515</v>
      </c>
      <c r="D767" s="155" t="s">
        <v>86</v>
      </c>
      <c r="E767" s="155">
        <v>900303</v>
      </c>
      <c r="F767" s="117">
        <v>9</v>
      </c>
      <c r="G767" s="117">
        <v>9</v>
      </c>
      <c r="H767" s="117">
        <v>3.1</v>
      </c>
      <c r="I767" s="117">
        <f t="shared" si="166"/>
        <v>34.444444444444443</v>
      </c>
      <c r="J767" s="122"/>
      <c r="K767" s="127">
        <f t="shared" si="167"/>
        <v>34.444444444444443</v>
      </c>
    </row>
    <row r="768" spans="1:11" ht="72" customHeight="1">
      <c r="A768" s="154" t="s">
        <v>788</v>
      </c>
      <c r="B768" s="103" t="s">
        <v>213</v>
      </c>
      <c r="C768" s="153" t="s">
        <v>787</v>
      </c>
      <c r="D768" s="155"/>
      <c r="E768" s="155"/>
      <c r="F768" s="117">
        <f>F769</f>
        <v>40221.300000000003</v>
      </c>
      <c r="G768" s="117">
        <f>G769</f>
        <v>40221.300000000003</v>
      </c>
      <c r="H768" s="117">
        <f>H769</f>
        <v>16932.8</v>
      </c>
      <c r="I768" s="117">
        <f t="shared" si="166"/>
        <v>42.099086802266456</v>
      </c>
      <c r="J768" s="122"/>
      <c r="K768" s="127">
        <f t="shared" si="167"/>
        <v>42.099086802266456</v>
      </c>
    </row>
    <row r="769" spans="1:11" ht="26.4">
      <c r="A769" s="154" t="s">
        <v>67</v>
      </c>
      <c r="B769" s="103" t="s">
        <v>213</v>
      </c>
      <c r="C769" s="153" t="s">
        <v>787</v>
      </c>
      <c r="D769" s="155">
        <v>200</v>
      </c>
      <c r="E769" s="155"/>
      <c r="F769" s="117">
        <f>F771+F772+F770</f>
        <v>40221.300000000003</v>
      </c>
      <c r="G769" s="117">
        <f>G771+G772+G770</f>
        <v>40221.300000000003</v>
      </c>
      <c r="H769" s="117">
        <f>H771+H772+H770</f>
        <v>16932.8</v>
      </c>
      <c r="I769" s="117">
        <f t="shared" si="166"/>
        <v>42.099086802266456</v>
      </c>
      <c r="J769" s="122"/>
      <c r="K769" s="127">
        <f t="shared" si="167"/>
        <v>42.099086802266456</v>
      </c>
    </row>
    <row r="770" spans="1:11" ht="26.4">
      <c r="A770" s="154" t="s">
        <v>69</v>
      </c>
      <c r="B770" s="103" t="s">
        <v>213</v>
      </c>
      <c r="C770" s="153" t="s">
        <v>787</v>
      </c>
      <c r="D770" s="155">
        <v>240</v>
      </c>
      <c r="E770" s="155">
        <v>900202</v>
      </c>
      <c r="F770" s="132">
        <v>22121.7</v>
      </c>
      <c r="G770" s="132">
        <v>22121.7</v>
      </c>
      <c r="H770" s="132">
        <v>9313</v>
      </c>
      <c r="I770" s="117">
        <f t="shared" si="166"/>
        <v>42.098934530348025</v>
      </c>
      <c r="J770" s="122"/>
      <c r="K770" s="127">
        <f t="shared" si="167"/>
        <v>42.098934530348025</v>
      </c>
    </row>
    <row r="771" spans="1:11" ht="26.4">
      <c r="A771" s="154" t="s">
        <v>69</v>
      </c>
      <c r="B771" s="103" t="s">
        <v>213</v>
      </c>
      <c r="C771" s="153" t="s">
        <v>787</v>
      </c>
      <c r="D771" s="155">
        <v>240</v>
      </c>
      <c r="E771" s="155">
        <v>900302</v>
      </c>
      <c r="F771" s="132">
        <v>14077.5</v>
      </c>
      <c r="G771" s="132">
        <v>14077.5</v>
      </c>
      <c r="H771" s="132">
        <v>5926.5</v>
      </c>
      <c r="I771" s="117">
        <f t="shared" si="166"/>
        <v>42.099094299413956</v>
      </c>
      <c r="J771" s="122"/>
      <c r="K771" s="127">
        <f t="shared" si="167"/>
        <v>42.099094299413956</v>
      </c>
    </row>
    <row r="772" spans="1:11" ht="26.4">
      <c r="A772" s="154" t="s">
        <v>69</v>
      </c>
      <c r="B772" s="103" t="s">
        <v>213</v>
      </c>
      <c r="C772" s="153" t="s">
        <v>787</v>
      </c>
      <c r="D772" s="155">
        <v>240</v>
      </c>
      <c r="E772" s="155">
        <v>900100</v>
      </c>
      <c r="F772" s="132">
        <v>4022.1</v>
      </c>
      <c r="G772" s="132">
        <v>4022.1</v>
      </c>
      <c r="H772" s="132">
        <v>1693.3</v>
      </c>
      <c r="I772" s="117">
        <f t="shared" si="166"/>
        <v>42.099898063200811</v>
      </c>
      <c r="J772" s="122"/>
      <c r="K772" s="127">
        <f t="shared" si="167"/>
        <v>42.099898063200811</v>
      </c>
    </row>
    <row r="773" spans="1:11" ht="52.8">
      <c r="A773" s="162" t="s">
        <v>323</v>
      </c>
      <c r="B773" s="96" t="s">
        <v>213</v>
      </c>
      <c r="C773" s="150" t="s">
        <v>488</v>
      </c>
      <c r="D773" s="158"/>
      <c r="E773" s="158"/>
      <c r="F773" s="116">
        <f>F779+F774</f>
        <v>16110.3</v>
      </c>
      <c r="G773" s="116">
        <f>G779+G774</f>
        <v>16110.3</v>
      </c>
      <c r="H773" s="116">
        <f>H779+H774</f>
        <v>9877.2999999999993</v>
      </c>
      <c r="I773" s="116">
        <f t="shared" si="166"/>
        <v>61.310465975183583</v>
      </c>
      <c r="J773" s="122"/>
      <c r="K773" s="126">
        <f t="shared" si="167"/>
        <v>61.310465975183583</v>
      </c>
    </row>
    <row r="774" spans="1:11" ht="52.8">
      <c r="A774" s="171" t="s">
        <v>671</v>
      </c>
      <c r="B774" s="103" t="s">
        <v>213</v>
      </c>
      <c r="C774" s="155" t="s">
        <v>672</v>
      </c>
      <c r="D774" s="158"/>
      <c r="E774" s="158"/>
      <c r="F774" s="116">
        <f>F775+F777</f>
        <v>5259</v>
      </c>
      <c r="G774" s="116">
        <f>G775+G777</f>
        <v>5259</v>
      </c>
      <c r="H774" s="116">
        <f>H775+H777</f>
        <v>0</v>
      </c>
      <c r="I774" s="117">
        <f t="shared" si="166"/>
        <v>0</v>
      </c>
      <c r="J774" s="122"/>
      <c r="K774" s="127">
        <f t="shared" si="167"/>
        <v>0</v>
      </c>
    </row>
    <row r="775" spans="1:11" ht="26.4">
      <c r="A775" s="154" t="s">
        <v>67</v>
      </c>
      <c r="B775" s="103" t="s">
        <v>213</v>
      </c>
      <c r="C775" s="155" t="s">
        <v>672</v>
      </c>
      <c r="D775" s="155">
        <v>200</v>
      </c>
      <c r="E775" s="158"/>
      <c r="F775" s="117">
        <f>F776</f>
        <v>445.8</v>
      </c>
      <c r="G775" s="117">
        <f>G776</f>
        <v>445.8</v>
      </c>
      <c r="H775" s="117">
        <f>H776</f>
        <v>0</v>
      </c>
      <c r="I775" s="117">
        <f t="shared" si="166"/>
        <v>0</v>
      </c>
      <c r="J775" s="122"/>
      <c r="K775" s="127">
        <f t="shared" si="167"/>
        <v>0</v>
      </c>
    </row>
    <row r="776" spans="1:11" ht="26.4">
      <c r="A776" s="154" t="s">
        <v>69</v>
      </c>
      <c r="B776" s="103" t="s">
        <v>213</v>
      </c>
      <c r="C776" s="155" t="s">
        <v>672</v>
      </c>
      <c r="D776" s="155">
        <v>240</v>
      </c>
      <c r="E776" s="155">
        <v>900303</v>
      </c>
      <c r="F776" s="117">
        <v>445.8</v>
      </c>
      <c r="G776" s="117">
        <v>445.8</v>
      </c>
      <c r="H776" s="117">
        <v>0</v>
      </c>
      <c r="I776" s="117">
        <f t="shared" si="166"/>
        <v>0</v>
      </c>
      <c r="J776" s="122"/>
      <c r="K776" s="127">
        <f t="shared" si="167"/>
        <v>0</v>
      </c>
    </row>
    <row r="777" spans="1:11" ht="26.4">
      <c r="A777" s="154" t="s">
        <v>83</v>
      </c>
      <c r="B777" s="103" t="s">
        <v>213</v>
      </c>
      <c r="C777" s="155" t="s">
        <v>672</v>
      </c>
      <c r="D777" s="155" t="s">
        <v>84</v>
      </c>
      <c r="E777" s="158"/>
      <c r="F777" s="117">
        <f>F778</f>
        <v>4813.2</v>
      </c>
      <c r="G777" s="117">
        <f>G778</f>
        <v>4813.2</v>
      </c>
      <c r="H777" s="117">
        <f>H778</f>
        <v>0</v>
      </c>
      <c r="I777" s="117">
        <f t="shared" si="166"/>
        <v>0</v>
      </c>
      <c r="J777" s="122"/>
      <c r="K777" s="127">
        <f t="shared" si="167"/>
        <v>0</v>
      </c>
    </row>
    <row r="778" spans="1:11">
      <c r="A778" s="154" t="s">
        <v>85</v>
      </c>
      <c r="B778" s="103" t="s">
        <v>213</v>
      </c>
      <c r="C778" s="155" t="s">
        <v>672</v>
      </c>
      <c r="D778" s="155" t="s">
        <v>86</v>
      </c>
      <c r="E778" s="155">
        <v>900303</v>
      </c>
      <c r="F778" s="117">
        <v>4813.2</v>
      </c>
      <c r="G778" s="117">
        <v>4813.2</v>
      </c>
      <c r="H778" s="117">
        <v>0</v>
      </c>
      <c r="I778" s="117">
        <f t="shared" si="166"/>
        <v>0</v>
      </c>
      <c r="J778" s="122"/>
      <c r="K778" s="127">
        <f t="shared" si="167"/>
        <v>0</v>
      </c>
    </row>
    <row r="779" spans="1:11" ht="26.4">
      <c r="A779" s="173" t="s">
        <v>487</v>
      </c>
      <c r="B779" s="103" t="s">
        <v>213</v>
      </c>
      <c r="C779" s="153" t="s">
        <v>489</v>
      </c>
      <c r="D779" s="155"/>
      <c r="E779" s="155"/>
      <c r="F779" s="117">
        <f t="shared" ref="F779:H780" si="170">F780</f>
        <v>10851.3</v>
      </c>
      <c r="G779" s="117">
        <f t="shared" si="170"/>
        <v>10851.3</v>
      </c>
      <c r="H779" s="117">
        <f t="shared" si="170"/>
        <v>9877.2999999999993</v>
      </c>
      <c r="I779" s="117">
        <f t="shared" ref="I779:I842" si="171">H779/F779*100</f>
        <v>91.024116926082584</v>
      </c>
      <c r="J779" s="122"/>
      <c r="K779" s="127">
        <f t="shared" ref="K779:K842" si="172">H779/G779*100</f>
        <v>91.024116926082584</v>
      </c>
    </row>
    <row r="780" spans="1:11" ht="26.4">
      <c r="A780" s="154" t="s">
        <v>83</v>
      </c>
      <c r="B780" s="103" t="s">
        <v>213</v>
      </c>
      <c r="C780" s="153" t="s">
        <v>489</v>
      </c>
      <c r="D780" s="155" t="s">
        <v>84</v>
      </c>
      <c r="E780" s="155"/>
      <c r="F780" s="117">
        <f>F781</f>
        <v>10851.3</v>
      </c>
      <c r="G780" s="117">
        <f>G781</f>
        <v>10851.3</v>
      </c>
      <c r="H780" s="117">
        <f t="shared" si="170"/>
        <v>9877.2999999999993</v>
      </c>
      <c r="I780" s="117">
        <f t="shared" si="171"/>
        <v>91.024116926082584</v>
      </c>
      <c r="J780" s="122"/>
      <c r="K780" s="127">
        <f t="shared" si="172"/>
        <v>91.024116926082584</v>
      </c>
    </row>
    <row r="781" spans="1:11">
      <c r="A781" s="154" t="s">
        <v>85</v>
      </c>
      <c r="B781" s="103" t="s">
        <v>213</v>
      </c>
      <c r="C781" s="153" t="s">
        <v>489</v>
      </c>
      <c r="D781" s="155" t="s">
        <v>86</v>
      </c>
      <c r="E781" s="155">
        <v>900100</v>
      </c>
      <c r="F781" s="117">
        <v>10851.3</v>
      </c>
      <c r="G781" s="117">
        <v>10851.3</v>
      </c>
      <c r="H781" s="138">
        <v>9877.2999999999993</v>
      </c>
      <c r="I781" s="117">
        <f t="shared" si="171"/>
        <v>91.024116926082584</v>
      </c>
      <c r="J781" s="122"/>
      <c r="K781" s="127">
        <f t="shared" si="172"/>
        <v>91.024116926082584</v>
      </c>
    </row>
    <row r="782" spans="1:11">
      <c r="A782" s="159" t="s">
        <v>704</v>
      </c>
      <c r="B782" s="96" t="s">
        <v>213</v>
      </c>
      <c r="C782" s="150" t="s">
        <v>705</v>
      </c>
      <c r="D782" s="78"/>
      <c r="E782" s="155"/>
      <c r="F782" s="116">
        <f>F783</f>
        <v>49216</v>
      </c>
      <c r="G782" s="116">
        <f>G783</f>
        <v>49216</v>
      </c>
      <c r="H782" s="116">
        <f>H783</f>
        <v>32602.100000000002</v>
      </c>
      <c r="I782" s="116">
        <f t="shared" si="171"/>
        <v>66.242888491547475</v>
      </c>
      <c r="J782" s="135"/>
      <c r="K782" s="126">
        <f t="shared" si="172"/>
        <v>66.242888491547475</v>
      </c>
    </row>
    <row r="783" spans="1:11" ht="66">
      <c r="A783" s="154" t="s">
        <v>703</v>
      </c>
      <c r="B783" s="103" t="s">
        <v>213</v>
      </c>
      <c r="C783" s="153" t="s">
        <v>707</v>
      </c>
      <c r="D783" s="78"/>
      <c r="E783" s="155"/>
      <c r="F783" s="117">
        <f>F784+F786</f>
        <v>49216</v>
      </c>
      <c r="G783" s="117">
        <f>G784+G786</f>
        <v>49216</v>
      </c>
      <c r="H783" s="117">
        <f>H784+H786</f>
        <v>32602.100000000002</v>
      </c>
      <c r="I783" s="117">
        <f t="shared" si="171"/>
        <v>66.242888491547475</v>
      </c>
      <c r="J783" s="122"/>
      <c r="K783" s="127">
        <f t="shared" si="172"/>
        <v>66.242888491547475</v>
      </c>
    </row>
    <row r="784" spans="1:11" ht="39.6">
      <c r="A784" s="154" t="s">
        <v>62</v>
      </c>
      <c r="B784" s="103" t="s">
        <v>213</v>
      </c>
      <c r="C784" s="153" t="s">
        <v>707</v>
      </c>
      <c r="D784" s="155" t="s">
        <v>63</v>
      </c>
      <c r="E784" s="155"/>
      <c r="F784" s="117">
        <f>F785</f>
        <v>1875</v>
      </c>
      <c r="G784" s="117">
        <f>G785</f>
        <v>1875</v>
      </c>
      <c r="H784" s="117">
        <f>H785</f>
        <v>1249.9000000000001</v>
      </c>
      <c r="I784" s="117">
        <f t="shared" si="171"/>
        <v>66.661333333333346</v>
      </c>
      <c r="J784" s="122"/>
      <c r="K784" s="127">
        <f t="shared" si="172"/>
        <v>66.661333333333346</v>
      </c>
    </row>
    <row r="785" spans="1:11">
      <c r="A785" s="154" t="s">
        <v>81</v>
      </c>
      <c r="B785" s="103" t="s">
        <v>213</v>
      </c>
      <c r="C785" s="153" t="s">
        <v>707</v>
      </c>
      <c r="D785" s="155" t="s">
        <v>82</v>
      </c>
      <c r="E785" s="155">
        <v>900204</v>
      </c>
      <c r="F785" s="117">
        <v>1875</v>
      </c>
      <c r="G785" s="117">
        <v>1875</v>
      </c>
      <c r="H785" s="117">
        <v>1249.9000000000001</v>
      </c>
      <c r="I785" s="117">
        <f t="shared" si="171"/>
        <v>66.661333333333346</v>
      </c>
      <c r="J785" s="122"/>
      <c r="K785" s="127">
        <f t="shared" si="172"/>
        <v>66.661333333333346</v>
      </c>
    </row>
    <row r="786" spans="1:11" ht="26.4">
      <c r="A786" s="154" t="s">
        <v>83</v>
      </c>
      <c r="B786" s="103" t="s">
        <v>213</v>
      </c>
      <c r="C786" s="153" t="s">
        <v>707</v>
      </c>
      <c r="D786" s="155" t="s">
        <v>84</v>
      </c>
      <c r="E786" s="155"/>
      <c r="F786" s="117">
        <f>F787</f>
        <v>47341</v>
      </c>
      <c r="G786" s="117">
        <f>G787</f>
        <v>47341</v>
      </c>
      <c r="H786" s="117">
        <f>H787</f>
        <v>31352.2</v>
      </c>
      <c r="I786" s="117">
        <f t="shared" si="171"/>
        <v>66.226315455947287</v>
      </c>
      <c r="J786" s="122"/>
      <c r="K786" s="127">
        <f t="shared" si="172"/>
        <v>66.226315455947287</v>
      </c>
    </row>
    <row r="787" spans="1:11">
      <c r="A787" s="154" t="s">
        <v>85</v>
      </c>
      <c r="B787" s="103" t="s">
        <v>213</v>
      </c>
      <c r="C787" s="153" t="s">
        <v>707</v>
      </c>
      <c r="D787" s="155" t="s">
        <v>86</v>
      </c>
      <c r="E787" s="155">
        <v>900204</v>
      </c>
      <c r="F787" s="117">
        <v>47341</v>
      </c>
      <c r="G787" s="117">
        <v>47341</v>
      </c>
      <c r="H787" s="117">
        <v>31352.2</v>
      </c>
      <c r="I787" s="117">
        <f t="shared" si="171"/>
        <v>66.226315455947287</v>
      </c>
      <c r="J787" s="122"/>
      <c r="K787" s="127">
        <f t="shared" si="172"/>
        <v>66.226315455947287</v>
      </c>
    </row>
    <row r="788" spans="1:11" ht="26.4">
      <c r="A788" s="151" t="s">
        <v>472</v>
      </c>
      <c r="B788" s="96" t="s">
        <v>213</v>
      </c>
      <c r="C788" s="150" t="s">
        <v>166</v>
      </c>
      <c r="D788" s="82"/>
      <c r="E788" s="158"/>
      <c r="F788" s="116">
        <f t="shared" ref="F788:H789" si="173">F789</f>
        <v>3032.6</v>
      </c>
      <c r="G788" s="116">
        <f t="shared" si="173"/>
        <v>3032.6</v>
      </c>
      <c r="H788" s="116">
        <f t="shared" si="173"/>
        <v>1344.8</v>
      </c>
      <c r="I788" s="116">
        <f t="shared" si="171"/>
        <v>44.344786651717996</v>
      </c>
      <c r="J788" s="122"/>
      <c r="K788" s="126">
        <f t="shared" si="172"/>
        <v>44.344786651717996</v>
      </c>
    </row>
    <row r="789" spans="1:11">
      <c r="A789" s="151" t="s">
        <v>473</v>
      </c>
      <c r="B789" s="96" t="s">
        <v>213</v>
      </c>
      <c r="C789" s="150" t="s">
        <v>167</v>
      </c>
      <c r="D789" s="82"/>
      <c r="E789" s="158"/>
      <c r="F789" s="116">
        <f t="shared" si="173"/>
        <v>3032.6</v>
      </c>
      <c r="G789" s="116">
        <f t="shared" si="173"/>
        <v>3032.6</v>
      </c>
      <c r="H789" s="116">
        <f t="shared" si="173"/>
        <v>1344.8</v>
      </c>
      <c r="I789" s="116">
        <f t="shared" si="171"/>
        <v>44.344786651717996</v>
      </c>
      <c r="J789" s="122"/>
      <c r="K789" s="126">
        <f t="shared" si="172"/>
        <v>44.344786651717996</v>
      </c>
    </row>
    <row r="790" spans="1:11" ht="39.6">
      <c r="A790" s="174" t="s">
        <v>474</v>
      </c>
      <c r="B790" s="96" t="s">
        <v>213</v>
      </c>
      <c r="C790" s="150" t="s">
        <v>176</v>
      </c>
      <c r="D790" s="158"/>
      <c r="E790" s="158"/>
      <c r="F790" s="116">
        <f t="shared" ref="F790:H792" si="174">F791</f>
        <v>3032.6</v>
      </c>
      <c r="G790" s="116">
        <f t="shared" si="174"/>
        <v>3032.6</v>
      </c>
      <c r="H790" s="116">
        <f t="shared" si="174"/>
        <v>1344.8</v>
      </c>
      <c r="I790" s="116">
        <f t="shared" si="171"/>
        <v>44.344786651717996</v>
      </c>
      <c r="J790" s="122"/>
      <c r="K790" s="126">
        <f t="shared" si="172"/>
        <v>44.344786651717996</v>
      </c>
    </row>
    <row r="791" spans="1:11">
      <c r="A791" s="176" t="s">
        <v>243</v>
      </c>
      <c r="B791" s="103" t="s">
        <v>213</v>
      </c>
      <c r="C791" s="153" t="s">
        <v>244</v>
      </c>
      <c r="D791" s="155"/>
      <c r="E791" s="155"/>
      <c r="F791" s="117">
        <f>F792+F794</f>
        <v>3032.6</v>
      </c>
      <c r="G791" s="117">
        <f>G792+G794</f>
        <v>3032.6</v>
      </c>
      <c r="H791" s="117">
        <f>H792+H794</f>
        <v>1344.8</v>
      </c>
      <c r="I791" s="117">
        <f t="shared" si="171"/>
        <v>44.344786651717996</v>
      </c>
      <c r="J791" s="122"/>
      <c r="K791" s="127">
        <f t="shared" si="172"/>
        <v>44.344786651717996</v>
      </c>
    </row>
    <row r="792" spans="1:11" ht="26.4">
      <c r="A792" s="154" t="s">
        <v>67</v>
      </c>
      <c r="B792" s="103" t="s">
        <v>213</v>
      </c>
      <c r="C792" s="153" t="s">
        <v>244</v>
      </c>
      <c r="D792" s="155">
        <v>200</v>
      </c>
      <c r="E792" s="155"/>
      <c r="F792" s="117">
        <f>F793</f>
        <v>46</v>
      </c>
      <c r="G792" s="117">
        <f>G793</f>
        <v>46</v>
      </c>
      <c r="H792" s="117">
        <f t="shared" si="174"/>
        <v>19.2</v>
      </c>
      <c r="I792" s="117">
        <f t="shared" si="171"/>
        <v>41.739130434782609</v>
      </c>
      <c r="J792" s="122"/>
      <c r="K792" s="127">
        <f t="shared" si="172"/>
        <v>41.739130434782609</v>
      </c>
    </row>
    <row r="793" spans="1:11" ht="26.4">
      <c r="A793" s="154" t="s">
        <v>69</v>
      </c>
      <c r="B793" s="103" t="s">
        <v>213</v>
      </c>
      <c r="C793" s="153" t="s">
        <v>244</v>
      </c>
      <c r="D793" s="155">
        <v>240</v>
      </c>
      <c r="E793" s="155">
        <v>900100</v>
      </c>
      <c r="F793" s="117">
        <v>46</v>
      </c>
      <c r="G793" s="117">
        <v>46</v>
      </c>
      <c r="H793" s="117">
        <v>19.2</v>
      </c>
      <c r="I793" s="117">
        <f t="shared" si="171"/>
        <v>41.739130434782609</v>
      </c>
      <c r="J793" s="122"/>
      <c r="K793" s="127">
        <f t="shared" si="172"/>
        <v>41.739130434782609</v>
      </c>
    </row>
    <row r="794" spans="1:11" ht="26.4">
      <c r="A794" s="154" t="s">
        <v>83</v>
      </c>
      <c r="B794" s="103" t="s">
        <v>213</v>
      </c>
      <c r="C794" s="153" t="s">
        <v>244</v>
      </c>
      <c r="D794" s="155">
        <v>600</v>
      </c>
      <c r="E794" s="155"/>
      <c r="F794" s="117">
        <f>F795</f>
        <v>2986.6</v>
      </c>
      <c r="G794" s="117">
        <f>G795</f>
        <v>2986.6</v>
      </c>
      <c r="H794" s="117">
        <f>H795</f>
        <v>1325.6</v>
      </c>
      <c r="I794" s="117">
        <f t="shared" si="171"/>
        <v>44.384919306234508</v>
      </c>
      <c r="J794" s="122"/>
      <c r="K794" s="127">
        <f t="shared" si="172"/>
        <v>44.384919306234508</v>
      </c>
    </row>
    <row r="795" spans="1:11">
      <c r="A795" s="154" t="s">
        <v>85</v>
      </c>
      <c r="B795" s="103" t="s">
        <v>213</v>
      </c>
      <c r="C795" s="153" t="s">
        <v>244</v>
      </c>
      <c r="D795" s="155">
        <v>610</v>
      </c>
      <c r="E795" s="155">
        <v>900100</v>
      </c>
      <c r="F795" s="117">
        <v>2986.6</v>
      </c>
      <c r="G795" s="117">
        <v>2986.6</v>
      </c>
      <c r="H795" s="117">
        <v>1325.6</v>
      </c>
      <c r="I795" s="117">
        <f t="shared" si="171"/>
        <v>44.384919306234508</v>
      </c>
      <c r="J795" s="122"/>
      <c r="K795" s="127">
        <f t="shared" si="172"/>
        <v>44.384919306234508</v>
      </c>
    </row>
    <row r="796" spans="1:11" ht="26.4">
      <c r="A796" s="180" t="s">
        <v>480</v>
      </c>
      <c r="B796" s="96" t="s">
        <v>213</v>
      </c>
      <c r="C796" s="150" t="s">
        <v>143</v>
      </c>
      <c r="D796" s="155"/>
      <c r="E796" s="155"/>
      <c r="F796" s="116">
        <f t="shared" ref="F796:H798" si="175">F797</f>
        <v>577.6</v>
      </c>
      <c r="G796" s="116">
        <f t="shared" si="175"/>
        <v>518.9</v>
      </c>
      <c r="H796" s="116">
        <f t="shared" si="175"/>
        <v>449.6</v>
      </c>
      <c r="I796" s="116">
        <f t="shared" si="171"/>
        <v>77.8393351800554</v>
      </c>
      <c r="J796" s="122"/>
      <c r="K796" s="126">
        <f t="shared" si="172"/>
        <v>86.644825592599744</v>
      </c>
    </row>
    <row r="797" spans="1:11" ht="26.4">
      <c r="A797" s="180" t="s">
        <v>475</v>
      </c>
      <c r="B797" s="96" t="s">
        <v>213</v>
      </c>
      <c r="C797" s="150" t="s">
        <v>477</v>
      </c>
      <c r="D797" s="84"/>
      <c r="E797" s="84"/>
      <c r="F797" s="116">
        <f t="shared" si="175"/>
        <v>577.6</v>
      </c>
      <c r="G797" s="116">
        <f t="shared" si="175"/>
        <v>518.9</v>
      </c>
      <c r="H797" s="116">
        <f t="shared" si="175"/>
        <v>449.6</v>
      </c>
      <c r="I797" s="116">
        <f t="shared" si="171"/>
        <v>77.8393351800554</v>
      </c>
      <c r="J797" s="122"/>
      <c r="K797" s="126">
        <f t="shared" si="172"/>
        <v>86.644825592599744</v>
      </c>
    </row>
    <row r="798" spans="1:11" ht="26.4">
      <c r="A798" s="172" t="s">
        <v>476</v>
      </c>
      <c r="B798" s="96" t="s">
        <v>213</v>
      </c>
      <c r="C798" s="150" t="s">
        <v>478</v>
      </c>
      <c r="D798" s="158"/>
      <c r="E798" s="158"/>
      <c r="F798" s="116">
        <f t="shared" si="175"/>
        <v>577.6</v>
      </c>
      <c r="G798" s="116">
        <f t="shared" si="175"/>
        <v>518.9</v>
      </c>
      <c r="H798" s="116">
        <f t="shared" si="175"/>
        <v>449.6</v>
      </c>
      <c r="I798" s="116">
        <f t="shared" si="171"/>
        <v>77.8393351800554</v>
      </c>
      <c r="J798" s="122"/>
      <c r="K798" s="126">
        <f t="shared" si="172"/>
        <v>86.644825592599744</v>
      </c>
    </row>
    <row r="799" spans="1:11" ht="26.4">
      <c r="A799" s="188" t="s">
        <v>797</v>
      </c>
      <c r="B799" s="103" t="s">
        <v>213</v>
      </c>
      <c r="C799" s="165" t="s">
        <v>479</v>
      </c>
      <c r="D799" s="155"/>
      <c r="E799" s="155"/>
      <c r="F799" s="117">
        <f>F800+F802</f>
        <v>577.6</v>
      </c>
      <c r="G799" s="117">
        <f>G800+G802</f>
        <v>518.9</v>
      </c>
      <c r="H799" s="117">
        <f>H800+H802</f>
        <v>449.6</v>
      </c>
      <c r="I799" s="117">
        <f t="shared" si="171"/>
        <v>77.8393351800554</v>
      </c>
      <c r="J799" s="122"/>
      <c r="K799" s="127">
        <f t="shared" si="172"/>
        <v>86.644825592599744</v>
      </c>
    </row>
    <row r="800" spans="1:11" ht="26.4">
      <c r="A800" s="154" t="s">
        <v>67</v>
      </c>
      <c r="B800" s="103" t="s">
        <v>213</v>
      </c>
      <c r="C800" s="165" t="s">
        <v>479</v>
      </c>
      <c r="D800" s="155">
        <v>200</v>
      </c>
      <c r="E800" s="155"/>
      <c r="F800" s="117">
        <f>F801</f>
        <v>78.099999999999994</v>
      </c>
      <c r="G800" s="117">
        <f>G801</f>
        <v>35</v>
      </c>
      <c r="H800" s="117">
        <f>H801</f>
        <v>35</v>
      </c>
      <c r="I800" s="117">
        <f t="shared" si="171"/>
        <v>44.814340588988479</v>
      </c>
      <c r="J800" s="122"/>
      <c r="K800" s="127">
        <f t="shared" si="172"/>
        <v>100</v>
      </c>
    </row>
    <row r="801" spans="1:11" ht="26.4">
      <c r="A801" s="154" t="s">
        <v>69</v>
      </c>
      <c r="B801" s="103" t="s">
        <v>213</v>
      </c>
      <c r="C801" s="165" t="s">
        <v>479</v>
      </c>
      <c r="D801" s="155">
        <v>240</v>
      </c>
      <c r="E801" s="155">
        <v>900100</v>
      </c>
      <c r="F801" s="117">
        <v>78.099999999999994</v>
      </c>
      <c r="G801" s="117">
        <v>35</v>
      </c>
      <c r="H801" s="117">
        <v>35</v>
      </c>
      <c r="I801" s="117">
        <f t="shared" si="171"/>
        <v>44.814340588988479</v>
      </c>
      <c r="J801" s="122"/>
      <c r="K801" s="127">
        <f t="shared" si="172"/>
        <v>100</v>
      </c>
    </row>
    <row r="802" spans="1:11" ht="26.4">
      <c r="A802" s="154" t="s">
        <v>83</v>
      </c>
      <c r="B802" s="103" t="s">
        <v>213</v>
      </c>
      <c r="C802" s="165" t="s">
        <v>479</v>
      </c>
      <c r="D802" s="155" t="s">
        <v>84</v>
      </c>
      <c r="E802" s="155"/>
      <c r="F802" s="117">
        <f>F803</f>
        <v>499.5</v>
      </c>
      <c r="G802" s="117">
        <f>G803</f>
        <v>483.9</v>
      </c>
      <c r="H802" s="117">
        <f>H803</f>
        <v>414.6</v>
      </c>
      <c r="I802" s="117">
        <f t="shared" si="171"/>
        <v>83.003003003003002</v>
      </c>
      <c r="J802" s="122"/>
      <c r="K802" s="127">
        <f t="shared" si="172"/>
        <v>85.678859268443901</v>
      </c>
    </row>
    <row r="803" spans="1:11">
      <c r="A803" s="154" t="s">
        <v>85</v>
      </c>
      <c r="B803" s="103" t="s">
        <v>213</v>
      </c>
      <c r="C803" s="165" t="s">
        <v>479</v>
      </c>
      <c r="D803" s="155" t="s">
        <v>86</v>
      </c>
      <c r="E803" s="155">
        <v>900100</v>
      </c>
      <c r="F803" s="117">
        <v>499.5</v>
      </c>
      <c r="G803" s="117">
        <v>483.9</v>
      </c>
      <c r="H803" s="117">
        <v>414.6</v>
      </c>
      <c r="I803" s="117">
        <f t="shared" si="171"/>
        <v>83.003003003003002</v>
      </c>
      <c r="J803" s="122"/>
      <c r="K803" s="127">
        <f t="shared" si="172"/>
        <v>85.678859268443901</v>
      </c>
    </row>
    <row r="804" spans="1:11" ht="26.4">
      <c r="A804" s="154" t="s">
        <v>780</v>
      </c>
      <c r="B804" s="96" t="s">
        <v>213</v>
      </c>
      <c r="C804" s="150" t="s">
        <v>777</v>
      </c>
      <c r="D804" s="155"/>
      <c r="E804" s="155"/>
      <c r="F804" s="116">
        <f t="shared" ref="F804:H805" si="176">F805</f>
        <v>4370.8999999999996</v>
      </c>
      <c r="G804" s="116">
        <f t="shared" si="176"/>
        <v>3397.7000000000003</v>
      </c>
      <c r="H804" s="116">
        <f t="shared" si="176"/>
        <v>3397.7000000000003</v>
      </c>
      <c r="I804" s="116">
        <f t="shared" si="171"/>
        <v>77.734562675879133</v>
      </c>
      <c r="J804" s="122"/>
      <c r="K804" s="126">
        <f t="shared" si="172"/>
        <v>100</v>
      </c>
    </row>
    <row r="805" spans="1:11" ht="26.4">
      <c r="A805" s="154" t="s">
        <v>781</v>
      </c>
      <c r="B805" s="96" t="s">
        <v>213</v>
      </c>
      <c r="C805" s="150" t="s">
        <v>778</v>
      </c>
      <c r="D805" s="155"/>
      <c r="E805" s="155"/>
      <c r="F805" s="116">
        <f t="shared" si="176"/>
        <v>4370.8999999999996</v>
      </c>
      <c r="G805" s="116">
        <f t="shared" si="176"/>
        <v>3397.7000000000003</v>
      </c>
      <c r="H805" s="116">
        <f t="shared" si="176"/>
        <v>3397.7000000000003</v>
      </c>
      <c r="I805" s="116">
        <f t="shared" si="171"/>
        <v>77.734562675879133</v>
      </c>
      <c r="J805" s="122"/>
      <c r="K805" s="126">
        <f t="shared" si="172"/>
        <v>100</v>
      </c>
    </row>
    <row r="806" spans="1:11" ht="26.4">
      <c r="A806" s="154" t="s">
        <v>782</v>
      </c>
      <c r="B806" s="96" t="s">
        <v>213</v>
      </c>
      <c r="C806" s="150" t="s">
        <v>779</v>
      </c>
      <c r="D806" s="155"/>
      <c r="E806" s="155"/>
      <c r="F806" s="116">
        <f>F807+F811</f>
        <v>4370.8999999999996</v>
      </c>
      <c r="G806" s="116">
        <f>G807+G811</f>
        <v>3397.7000000000003</v>
      </c>
      <c r="H806" s="116">
        <f>H807+H811</f>
        <v>3397.7000000000003</v>
      </c>
      <c r="I806" s="116">
        <f t="shared" si="171"/>
        <v>77.734562675879133</v>
      </c>
      <c r="J806" s="122"/>
      <c r="K806" s="126">
        <f t="shared" si="172"/>
        <v>100</v>
      </c>
    </row>
    <row r="807" spans="1:11" ht="26.4">
      <c r="A807" s="154" t="s">
        <v>860</v>
      </c>
      <c r="B807" s="103" t="s">
        <v>213</v>
      </c>
      <c r="C807" s="153" t="s">
        <v>889</v>
      </c>
      <c r="D807" s="155"/>
      <c r="E807" s="155"/>
      <c r="F807" s="117">
        <f>F808</f>
        <v>550.4</v>
      </c>
      <c r="G807" s="117">
        <f>G808</f>
        <v>0</v>
      </c>
      <c r="H807" s="117">
        <f>H808</f>
        <v>0</v>
      </c>
      <c r="I807" s="117">
        <f t="shared" si="171"/>
        <v>0</v>
      </c>
      <c r="J807" s="122"/>
      <c r="K807" s="127">
        <v>0</v>
      </c>
    </row>
    <row r="808" spans="1:11" ht="26.4">
      <c r="A808" s="154" t="s">
        <v>67</v>
      </c>
      <c r="B808" s="103" t="s">
        <v>213</v>
      </c>
      <c r="C808" s="153" t="s">
        <v>889</v>
      </c>
      <c r="D808" s="155">
        <v>200</v>
      </c>
      <c r="E808" s="155"/>
      <c r="F808" s="117">
        <f>F809+F810</f>
        <v>550.4</v>
      </c>
      <c r="G808" s="117">
        <f>G809+G810</f>
        <v>0</v>
      </c>
      <c r="H808" s="117">
        <f>H809+H810</f>
        <v>0</v>
      </c>
      <c r="I808" s="117">
        <f t="shared" si="171"/>
        <v>0</v>
      </c>
      <c r="J808" s="122"/>
      <c r="K808" s="127">
        <v>0</v>
      </c>
    </row>
    <row r="809" spans="1:11" ht="26.4">
      <c r="A809" s="154" t="s">
        <v>69</v>
      </c>
      <c r="B809" s="103" t="s">
        <v>213</v>
      </c>
      <c r="C809" s="153" t="s">
        <v>889</v>
      </c>
      <c r="D809" s="155">
        <v>240</v>
      </c>
      <c r="E809" s="155">
        <v>900302</v>
      </c>
      <c r="F809" s="117">
        <v>467.9</v>
      </c>
      <c r="G809" s="117">
        <v>0</v>
      </c>
      <c r="H809" s="117">
        <v>0</v>
      </c>
      <c r="I809" s="117">
        <f t="shared" si="171"/>
        <v>0</v>
      </c>
      <c r="J809" s="122"/>
      <c r="K809" s="127">
        <v>0</v>
      </c>
    </row>
    <row r="810" spans="1:11" ht="26.4">
      <c r="A810" s="154" t="s">
        <v>69</v>
      </c>
      <c r="B810" s="103" t="s">
        <v>213</v>
      </c>
      <c r="C810" s="153" t="s">
        <v>889</v>
      </c>
      <c r="D810" s="155">
        <v>240</v>
      </c>
      <c r="E810" s="155">
        <v>900100</v>
      </c>
      <c r="F810" s="117">
        <v>82.5</v>
      </c>
      <c r="G810" s="117">
        <v>0</v>
      </c>
      <c r="H810" s="117">
        <v>0</v>
      </c>
      <c r="I810" s="117">
        <f t="shared" si="171"/>
        <v>0</v>
      </c>
      <c r="J810" s="122"/>
      <c r="K810" s="127">
        <v>0</v>
      </c>
    </row>
    <row r="811" spans="1:11" ht="26.4">
      <c r="A811" s="154" t="s">
        <v>861</v>
      </c>
      <c r="B811" s="103" t="s">
        <v>213</v>
      </c>
      <c r="C811" s="153" t="s">
        <v>890</v>
      </c>
      <c r="D811" s="155"/>
      <c r="E811" s="155"/>
      <c r="F811" s="117">
        <f>F812</f>
        <v>3820.5</v>
      </c>
      <c r="G811" s="117">
        <f>G812</f>
        <v>3397.7000000000003</v>
      </c>
      <c r="H811" s="117">
        <f>H812</f>
        <v>3397.7000000000003</v>
      </c>
      <c r="I811" s="117">
        <f t="shared" si="171"/>
        <v>88.933385682502291</v>
      </c>
      <c r="J811" s="122"/>
      <c r="K811" s="127">
        <f t="shared" si="172"/>
        <v>100</v>
      </c>
    </row>
    <row r="812" spans="1:11" ht="26.4">
      <c r="A812" s="154" t="s">
        <v>67</v>
      </c>
      <c r="B812" s="103" t="s">
        <v>213</v>
      </c>
      <c r="C812" s="153" t="s">
        <v>890</v>
      </c>
      <c r="D812" s="155">
        <v>200</v>
      </c>
      <c r="E812" s="155"/>
      <c r="F812" s="117">
        <f>F813+F814</f>
        <v>3820.5</v>
      </c>
      <c r="G812" s="117">
        <f>G813+G814</f>
        <v>3397.7000000000003</v>
      </c>
      <c r="H812" s="117">
        <f>H813+H814</f>
        <v>3397.7000000000003</v>
      </c>
      <c r="I812" s="117">
        <f t="shared" si="171"/>
        <v>88.933385682502291</v>
      </c>
      <c r="J812" s="122"/>
      <c r="K812" s="127">
        <f t="shared" si="172"/>
        <v>100</v>
      </c>
    </row>
    <row r="813" spans="1:11" ht="26.4">
      <c r="A813" s="154" t="s">
        <v>69</v>
      </c>
      <c r="B813" s="103" t="s">
        <v>213</v>
      </c>
      <c r="C813" s="153" t="s">
        <v>890</v>
      </c>
      <c r="D813" s="155">
        <v>240</v>
      </c>
      <c r="E813" s="155">
        <v>900302</v>
      </c>
      <c r="F813" s="117">
        <v>3438.5</v>
      </c>
      <c r="G813" s="117">
        <v>3057.9</v>
      </c>
      <c r="H813" s="117">
        <v>3057.9</v>
      </c>
      <c r="I813" s="117">
        <f t="shared" si="171"/>
        <v>88.931220008724736</v>
      </c>
      <c r="J813" s="122"/>
      <c r="K813" s="127">
        <f t="shared" si="172"/>
        <v>100</v>
      </c>
    </row>
    <row r="814" spans="1:11" ht="26.4">
      <c r="A814" s="154" t="s">
        <v>69</v>
      </c>
      <c r="B814" s="103" t="s">
        <v>213</v>
      </c>
      <c r="C814" s="153" t="s">
        <v>890</v>
      </c>
      <c r="D814" s="155">
        <v>240</v>
      </c>
      <c r="E814" s="155">
        <v>900100</v>
      </c>
      <c r="F814" s="117">
        <v>382</v>
      </c>
      <c r="G814" s="117">
        <v>339.8</v>
      </c>
      <c r="H814" s="117">
        <v>339.8</v>
      </c>
      <c r="I814" s="117">
        <f t="shared" si="171"/>
        <v>88.952879581151834</v>
      </c>
      <c r="J814" s="122"/>
      <c r="K814" s="127">
        <f t="shared" si="172"/>
        <v>100</v>
      </c>
    </row>
    <row r="815" spans="1:11">
      <c r="A815" s="159" t="s">
        <v>117</v>
      </c>
      <c r="B815" s="96" t="s">
        <v>214</v>
      </c>
      <c r="C815" s="153"/>
      <c r="D815" s="78"/>
      <c r="E815" s="155"/>
      <c r="F815" s="116">
        <f>F816+F852+F873+F867</f>
        <v>180882.59999999998</v>
      </c>
      <c r="G815" s="116">
        <f>G816+G852+G873+G867</f>
        <v>178620.5</v>
      </c>
      <c r="H815" s="116">
        <f>H816+H852+H873+H867</f>
        <v>93780.2</v>
      </c>
      <c r="I815" s="116">
        <f t="shared" si="171"/>
        <v>51.845893413739084</v>
      </c>
      <c r="J815" s="122"/>
      <c r="K815" s="126">
        <f t="shared" si="172"/>
        <v>52.502484317309609</v>
      </c>
    </row>
    <row r="816" spans="1:11">
      <c r="A816" s="91" t="s">
        <v>319</v>
      </c>
      <c r="B816" s="96" t="s">
        <v>214</v>
      </c>
      <c r="C816" s="150" t="s">
        <v>183</v>
      </c>
      <c r="D816" s="78"/>
      <c r="E816" s="155"/>
      <c r="F816" s="116">
        <f>F817+F822</f>
        <v>106838.5</v>
      </c>
      <c r="G816" s="116">
        <f>G817+G822</f>
        <v>104576.4</v>
      </c>
      <c r="H816" s="116">
        <f>H817+H822</f>
        <v>54121.8</v>
      </c>
      <c r="I816" s="116">
        <f t="shared" si="171"/>
        <v>50.657581302620315</v>
      </c>
      <c r="J816" s="122"/>
      <c r="K816" s="126">
        <f t="shared" si="172"/>
        <v>51.75335926652668</v>
      </c>
    </row>
    <row r="817" spans="1:11">
      <c r="A817" s="104" t="s">
        <v>112</v>
      </c>
      <c r="B817" s="76" t="s">
        <v>214</v>
      </c>
      <c r="C817" s="150" t="s">
        <v>184</v>
      </c>
      <c r="D817" s="155"/>
      <c r="E817" s="155"/>
      <c r="F817" s="116">
        <f t="shared" ref="F817:G820" si="177">F818</f>
        <v>8573</v>
      </c>
      <c r="G817" s="116">
        <f t="shared" si="177"/>
        <v>8573</v>
      </c>
      <c r="H817" s="116">
        <f t="shared" ref="H817:H820" si="178">H818</f>
        <v>4029.9</v>
      </c>
      <c r="I817" s="116">
        <f t="shared" si="171"/>
        <v>47.006882071620204</v>
      </c>
      <c r="J817" s="122"/>
      <c r="K817" s="126">
        <f t="shared" si="172"/>
        <v>47.006882071620204</v>
      </c>
    </row>
    <row r="818" spans="1:11" ht="26.4">
      <c r="A818" s="162" t="s">
        <v>464</v>
      </c>
      <c r="B818" s="76" t="s">
        <v>214</v>
      </c>
      <c r="C818" s="150" t="s">
        <v>465</v>
      </c>
      <c r="D818" s="155"/>
      <c r="E818" s="155"/>
      <c r="F818" s="116">
        <f t="shared" si="177"/>
        <v>8573</v>
      </c>
      <c r="G818" s="116">
        <f t="shared" si="177"/>
        <v>8573</v>
      </c>
      <c r="H818" s="116">
        <f t="shared" si="178"/>
        <v>4029.9</v>
      </c>
      <c r="I818" s="116">
        <f t="shared" si="171"/>
        <v>47.006882071620204</v>
      </c>
      <c r="J818" s="122"/>
      <c r="K818" s="126">
        <f t="shared" si="172"/>
        <v>47.006882071620204</v>
      </c>
    </row>
    <row r="819" spans="1:11" ht="118.8">
      <c r="A819" s="171" t="s">
        <v>470</v>
      </c>
      <c r="B819" s="73" t="s">
        <v>214</v>
      </c>
      <c r="C819" s="153" t="s">
        <v>471</v>
      </c>
      <c r="D819" s="78"/>
      <c r="E819" s="78"/>
      <c r="F819" s="117">
        <f t="shared" si="177"/>
        <v>8573</v>
      </c>
      <c r="G819" s="117">
        <f t="shared" si="177"/>
        <v>8573</v>
      </c>
      <c r="H819" s="117">
        <f t="shared" si="178"/>
        <v>4029.9</v>
      </c>
      <c r="I819" s="117">
        <f t="shared" si="171"/>
        <v>47.006882071620204</v>
      </c>
      <c r="J819" s="122"/>
      <c r="K819" s="127">
        <f t="shared" si="172"/>
        <v>47.006882071620204</v>
      </c>
    </row>
    <row r="820" spans="1:11" ht="26.4">
      <c r="A820" s="154" t="s">
        <v>83</v>
      </c>
      <c r="B820" s="73" t="s">
        <v>214</v>
      </c>
      <c r="C820" s="153" t="s">
        <v>471</v>
      </c>
      <c r="D820" s="155" t="s">
        <v>84</v>
      </c>
      <c r="E820" s="155"/>
      <c r="F820" s="117">
        <f t="shared" si="177"/>
        <v>8573</v>
      </c>
      <c r="G820" s="117">
        <f t="shared" si="177"/>
        <v>8573</v>
      </c>
      <c r="H820" s="117">
        <f t="shared" si="178"/>
        <v>4029.9</v>
      </c>
      <c r="I820" s="117">
        <f t="shared" si="171"/>
        <v>47.006882071620204</v>
      </c>
      <c r="J820" s="122"/>
      <c r="K820" s="127">
        <f t="shared" si="172"/>
        <v>47.006882071620204</v>
      </c>
    </row>
    <row r="821" spans="1:11">
      <c r="A821" s="154" t="s">
        <v>85</v>
      </c>
      <c r="B821" s="73" t="s">
        <v>214</v>
      </c>
      <c r="C821" s="153" t="s">
        <v>471</v>
      </c>
      <c r="D821" s="155" t="s">
        <v>86</v>
      </c>
      <c r="E821" s="155">
        <v>900303</v>
      </c>
      <c r="F821" s="117">
        <v>8573</v>
      </c>
      <c r="G821" s="117">
        <v>8573</v>
      </c>
      <c r="H821" s="117">
        <v>4029.9</v>
      </c>
      <c r="I821" s="117">
        <f t="shared" si="171"/>
        <v>47.006882071620204</v>
      </c>
      <c r="J821" s="122"/>
      <c r="K821" s="127">
        <f t="shared" si="172"/>
        <v>47.006882071620204</v>
      </c>
    </row>
    <row r="822" spans="1:11" ht="26.4">
      <c r="A822" s="162" t="s">
        <v>490</v>
      </c>
      <c r="B822" s="76" t="s">
        <v>214</v>
      </c>
      <c r="C822" s="150" t="s">
        <v>185</v>
      </c>
      <c r="D822" s="81"/>
      <c r="E822" s="81"/>
      <c r="F822" s="116">
        <f>F823+F827+F844+F840</f>
        <v>98265.5</v>
      </c>
      <c r="G822" s="116">
        <f>G823+G827+G844+G840</f>
        <v>96003.4</v>
      </c>
      <c r="H822" s="116">
        <f>H823+H827+H844+H840</f>
        <v>50091.9</v>
      </c>
      <c r="I822" s="116">
        <f t="shared" si="171"/>
        <v>50.976080109499264</v>
      </c>
      <c r="J822" s="122"/>
      <c r="K822" s="126">
        <f t="shared" si="172"/>
        <v>52.177214556984438</v>
      </c>
    </row>
    <row r="823" spans="1:11" ht="39.6">
      <c r="A823" s="162" t="s">
        <v>491</v>
      </c>
      <c r="B823" s="76" t="s">
        <v>214</v>
      </c>
      <c r="C823" s="150" t="s">
        <v>321</v>
      </c>
      <c r="D823" s="81"/>
      <c r="E823" s="81"/>
      <c r="F823" s="116">
        <f t="shared" ref="F823:G825" si="179">F824</f>
        <v>600</v>
      </c>
      <c r="G823" s="116">
        <f t="shared" si="179"/>
        <v>600</v>
      </c>
      <c r="H823" s="116">
        <f t="shared" ref="H823:H825" si="180">H824</f>
        <v>0</v>
      </c>
      <c r="I823" s="116">
        <f t="shared" si="171"/>
        <v>0</v>
      </c>
      <c r="J823" s="122"/>
      <c r="K823" s="126">
        <f t="shared" si="172"/>
        <v>0</v>
      </c>
    </row>
    <row r="824" spans="1:11">
      <c r="A824" s="171" t="s">
        <v>302</v>
      </c>
      <c r="B824" s="73" t="s">
        <v>214</v>
      </c>
      <c r="C824" s="153" t="s">
        <v>495</v>
      </c>
      <c r="D824" s="81"/>
      <c r="E824" s="81"/>
      <c r="F824" s="117">
        <f t="shared" si="179"/>
        <v>600</v>
      </c>
      <c r="G824" s="117">
        <f t="shared" si="179"/>
        <v>600</v>
      </c>
      <c r="H824" s="117">
        <f t="shared" si="180"/>
        <v>0</v>
      </c>
      <c r="I824" s="117">
        <f t="shared" si="171"/>
        <v>0</v>
      </c>
      <c r="J824" s="122"/>
      <c r="K824" s="127">
        <f t="shared" si="172"/>
        <v>0</v>
      </c>
    </row>
    <row r="825" spans="1:11">
      <c r="A825" s="154" t="s">
        <v>113</v>
      </c>
      <c r="B825" s="73" t="s">
        <v>214</v>
      </c>
      <c r="C825" s="153" t="s">
        <v>495</v>
      </c>
      <c r="D825" s="93">
        <v>300</v>
      </c>
      <c r="E825" s="81"/>
      <c r="F825" s="117">
        <f t="shared" si="179"/>
        <v>600</v>
      </c>
      <c r="G825" s="117">
        <f t="shared" si="179"/>
        <v>600</v>
      </c>
      <c r="H825" s="117">
        <f t="shared" si="180"/>
        <v>0</v>
      </c>
      <c r="I825" s="117">
        <f t="shared" si="171"/>
        <v>0</v>
      </c>
      <c r="J825" s="122"/>
      <c r="K825" s="127">
        <f t="shared" si="172"/>
        <v>0</v>
      </c>
    </row>
    <row r="826" spans="1:11">
      <c r="A826" s="173" t="s">
        <v>123</v>
      </c>
      <c r="B826" s="73" t="s">
        <v>214</v>
      </c>
      <c r="C826" s="153" t="s">
        <v>495</v>
      </c>
      <c r="D826" s="93">
        <v>340</v>
      </c>
      <c r="E826" s="155">
        <v>900100</v>
      </c>
      <c r="F826" s="117">
        <v>600</v>
      </c>
      <c r="G826" s="117">
        <v>600</v>
      </c>
      <c r="H826" s="117">
        <v>0</v>
      </c>
      <c r="I826" s="117">
        <f t="shared" si="171"/>
        <v>0</v>
      </c>
      <c r="J826" s="122"/>
      <c r="K826" s="127">
        <f t="shared" si="172"/>
        <v>0</v>
      </c>
    </row>
    <row r="827" spans="1:11" ht="26.4">
      <c r="A827" s="162" t="s">
        <v>492</v>
      </c>
      <c r="B827" s="76" t="s">
        <v>214</v>
      </c>
      <c r="C827" s="150" t="s">
        <v>496</v>
      </c>
      <c r="D827" s="81"/>
      <c r="E827" s="81"/>
      <c r="F827" s="116">
        <f>F828+F834+F837+F831</f>
        <v>69467.3</v>
      </c>
      <c r="G827" s="116">
        <f>G828+G834+G837+G831</f>
        <v>67205.2</v>
      </c>
      <c r="H827" s="116">
        <f>H828+H834+H837+H831</f>
        <v>33274.1</v>
      </c>
      <c r="I827" s="116">
        <f t="shared" si="171"/>
        <v>47.898939501031421</v>
      </c>
      <c r="J827" s="122"/>
      <c r="K827" s="126">
        <f t="shared" si="172"/>
        <v>49.511198538208347</v>
      </c>
    </row>
    <row r="828" spans="1:11" ht="26.4">
      <c r="A828" s="173" t="s">
        <v>318</v>
      </c>
      <c r="B828" s="73" t="s">
        <v>214</v>
      </c>
      <c r="C828" s="153" t="s">
        <v>497</v>
      </c>
      <c r="D828" s="78"/>
      <c r="E828" s="78"/>
      <c r="F828" s="117">
        <f t="shared" ref="F828:H829" si="181">F829</f>
        <v>56500.9</v>
      </c>
      <c r="G828" s="117">
        <f t="shared" si="181"/>
        <v>55507.3</v>
      </c>
      <c r="H828" s="117">
        <f t="shared" si="181"/>
        <v>31708.2</v>
      </c>
      <c r="I828" s="117">
        <f t="shared" si="171"/>
        <v>56.119814020661622</v>
      </c>
      <c r="J828" s="122"/>
      <c r="K828" s="127">
        <f t="shared" si="172"/>
        <v>57.124378234934859</v>
      </c>
    </row>
    <row r="829" spans="1:11" ht="26.4">
      <c r="A829" s="154" t="s">
        <v>83</v>
      </c>
      <c r="B829" s="73" t="s">
        <v>214</v>
      </c>
      <c r="C829" s="153" t="s">
        <v>497</v>
      </c>
      <c r="D829" s="155" t="s">
        <v>84</v>
      </c>
      <c r="E829" s="155"/>
      <c r="F829" s="117">
        <f t="shared" si="181"/>
        <v>56500.9</v>
      </c>
      <c r="G829" s="117">
        <f t="shared" si="181"/>
        <v>55507.3</v>
      </c>
      <c r="H829" s="117">
        <f t="shared" si="181"/>
        <v>31708.2</v>
      </c>
      <c r="I829" s="117">
        <f t="shared" si="171"/>
        <v>56.119814020661622</v>
      </c>
      <c r="J829" s="122"/>
      <c r="K829" s="127">
        <f t="shared" si="172"/>
        <v>57.124378234934859</v>
      </c>
    </row>
    <row r="830" spans="1:11">
      <c r="A830" s="154" t="s">
        <v>96</v>
      </c>
      <c r="B830" s="73" t="s">
        <v>214</v>
      </c>
      <c r="C830" s="153" t="s">
        <v>497</v>
      </c>
      <c r="D830" s="155" t="s">
        <v>97</v>
      </c>
      <c r="E830" s="155">
        <v>900100</v>
      </c>
      <c r="F830" s="117">
        <v>56500.9</v>
      </c>
      <c r="G830" s="117">
        <v>55507.3</v>
      </c>
      <c r="H830" s="117">
        <v>31708.2</v>
      </c>
      <c r="I830" s="117">
        <f t="shared" si="171"/>
        <v>56.119814020661622</v>
      </c>
      <c r="J830" s="122"/>
      <c r="K830" s="127">
        <f t="shared" si="172"/>
        <v>57.124378234934859</v>
      </c>
    </row>
    <row r="831" spans="1:11" ht="52.8">
      <c r="A831" s="154" t="s">
        <v>820</v>
      </c>
      <c r="B831" s="73" t="s">
        <v>214</v>
      </c>
      <c r="C831" s="153" t="s">
        <v>821</v>
      </c>
      <c r="D831" s="155"/>
      <c r="E831" s="155"/>
      <c r="F831" s="117">
        <f t="shared" ref="F831:H832" si="182">F832</f>
        <v>368</v>
      </c>
      <c r="G831" s="117">
        <f t="shared" si="182"/>
        <v>368</v>
      </c>
      <c r="H831" s="117">
        <f t="shared" si="182"/>
        <v>102.4</v>
      </c>
      <c r="I831" s="117">
        <f t="shared" si="171"/>
        <v>27.826086956521738</v>
      </c>
      <c r="J831" s="122"/>
      <c r="K831" s="127">
        <f t="shared" si="172"/>
        <v>27.826086956521738</v>
      </c>
    </row>
    <row r="832" spans="1:11" ht="26.4">
      <c r="A832" s="154" t="s">
        <v>83</v>
      </c>
      <c r="B832" s="73" t="s">
        <v>214</v>
      </c>
      <c r="C832" s="153" t="s">
        <v>821</v>
      </c>
      <c r="D832" s="155" t="s">
        <v>84</v>
      </c>
      <c r="E832" s="155"/>
      <c r="F832" s="117">
        <f t="shared" si="182"/>
        <v>368</v>
      </c>
      <c r="G832" s="117">
        <f t="shared" si="182"/>
        <v>368</v>
      </c>
      <c r="H832" s="117">
        <f t="shared" si="182"/>
        <v>102.4</v>
      </c>
      <c r="I832" s="117">
        <f t="shared" si="171"/>
        <v>27.826086956521738</v>
      </c>
      <c r="J832" s="122"/>
      <c r="K832" s="127">
        <f t="shared" si="172"/>
        <v>27.826086956521738</v>
      </c>
    </row>
    <row r="833" spans="1:11">
      <c r="A833" s="154" t="s">
        <v>96</v>
      </c>
      <c r="B833" s="73" t="s">
        <v>214</v>
      </c>
      <c r="C833" s="153" t="s">
        <v>821</v>
      </c>
      <c r="D833" s="155" t="s">
        <v>97</v>
      </c>
      <c r="E833" s="155">
        <v>900100</v>
      </c>
      <c r="F833" s="117">
        <v>368</v>
      </c>
      <c r="G833" s="117">
        <v>368</v>
      </c>
      <c r="H833" s="117">
        <v>102.4</v>
      </c>
      <c r="I833" s="117">
        <f t="shared" si="171"/>
        <v>27.826086956521738</v>
      </c>
      <c r="J833" s="122"/>
      <c r="K833" s="127">
        <f t="shared" si="172"/>
        <v>27.826086956521738</v>
      </c>
    </row>
    <row r="834" spans="1:11" ht="39.6">
      <c r="A834" s="173" t="s">
        <v>493</v>
      </c>
      <c r="B834" s="73" t="s">
        <v>214</v>
      </c>
      <c r="C834" s="153" t="s">
        <v>498</v>
      </c>
      <c r="D834" s="78"/>
      <c r="E834" s="78"/>
      <c r="F834" s="117">
        <f t="shared" ref="F834:H835" si="183">F835</f>
        <v>9477.7000000000007</v>
      </c>
      <c r="G834" s="117">
        <f t="shared" si="183"/>
        <v>8209.2000000000007</v>
      </c>
      <c r="H834" s="117">
        <f t="shared" si="183"/>
        <v>0</v>
      </c>
      <c r="I834" s="117">
        <f t="shared" si="171"/>
        <v>0</v>
      </c>
      <c r="J834" s="122"/>
      <c r="K834" s="127">
        <f t="shared" si="172"/>
        <v>0</v>
      </c>
    </row>
    <row r="835" spans="1:11" ht="26.4">
      <c r="A835" s="154" t="s">
        <v>83</v>
      </c>
      <c r="B835" s="73" t="s">
        <v>214</v>
      </c>
      <c r="C835" s="153" t="s">
        <v>498</v>
      </c>
      <c r="D835" s="155" t="s">
        <v>84</v>
      </c>
      <c r="E835" s="155"/>
      <c r="F835" s="117">
        <f t="shared" si="183"/>
        <v>9477.7000000000007</v>
      </c>
      <c r="G835" s="117">
        <f t="shared" si="183"/>
        <v>8209.2000000000007</v>
      </c>
      <c r="H835" s="117">
        <f t="shared" si="183"/>
        <v>0</v>
      </c>
      <c r="I835" s="117">
        <f t="shared" si="171"/>
        <v>0</v>
      </c>
      <c r="J835" s="122"/>
      <c r="K835" s="127">
        <f t="shared" si="172"/>
        <v>0</v>
      </c>
    </row>
    <row r="836" spans="1:11">
      <c r="A836" s="154" t="s">
        <v>96</v>
      </c>
      <c r="B836" s="73" t="s">
        <v>214</v>
      </c>
      <c r="C836" s="153" t="s">
        <v>498</v>
      </c>
      <c r="D836" s="155" t="s">
        <v>97</v>
      </c>
      <c r="E836" s="155">
        <v>900100</v>
      </c>
      <c r="F836" s="117">
        <v>9477.7000000000007</v>
      </c>
      <c r="G836" s="117">
        <v>8209.2000000000007</v>
      </c>
      <c r="H836" s="117">
        <v>0</v>
      </c>
      <c r="I836" s="117">
        <f t="shared" si="171"/>
        <v>0</v>
      </c>
      <c r="J836" s="122"/>
      <c r="K836" s="127">
        <f t="shared" si="172"/>
        <v>0</v>
      </c>
    </row>
    <row r="837" spans="1:11" ht="39.6">
      <c r="A837" s="173" t="s">
        <v>494</v>
      </c>
      <c r="B837" s="73" t="s">
        <v>214</v>
      </c>
      <c r="C837" s="153" t="s">
        <v>499</v>
      </c>
      <c r="D837" s="78"/>
      <c r="E837" s="78"/>
      <c r="F837" s="117">
        <f t="shared" ref="F837:H838" si="184">F838</f>
        <v>3120.7</v>
      </c>
      <c r="G837" s="117">
        <f t="shared" si="184"/>
        <v>3120.7</v>
      </c>
      <c r="H837" s="117">
        <f t="shared" si="184"/>
        <v>1463.5</v>
      </c>
      <c r="I837" s="117">
        <f t="shared" si="171"/>
        <v>46.89652962476368</v>
      </c>
      <c r="J837" s="122"/>
      <c r="K837" s="127">
        <f t="shared" si="172"/>
        <v>46.89652962476368</v>
      </c>
    </row>
    <row r="838" spans="1:11" ht="26.4">
      <c r="A838" s="154" t="s">
        <v>83</v>
      </c>
      <c r="B838" s="73" t="s">
        <v>214</v>
      </c>
      <c r="C838" s="153" t="s">
        <v>499</v>
      </c>
      <c r="D838" s="155" t="s">
        <v>84</v>
      </c>
      <c r="E838" s="155"/>
      <c r="F838" s="117">
        <f t="shared" si="184"/>
        <v>3120.7</v>
      </c>
      <c r="G838" s="117">
        <f t="shared" si="184"/>
        <v>3120.7</v>
      </c>
      <c r="H838" s="117">
        <f t="shared" si="184"/>
        <v>1463.5</v>
      </c>
      <c r="I838" s="117">
        <f t="shared" si="171"/>
        <v>46.89652962476368</v>
      </c>
      <c r="J838" s="122"/>
      <c r="K838" s="127">
        <f t="shared" si="172"/>
        <v>46.89652962476368</v>
      </c>
    </row>
    <row r="839" spans="1:11">
      <c r="A839" s="154" t="s">
        <v>96</v>
      </c>
      <c r="B839" s="73" t="s">
        <v>214</v>
      </c>
      <c r="C839" s="153" t="s">
        <v>499</v>
      </c>
      <c r="D839" s="155" t="s">
        <v>97</v>
      </c>
      <c r="E839" s="155">
        <v>900100</v>
      </c>
      <c r="F839" s="117">
        <v>3120.7</v>
      </c>
      <c r="G839" s="117">
        <v>3120.7</v>
      </c>
      <c r="H839" s="117">
        <v>1463.5</v>
      </c>
      <c r="I839" s="117">
        <f t="shared" si="171"/>
        <v>46.89652962476368</v>
      </c>
      <c r="J839" s="122"/>
      <c r="K839" s="127">
        <f t="shared" si="172"/>
        <v>46.89652962476368</v>
      </c>
    </row>
    <row r="840" spans="1:11" ht="26.4">
      <c r="A840" s="159" t="s">
        <v>852</v>
      </c>
      <c r="B840" s="76" t="s">
        <v>214</v>
      </c>
      <c r="C840" s="150" t="s">
        <v>854</v>
      </c>
      <c r="D840" s="158"/>
      <c r="E840" s="158"/>
      <c r="F840" s="116">
        <f t="shared" ref="F840:G842" si="185">F841</f>
        <v>167</v>
      </c>
      <c r="G840" s="116">
        <f t="shared" si="185"/>
        <v>167</v>
      </c>
      <c r="H840" s="116">
        <f t="shared" ref="H840:H842" si="186">H841</f>
        <v>92.6</v>
      </c>
      <c r="I840" s="116">
        <f t="shared" si="171"/>
        <v>55.449101796407184</v>
      </c>
      <c r="J840" s="122"/>
      <c r="K840" s="126">
        <f t="shared" si="172"/>
        <v>55.449101796407184</v>
      </c>
    </row>
    <row r="841" spans="1:11" ht="39.6">
      <c r="A841" s="154" t="s">
        <v>853</v>
      </c>
      <c r="B841" s="73" t="s">
        <v>214</v>
      </c>
      <c r="C841" s="153" t="s">
        <v>855</v>
      </c>
      <c r="D841" s="155"/>
      <c r="E841" s="155"/>
      <c r="F841" s="117">
        <f t="shared" si="185"/>
        <v>167</v>
      </c>
      <c r="G841" s="117">
        <f t="shared" si="185"/>
        <v>167</v>
      </c>
      <c r="H841" s="117">
        <f t="shared" si="186"/>
        <v>92.6</v>
      </c>
      <c r="I841" s="117">
        <f t="shared" si="171"/>
        <v>55.449101796407184</v>
      </c>
      <c r="J841" s="122"/>
      <c r="K841" s="127">
        <f t="shared" si="172"/>
        <v>55.449101796407184</v>
      </c>
    </row>
    <row r="842" spans="1:11" ht="26.4">
      <c r="A842" s="154" t="s">
        <v>83</v>
      </c>
      <c r="B842" s="73" t="s">
        <v>214</v>
      </c>
      <c r="C842" s="153" t="s">
        <v>855</v>
      </c>
      <c r="D842" s="155" t="s">
        <v>84</v>
      </c>
      <c r="E842" s="155"/>
      <c r="F842" s="117">
        <f t="shared" si="185"/>
        <v>167</v>
      </c>
      <c r="G842" s="117">
        <f t="shared" si="185"/>
        <v>167</v>
      </c>
      <c r="H842" s="117">
        <f t="shared" si="186"/>
        <v>92.6</v>
      </c>
      <c r="I842" s="117">
        <f t="shared" si="171"/>
        <v>55.449101796407184</v>
      </c>
      <c r="J842" s="122"/>
      <c r="K842" s="127">
        <f t="shared" si="172"/>
        <v>55.449101796407184</v>
      </c>
    </row>
    <row r="843" spans="1:11">
      <c r="A843" s="154" t="s">
        <v>85</v>
      </c>
      <c r="B843" s="73" t="s">
        <v>214</v>
      </c>
      <c r="C843" s="153" t="s">
        <v>855</v>
      </c>
      <c r="D843" s="155" t="s">
        <v>86</v>
      </c>
      <c r="E843" s="155">
        <v>900304</v>
      </c>
      <c r="F843" s="117">
        <v>167</v>
      </c>
      <c r="G843" s="117">
        <v>167</v>
      </c>
      <c r="H843" s="117">
        <v>92.6</v>
      </c>
      <c r="I843" s="117">
        <f t="shared" ref="I843:I906" si="187">H843/F843*100</f>
        <v>55.449101796407184</v>
      </c>
      <c r="J843" s="122"/>
      <c r="K843" s="127">
        <f t="shared" ref="K843:K906" si="188">H843/G843*100</f>
        <v>55.449101796407184</v>
      </c>
    </row>
    <row r="844" spans="1:11" ht="39.6">
      <c r="A844" s="162" t="s">
        <v>393</v>
      </c>
      <c r="B844" s="76" t="s">
        <v>214</v>
      </c>
      <c r="C844" s="150" t="s">
        <v>500</v>
      </c>
      <c r="D844" s="158"/>
      <c r="E844" s="158"/>
      <c r="F844" s="116">
        <f>F845</f>
        <v>28031.200000000001</v>
      </c>
      <c r="G844" s="116">
        <f>G845</f>
        <v>28031.200000000001</v>
      </c>
      <c r="H844" s="116">
        <f>H845</f>
        <v>16725.2</v>
      </c>
      <c r="I844" s="116">
        <f t="shared" si="187"/>
        <v>59.666371757184855</v>
      </c>
      <c r="J844" s="122"/>
      <c r="K844" s="126">
        <f t="shared" si="188"/>
        <v>59.666371757184855</v>
      </c>
    </row>
    <row r="845" spans="1:11" ht="26.4">
      <c r="A845" s="167" t="s">
        <v>394</v>
      </c>
      <c r="B845" s="73" t="s">
        <v>214</v>
      </c>
      <c r="C845" s="153" t="s">
        <v>501</v>
      </c>
      <c r="D845" s="155"/>
      <c r="E845" s="155"/>
      <c r="F845" s="117">
        <f>F846+F850</f>
        <v>28031.200000000001</v>
      </c>
      <c r="G845" s="117">
        <f>G846+G850</f>
        <v>28031.200000000001</v>
      </c>
      <c r="H845" s="117">
        <f>H846+H850</f>
        <v>16725.2</v>
      </c>
      <c r="I845" s="117">
        <f t="shared" si="187"/>
        <v>59.666371757184855</v>
      </c>
      <c r="J845" s="122"/>
      <c r="K845" s="127">
        <f t="shared" si="188"/>
        <v>59.666371757184855</v>
      </c>
    </row>
    <row r="846" spans="1:11" ht="26.4">
      <c r="A846" s="154" t="s">
        <v>83</v>
      </c>
      <c r="B846" s="73" t="s">
        <v>214</v>
      </c>
      <c r="C846" s="153" t="s">
        <v>501</v>
      </c>
      <c r="D846" s="155" t="s">
        <v>84</v>
      </c>
      <c r="E846" s="155"/>
      <c r="F846" s="117">
        <f>F847+F848+F849</f>
        <v>27817</v>
      </c>
      <c r="G846" s="117">
        <f>G847+G848+G849</f>
        <v>27817</v>
      </c>
      <c r="H846" s="117">
        <f>H847+H848+H849</f>
        <v>16725.2</v>
      </c>
      <c r="I846" s="117">
        <f t="shared" si="187"/>
        <v>60.125822338857539</v>
      </c>
      <c r="J846" s="122"/>
      <c r="K846" s="127">
        <f t="shared" si="188"/>
        <v>60.125822338857539</v>
      </c>
    </row>
    <row r="847" spans="1:11">
      <c r="A847" s="154" t="s">
        <v>85</v>
      </c>
      <c r="B847" s="73" t="s">
        <v>214</v>
      </c>
      <c r="C847" s="153" t="s">
        <v>501</v>
      </c>
      <c r="D847" s="155" t="s">
        <v>86</v>
      </c>
      <c r="E847" s="155">
        <v>900100</v>
      </c>
      <c r="F847" s="117">
        <v>1919.3</v>
      </c>
      <c r="G847" s="117">
        <v>1919.3</v>
      </c>
      <c r="H847" s="117">
        <v>1522.5</v>
      </c>
      <c r="I847" s="117">
        <f t="shared" si="187"/>
        <v>79.325795863075072</v>
      </c>
      <c r="J847" s="122"/>
      <c r="K847" s="127">
        <f t="shared" si="188"/>
        <v>79.325795863075072</v>
      </c>
    </row>
    <row r="848" spans="1:11">
      <c r="A848" s="154" t="s">
        <v>96</v>
      </c>
      <c r="B848" s="73" t="s">
        <v>214</v>
      </c>
      <c r="C848" s="153" t="s">
        <v>501</v>
      </c>
      <c r="D848" s="155" t="s">
        <v>97</v>
      </c>
      <c r="E848" s="155">
        <v>900100</v>
      </c>
      <c r="F848" s="117">
        <v>25683.5</v>
      </c>
      <c r="G848" s="117">
        <v>25683.5</v>
      </c>
      <c r="H848" s="117">
        <v>15202.7</v>
      </c>
      <c r="I848" s="117">
        <f t="shared" si="187"/>
        <v>59.19247766075496</v>
      </c>
      <c r="J848" s="122"/>
      <c r="K848" s="127">
        <f t="shared" si="188"/>
        <v>59.19247766075496</v>
      </c>
    </row>
    <row r="849" spans="1:11" ht="39.6">
      <c r="A849" s="167" t="s">
        <v>638</v>
      </c>
      <c r="B849" s="73" t="s">
        <v>214</v>
      </c>
      <c r="C849" s="153" t="s">
        <v>501</v>
      </c>
      <c r="D849" s="155">
        <v>630</v>
      </c>
      <c r="E849" s="155">
        <v>900100</v>
      </c>
      <c r="F849" s="117">
        <v>214.2</v>
      </c>
      <c r="G849" s="117">
        <v>214.2</v>
      </c>
      <c r="H849" s="117">
        <v>0</v>
      </c>
      <c r="I849" s="117">
        <f t="shared" si="187"/>
        <v>0</v>
      </c>
      <c r="J849" s="122"/>
      <c r="K849" s="127">
        <f t="shared" si="188"/>
        <v>0</v>
      </c>
    </row>
    <row r="850" spans="1:11">
      <c r="A850" s="195" t="s">
        <v>72</v>
      </c>
      <c r="B850" s="73" t="s">
        <v>214</v>
      </c>
      <c r="C850" s="153" t="s">
        <v>501</v>
      </c>
      <c r="D850" s="155">
        <v>800</v>
      </c>
      <c r="E850" s="155"/>
      <c r="F850" s="117">
        <f>F851</f>
        <v>214.2</v>
      </c>
      <c r="G850" s="117">
        <f>G851</f>
        <v>214.2</v>
      </c>
      <c r="H850" s="117">
        <f>H851</f>
        <v>0</v>
      </c>
      <c r="I850" s="117">
        <f t="shared" si="187"/>
        <v>0</v>
      </c>
      <c r="J850" s="122"/>
      <c r="K850" s="127">
        <f t="shared" si="188"/>
        <v>0</v>
      </c>
    </row>
    <row r="851" spans="1:11" ht="39.6">
      <c r="A851" s="167" t="s">
        <v>99</v>
      </c>
      <c r="B851" s="73" t="s">
        <v>214</v>
      </c>
      <c r="C851" s="153" t="s">
        <v>501</v>
      </c>
      <c r="D851" s="155">
        <v>810</v>
      </c>
      <c r="E851" s="155">
        <v>900100</v>
      </c>
      <c r="F851" s="117">
        <v>214.2</v>
      </c>
      <c r="G851" s="117">
        <v>214.2</v>
      </c>
      <c r="H851" s="117">
        <v>0</v>
      </c>
      <c r="I851" s="117">
        <f t="shared" si="187"/>
        <v>0</v>
      </c>
      <c r="J851" s="122"/>
      <c r="K851" s="127">
        <f t="shared" si="188"/>
        <v>0</v>
      </c>
    </row>
    <row r="852" spans="1:11" ht="21" customHeight="1">
      <c r="A852" s="102" t="s">
        <v>423</v>
      </c>
      <c r="B852" s="76" t="s">
        <v>214</v>
      </c>
      <c r="C852" s="77" t="s">
        <v>154</v>
      </c>
      <c r="D852" s="155"/>
      <c r="E852" s="155"/>
      <c r="F852" s="116">
        <f>F853+F858</f>
        <v>73733.8</v>
      </c>
      <c r="G852" s="116">
        <f>G853+G858</f>
        <v>73733.8</v>
      </c>
      <c r="H852" s="116">
        <f>H853+H858</f>
        <v>39460.699999999997</v>
      </c>
      <c r="I852" s="116">
        <f t="shared" si="187"/>
        <v>53.517789670408952</v>
      </c>
      <c r="J852" s="122"/>
      <c r="K852" s="126">
        <f t="shared" si="188"/>
        <v>53.517789670408952</v>
      </c>
    </row>
    <row r="853" spans="1:11" ht="32.25" customHeight="1">
      <c r="A853" s="162" t="s">
        <v>431</v>
      </c>
      <c r="B853" s="76" t="s">
        <v>214</v>
      </c>
      <c r="C853" s="150" t="s">
        <v>182</v>
      </c>
      <c r="D853" s="155"/>
      <c r="E853" s="155"/>
      <c r="F853" s="116">
        <f t="shared" ref="F853:G856" si="189">F854</f>
        <v>200</v>
      </c>
      <c r="G853" s="116">
        <f t="shared" si="189"/>
        <v>200</v>
      </c>
      <c r="H853" s="116">
        <f t="shared" ref="H853:H855" si="190">H854</f>
        <v>0</v>
      </c>
      <c r="I853" s="116">
        <f t="shared" si="187"/>
        <v>0</v>
      </c>
      <c r="J853" s="122"/>
      <c r="K853" s="126">
        <f t="shared" si="188"/>
        <v>0</v>
      </c>
    </row>
    <row r="854" spans="1:11" ht="29.25" customHeight="1">
      <c r="A854" s="159" t="s">
        <v>684</v>
      </c>
      <c r="B854" s="76" t="s">
        <v>214</v>
      </c>
      <c r="C854" s="150" t="s">
        <v>433</v>
      </c>
      <c r="D854" s="155"/>
      <c r="E854" s="155"/>
      <c r="F854" s="116">
        <f t="shared" si="189"/>
        <v>200</v>
      </c>
      <c r="G854" s="116">
        <f t="shared" si="189"/>
        <v>200</v>
      </c>
      <c r="H854" s="116">
        <f t="shared" si="190"/>
        <v>0</v>
      </c>
      <c r="I854" s="116">
        <f t="shared" si="187"/>
        <v>0</v>
      </c>
      <c r="J854" s="122"/>
      <c r="K854" s="126">
        <f t="shared" si="188"/>
        <v>0</v>
      </c>
    </row>
    <row r="855" spans="1:11" ht="21" customHeight="1">
      <c r="A855" s="154" t="s">
        <v>301</v>
      </c>
      <c r="B855" s="73" t="s">
        <v>214</v>
      </c>
      <c r="C855" s="153" t="s">
        <v>673</v>
      </c>
      <c r="D855" s="155"/>
      <c r="E855" s="155"/>
      <c r="F855" s="117">
        <f t="shared" si="189"/>
        <v>200</v>
      </c>
      <c r="G855" s="117">
        <f t="shared" si="189"/>
        <v>200</v>
      </c>
      <c r="H855" s="117">
        <f t="shared" si="190"/>
        <v>0</v>
      </c>
      <c r="I855" s="117">
        <f t="shared" si="187"/>
        <v>0</v>
      </c>
      <c r="J855" s="122"/>
      <c r="K855" s="127">
        <f t="shared" si="188"/>
        <v>0</v>
      </c>
    </row>
    <row r="856" spans="1:11" ht="33" customHeight="1">
      <c r="A856" s="154" t="s">
        <v>83</v>
      </c>
      <c r="B856" s="73" t="s">
        <v>214</v>
      </c>
      <c r="C856" s="153" t="s">
        <v>673</v>
      </c>
      <c r="D856" s="155" t="s">
        <v>84</v>
      </c>
      <c r="E856" s="155"/>
      <c r="F856" s="117">
        <f t="shared" si="189"/>
        <v>200</v>
      </c>
      <c r="G856" s="117">
        <f t="shared" si="189"/>
        <v>200</v>
      </c>
      <c r="H856" s="117">
        <f>H857</f>
        <v>0</v>
      </c>
      <c r="I856" s="117">
        <f t="shared" si="187"/>
        <v>0</v>
      </c>
      <c r="J856" s="122"/>
      <c r="K856" s="127">
        <f t="shared" si="188"/>
        <v>0</v>
      </c>
    </row>
    <row r="857" spans="1:11" ht="21" customHeight="1">
      <c r="A857" s="154" t="s">
        <v>644</v>
      </c>
      <c r="B857" s="73" t="s">
        <v>214</v>
      </c>
      <c r="C857" s="153" t="s">
        <v>673</v>
      </c>
      <c r="D857" s="155" t="s">
        <v>97</v>
      </c>
      <c r="E857" s="155">
        <v>900100</v>
      </c>
      <c r="F857" s="117">
        <v>200</v>
      </c>
      <c r="G857" s="117">
        <v>200</v>
      </c>
      <c r="H857" s="117">
        <v>0</v>
      </c>
      <c r="I857" s="117">
        <f t="shared" si="187"/>
        <v>0</v>
      </c>
      <c r="J857" s="122"/>
      <c r="K857" s="127">
        <f t="shared" si="188"/>
        <v>0</v>
      </c>
    </row>
    <row r="858" spans="1:11" ht="18.75" customHeight="1">
      <c r="A858" s="159" t="s">
        <v>439</v>
      </c>
      <c r="B858" s="76" t="s">
        <v>214</v>
      </c>
      <c r="C858" s="150" t="s">
        <v>382</v>
      </c>
      <c r="D858" s="155"/>
      <c r="E858" s="155"/>
      <c r="F858" s="116">
        <f>F859+F863</f>
        <v>73533.8</v>
      </c>
      <c r="G858" s="116">
        <f>G859+G863</f>
        <v>73533.8</v>
      </c>
      <c r="H858" s="116">
        <f>H859+H863</f>
        <v>39460.699999999997</v>
      </c>
      <c r="I858" s="116">
        <f t="shared" si="187"/>
        <v>53.663349371309508</v>
      </c>
      <c r="J858" s="122"/>
      <c r="K858" s="126">
        <f t="shared" si="188"/>
        <v>53.663349371309508</v>
      </c>
    </row>
    <row r="859" spans="1:11" ht="26.4">
      <c r="A859" s="159" t="s">
        <v>440</v>
      </c>
      <c r="B859" s="76" t="s">
        <v>214</v>
      </c>
      <c r="C859" s="150" t="s">
        <v>383</v>
      </c>
      <c r="D859" s="155"/>
      <c r="E859" s="155"/>
      <c r="F859" s="116">
        <f t="shared" ref="F859:H861" si="191">F860</f>
        <v>70409</v>
      </c>
      <c r="G859" s="116">
        <f t="shared" si="191"/>
        <v>70409</v>
      </c>
      <c r="H859" s="116">
        <f t="shared" si="191"/>
        <v>38163.5</v>
      </c>
      <c r="I859" s="116">
        <f t="shared" si="187"/>
        <v>54.202587737363118</v>
      </c>
      <c r="J859" s="122"/>
      <c r="K859" s="126">
        <f t="shared" si="188"/>
        <v>54.202587737363118</v>
      </c>
    </row>
    <row r="860" spans="1:11" ht="26.4">
      <c r="A860" s="154" t="s">
        <v>441</v>
      </c>
      <c r="B860" s="73" t="s">
        <v>214</v>
      </c>
      <c r="C860" s="153" t="s">
        <v>384</v>
      </c>
      <c r="D860" s="155"/>
      <c r="E860" s="155"/>
      <c r="F860" s="116">
        <f t="shared" si="191"/>
        <v>70409</v>
      </c>
      <c r="G860" s="116">
        <f t="shared" si="191"/>
        <v>70409</v>
      </c>
      <c r="H860" s="116">
        <f t="shared" si="191"/>
        <v>38163.5</v>
      </c>
      <c r="I860" s="117">
        <f t="shared" si="187"/>
        <v>54.202587737363118</v>
      </c>
      <c r="J860" s="122"/>
      <c r="K860" s="127">
        <f t="shared" si="188"/>
        <v>54.202587737363118</v>
      </c>
    </row>
    <row r="861" spans="1:11" ht="26.4">
      <c r="A861" s="154" t="s">
        <v>83</v>
      </c>
      <c r="B861" s="73" t="s">
        <v>214</v>
      </c>
      <c r="C861" s="153" t="s">
        <v>384</v>
      </c>
      <c r="D861" s="155" t="s">
        <v>84</v>
      </c>
      <c r="E861" s="155"/>
      <c r="F861" s="117">
        <f t="shared" si="191"/>
        <v>70409</v>
      </c>
      <c r="G861" s="117">
        <f t="shared" si="191"/>
        <v>70409</v>
      </c>
      <c r="H861" s="117">
        <f t="shared" si="191"/>
        <v>38163.5</v>
      </c>
      <c r="I861" s="117">
        <f t="shared" si="187"/>
        <v>54.202587737363118</v>
      </c>
      <c r="J861" s="122"/>
      <c r="K861" s="127">
        <f t="shared" si="188"/>
        <v>54.202587737363118</v>
      </c>
    </row>
    <row r="862" spans="1:11">
      <c r="A862" s="154" t="s">
        <v>456</v>
      </c>
      <c r="B862" s="73" t="s">
        <v>214</v>
      </c>
      <c r="C862" s="153" t="s">
        <v>384</v>
      </c>
      <c r="D862" s="155">
        <v>620</v>
      </c>
      <c r="E862" s="155">
        <v>900100</v>
      </c>
      <c r="F862" s="117">
        <v>70409</v>
      </c>
      <c r="G862" s="117">
        <v>70409</v>
      </c>
      <c r="H862" s="117">
        <v>38163.5</v>
      </c>
      <c r="I862" s="117">
        <f t="shared" si="187"/>
        <v>54.202587737363118</v>
      </c>
      <c r="J862" s="122"/>
      <c r="K862" s="127">
        <f t="shared" si="188"/>
        <v>54.202587737363118</v>
      </c>
    </row>
    <row r="863" spans="1:11" ht="26.4">
      <c r="A863" s="159" t="s">
        <v>775</v>
      </c>
      <c r="B863" s="76" t="s">
        <v>214</v>
      </c>
      <c r="C863" s="150" t="s">
        <v>773</v>
      </c>
      <c r="D863" s="158"/>
      <c r="E863" s="158"/>
      <c r="F863" s="116">
        <f t="shared" ref="F863:G865" si="192">F864</f>
        <v>3124.8</v>
      </c>
      <c r="G863" s="116">
        <f t="shared" si="192"/>
        <v>3124.8</v>
      </c>
      <c r="H863" s="116">
        <f t="shared" ref="H863:H865" si="193">H864</f>
        <v>1297.2</v>
      </c>
      <c r="I863" s="116">
        <f t="shared" si="187"/>
        <v>41.513056835637478</v>
      </c>
      <c r="J863" s="122"/>
      <c r="K863" s="126">
        <f t="shared" si="188"/>
        <v>41.513056835637478</v>
      </c>
    </row>
    <row r="864" spans="1:11" ht="39.6">
      <c r="A864" s="154" t="s">
        <v>776</v>
      </c>
      <c r="B864" s="73" t="s">
        <v>214</v>
      </c>
      <c r="C864" s="153" t="s">
        <v>774</v>
      </c>
      <c r="D864" s="155"/>
      <c r="E864" s="155"/>
      <c r="F864" s="117">
        <f t="shared" si="192"/>
        <v>3124.8</v>
      </c>
      <c r="G864" s="117">
        <f t="shared" si="192"/>
        <v>3124.8</v>
      </c>
      <c r="H864" s="117">
        <f t="shared" si="193"/>
        <v>1297.2</v>
      </c>
      <c r="I864" s="117">
        <f t="shared" si="187"/>
        <v>41.513056835637478</v>
      </c>
      <c r="J864" s="122"/>
      <c r="K864" s="127">
        <f t="shared" si="188"/>
        <v>41.513056835637478</v>
      </c>
    </row>
    <row r="865" spans="1:11" ht="26.4">
      <c r="A865" s="154" t="s">
        <v>83</v>
      </c>
      <c r="B865" s="73" t="s">
        <v>214</v>
      </c>
      <c r="C865" s="153" t="s">
        <v>774</v>
      </c>
      <c r="D865" s="155" t="s">
        <v>84</v>
      </c>
      <c r="E865" s="155"/>
      <c r="F865" s="117">
        <f t="shared" si="192"/>
        <v>3124.8</v>
      </c>
      <c r="G865" s="117">
        <f t="shared" si="192"/>
        <v>3124.8</v>
      </c>
      <c r="H865" s="117">
        <f t="shared" si="193"/>
        <v>1297.2</v>
      </c>
      <c r="I865" s="117">
        <f t="shared" si="187"/>
        <v>41.513056835637478</v>
      </c>
      <c r="J865" s="122"/>
      <c r="K865" s="127">
        <f t="shared" si="188"/>
        <v>41.513056835637478</v>
      </c>
    </row>
    <row r="866" spans="1:11">
      <c r="A866" s="154" t="s">
        <v>644</v>
      </c>
      <c r="B866" s="73" t="s">
        <v>214</v>
      </c>
      <c r="C866" s="153" t="s">
        <v>774</v>
      </c>
      <c r="D866" s="155">
        <v>620</v>
      </c>
      <c r="E866" s="155">
        <v>900304</v>
      </c>
      <c r="F866" s="117">
        <v>3124.8</v>
      </c>
      <c r="G866" s="117">
        <v>3124.8</v>
      </c>
      <c r="H866" s="117">
        <v>1297.2</v>
      </c>
      <c r="I866" s="117">
        <f t="shared" si="187"/>
        <v>41.513056835637478</v>
      </c>
      <c r="J866" s="122"/>
      <c r="K866" s="127">
        <f t="shared" si="188"/>
        <v>41.513056835637478</v>
      </c>
    </row>
    <row r="867" spans="1:11" ht="26.4">
      <c r="A867" s="151" t="s">
        <v>472</v>
      </c>
      <c r="B867" s="76" t="s">
        <v>214</v>
      </c>
      <c r="C867" s="150" t="s">
        <v>166</v>
      </c>
      <c r="D867" s="82"/>
      <c r="E867" s="158"/>
      <c r="F867" s="116">
        <f t="shared" ref="F867:H868" si="194">F868</f>
        <v>206.8</v>
      </c>
      <c r="G867" s="116">
        <f t="shared" si="194"/>
        <v>206.8</v>
      </c>
      <c r="H867" s="116">
        <f t="shared" si="194"/>
        <v>94.2</v>
      </c>
      <c r="I867" s="116">
        <f t="shared" si="187"/>
        <v>45.551257253384911</v>
      </c>
      <c r="J867" s="122"/>
      <c r="K867" s="126">
        <f t="shared" si="188"/>
        <v>45.551257253384911</v>
      </c>
    </row>
    <row r="868" spans="1:11">
      <c r="A868" s="151" t="s">
        <v>473</v>
      </c>
      <c r="B868" s="76" t="s">
        <v>214</v>
      </c>
      <c r="C868" s="150" t="s">
        <v>167</v>
      </c>
      <c r="D868" s="82"/>
      <c r="E868" s="158"/>
      <c r="F868" s="116">
        <f t="shared" si="194"/>
        <v>206.8</v>
      </c>
      <c r="G868" s="116">
        <f t="shared" si="194"/>
        <v>206.8</v>
      </c>
      <c r="H868" s="116">
        <f t="shared" si="194"/>
        <v>94.2</v>
      </c>
      <c r="I868" s="116">
        <f t="shared" si="187"/>
        <v>45.551257253384911</v>
      </c>
      <c r="J868" s="122"/>
      <c r="K868" s="126">
        <f t="shared" si="188"/>
        <v>45.551257253384911</v>
      </c>
    </row>
    <row r="869" spans="1:11" ht="39.6">
      <c r="A869" s="174" t="s">
        <v>474</v>
      </c>
      <c r="B869" s="76" t="s">
        <v>214</v>
      </c>
      <c r="C869" s="150" t="s">
        <v>176</v>
      </c>
      <c r="D869" s="82"/>
      <c r="E869" s="158"/>
      <c r="F869" s="116">
        <f t="shared" ref="F869:G871" si="195">F870</f>
        <v>206.8</v>
      </c>
      <c r="G869" s="116">
        <f t="shared" si="195"/>
        <v>206.8</v>
      </c>
      <c r="H869" s="116">
        <f t="shared" ref="H869:H871" si="196">H870</f>
        <v>94.2</v>
      </c>
      <c r="I869" s="116">
        <f t="shared" si="187"/>
        <v>45.551257253384911</v>
      </c>
      <c r="J869" s="122"/>
      <c r="K869" s="126">
        <f t="shared" si="188"/>
        <v>45.551257253384911</v>
      </c>
    </row>
    <row r="870" spans="1:11">
      <c r="A870" s="176" t="s">
        <v>243</v>
      </c>
      <c r="B870" s="73" t="s">
        <v>214</v>
      </c>
      <c r="C870" s="153" t="s">
        <v>244</v>
      </c>
      <c r="D870" s="155"/>
      <c r="E870" s="155"/>
      <c r="F870" s="117">
        <f t="shared" si="195"/>
        <v>206.8</v>
      </c>
      <c r="G870" s="117">
        <f t="shared" si="195"/>
        <v>206.8</v>
      </c>
      <c r="H870" s="117">
        <f t="shared" si="196"/>
        <v>94.2</v>
      </c>
      <c r="I870" s="117">
        <f t="shared" si="187"/>
        <v>45.551257253384911</v>
      </c>
      <c r="J870" s="122"/>
      <c r="K870" s="127">
        <f t="shared" si="188"/>
        <v>45.551257253384911</v>
      </c>
    </row>
    <row r="871" spans="1:11" ht="26.4">
      <c r="A871" s="154" t="s">
        <v>83</v>
      </c>
      <c r="B871" s="73" t="s">
        <v>214</v>
      </c>
      <c r="C871" s="153" t="s">
        <v>244</v>
      </c>
      <c r="D871" s="155">
        <v>600</v>
      </c>
      <c r="E871" s="155"/>
      <c r="F871" s="117">
        <f t="shared" si="195"/>
        <v>206.8</v>
      </c>
      <c r="G871" s="117">
        <f t="shared" si="195"/>
        <v>206.8</v>
      </c>
      <c r="H871" s="117">
        <f t="shared" si="196"/>
        <v>94.2</v>
      </c>
      <c r="I871" s="117">
        <f t="shared" si="187"/>
        <v>45.551257253384911</v>
      </c>
      <c r="J871" s="122"/>
      <c r="K871" s="127">
        <f t="shared" si="188"/>
        <v>45.551257253384911</v>
      </c>
    </row>
    <row r="872" spans="1:11">
      <c r="A872" s="154" t="s">
        <v>644</v>
      </c>
      <c r="B872" s="73" t="s">
        <v>214</v>
      </c>
      <c r="C872" s="153" t="s">
        <v>244</v>
      </c>
      <c r="D872" s="155">
        <v>620</v>
      </c>
      <c r="E872" s="155">
        <v>900100</v>
      </c>
      <c r="F872" s="117">
        <v>206.8</v>
      </c>
      <c r="G872" s="117">
        <v>206.8</v>
      </c>
      <c r="H872" s="117">
        <v>94.2</v>
      </c>
      <c r="I872" s="117">
        <f t="shared" si="187"/>
        <v>45.551257253384911</v>
      </c>
      <c r="J872" s="122"/>
      <c r="K872" s="127">
        <f t="shared" si="188"/>
        <v>45.551257253384911</v>
      </c>
    </row>
    <row r="873" spans="1:11" ht="26.4">
      <c r="A873" s="180" t="s">
        <v>480</v>
      </c>
      <c r="B873" s="76" t="s">
        <v>214</v>
      </c>
      <c r="C873" s="150" t="s">
        <v>143</v>
      </c>
      <c r="D873" s="155"/>
      <c r="E873" s="155"/>
      <c r="F873" s="116">
        <f>F874</f>
        <v>103.5</v>
      </c>
      <c r="G873" s="116">
        <f>G874</f>
        <v>103.5</v>
      </c>
      <c r="H873" s="116">
        <f>H874</f>
        <v>103.5</v>
      </c>
      <c r="I873" s="116">
        <f t="shared" si="187"/>
        <v>100</v>
      </c>
      <c r="J873" s="122"/>
      <c r="K873" s="126">
        <f t="shared" si="188"/>
        <v>100</v>
      </c>
    </row>
    <row r="874" spans="1:11" ht="26.4">
      <c r="A874" s="180" t="s">
        <v>475</v>
      </c>
      <c r="B874" s="76" t="s">
        <v>214</v>
      </c>
      <c r="C874" s="150" t="s">
        <v>477</v>
      </c>
      <c r="D874" s="84"/>
      <c r="E874" s="84"/>
      <c r="F874" s="116">
        <f t="shared" ref="F874:H876" si="197">F875</f>
        <v>103.5</v>
      </c>
      <c r="G874" s="116">
        <f t="shared" si="197"/>
        <v>103.5</v>
      </c>
      <c r="H874" s="116">
        <f>H875</f>
        <v>103.5</v>
      </c>
      <c r="I874" s="116">
        <f t="shared" si="187"/>
        <v>100</v>
      </c>
      <c r="J874" s="122"/>
      <c r="K874" s="126">
        <f t="shared" si="188"/>
        <v>100</v>
      </c>
    </row>
    <row r="875" spans="1:11" ht="26.4">
      <c r="A875" s="172" t="s">
        <v>476</v>
      </c>
      <c r="B875" s="76" t="s">
        <v>214</v>
      </c>
      <c r="C875" s="150" t="s">
        <v>478</v>
      </c>
      <c r="D875" s="158"/>
      <c r="E875" s="158"/>
      <c r="F875" s="116">
        <f t="shared" si="197"/>
        <v>103.5</v>
      </c>
      <c r="G875" s="116">
        <f t="shared" si="197"/>
        <v>103.5</v>
      </c>
      <c r="H875" s="116">
        <f t="shared" si="197"/>
        <v>103.5</v>
      </c>
      <c r="I875" s="116">
        <f t="shared" si="187"/>
        <v>100</v>
      </c>
      <c r="J875" s="122"/>
      <c r="K875" s="126">
        <f t="shared" si="188"/>
        <v>100</v>
      </c>
    </row>
    <row r="876" spans="1:11" ht="26.4">
      <c r="A876" s="188" t="s">
        <v>797</v>
      </c>
      <c r="B876" s="73" t="s">
        <v>214</v>
      </c>
      <c r="C876" s="165" t="s">
        <v>479</v>
      </c>
      <c r="D876" s="155"/>
      <c r="E876" s="155"/>
      <c r="F876" s="117">
        <f>F877</f>
        <v>103.5</v>
      </c>
      <c r="G876" s="117">
        <f>G877</f>
        <v>103.5</v>
      </c>
      <c r="H876" s="117">
        <f t="shared" si="197"/>
        <v>103.5</v>
      </c>
      <c r="I876" s="117">
        <f t="shared" si="187"/>
        <v>100</v>
      </c>
      <c r="J876" s="122"/>
      <c r="K876" s="127">
        <f t="shared" si="188"/>
        <v>100</v>
      </c>
    </row>
    <row r="877" spans="1:11" ht="26.4">
      <c r="A877" s="154" t="s">
        <v>83</v>
      </c>
      <c r="B877" s="73" t="s">
        <v>214</v>
      </c>
      <c r="C877" s="165" t="s">
        <v>479</v>
      </c>
      <c r="D877" s="155" t="s">
        <v>84</v>
      </c>
      <c r="E877" s="155"/>
      <c r="F877" s="117">
        <f>F878</f>
        <v>103.5</v>
      </c>
      <c r="G877" s="117">
        <f>G878</f>
        <v>103.5</v>
      </c>
      <c r="H877" s="117">
        <f>H878</f>
        <v>103.5</v>
      </c>
      <c r="I877" s="117">
        <f t="shared" si="187"/>
        <v>100</v>
      </c>
      <c r="J877" s="122"/>
      <c r="K877" s="127">
        <f t="shared" si="188"/>
        <v>100</v>
      </c>
    </row>
    <row r="878" spans="1:11">
      <c r="A878" s="154" t="s">
        <v>456</v>
      </c>
      <c r="B878" s="73" t="s">
        <v>214</v>
      </c>
      <c r="C878" s="165" t="s">
        <v>479</v>
      </c>
      <c r="D878" s="155">
        <v>620</v>
      </c>
      <c r="E878" s="155">
        <v>900100</v>
      </c>
      <c r="F878" s="117">
        <v>103.5</v>
      </c>
      <c r="G878" s="117">
        <v>103.5</v>
      </c>
      <c r="H878" s="117">
        <v>103.5</v>
      </c>
      <c r="I878" s="117">
        <f t="shared" si="187"/>
        <v>100</v>
      </c>
      <c r="J878" s="122"/>
      <c r="K878" s="127">
        <f t="shared" si="188"/>
        <v>100</v>
      </c>
    </row>
    <row r="879" spans="1:11" s="72" customFormat="1">
      <c r="A879" s="89" t="s">
        <v>118</v>
      </c>
      <c r="B879" s="76" t="s">
        <v>215</v>
      </c>
      <c r="C879" s="90"/>
      <c r="D879" s="90"/>
      <c r="E879" s="90"/>
      <c r="F879" s="116">
        <f>F880</f>
        <v>20719.3</v>
      </c>
      <c r="G879" s="116">
        <f>G880</f>
        <v>20719.3</v>
      </c>
      <c r="H879" s="116">
        <f>H880</f>
        <v>8044</v>
      </c>
      <c r="I879" s="116">
        <f t="shared" si="187"/>
        <v>38.823705434063896</v>
      </c>
      <c r="J879" s="128" t="e">
        <f>#REF!+J880</f>
        <v>#REF!</v>
      </c>
      <c r="K879" s="126">
        <f t="shared" si="188"/>
        <v>38.823705434063896</v>
      </c>
    </row>
    <row r="880" spans="1:11" ht="39.6">
      <c r="A880" s="162" t="s">
        <v>463</v>
      </c>
      <c r="B880" s="76" t="s">
        <v>215</v>
      </c>
      <c r="C880" s="92" t="s">
        <v>156</v>
      </c>
      <c r="D880" s="92"/>
      <c r="E880" s="92"/>
      <c r="F880" s="116">
        <f>F881+F888</f>
        <v>20719.3</v>
      </c>
      <c r="G880" s="116">
        <f>G881+G888</f>
        <v>20719.3</v>
      </c>
      <c r="H880" s="116">
        <f>H881+H888</f>
        <v>8044</v>
      </c>
      <c r="I880" s="116">
        <f t="shared" si="187"/>
        <v>38.823705434063896</v>
      </c>
      <c r="J880" s="122"/>
      <c r="K880" s="126">
        <f t="shared" si="188"/>
        <v>38.823705434063896</v>
      </c>
    </row>
    <row r="881" spans="1:11">
      <c r="A881" s="162" t="s">
        <v>461</v>
      </c>
      <c r="B881" s="76" t="s">
        <v>215</v>
      </c>
      <c r="C881" s="150" t="s">
        <v>316</v>
      </c>
      <c r="D881" s="158"/>
      <c r="E881" s="158"/>
      <c r="F881" s="116">
        <f t="shared" ref="F881:H882" si="198">F882</f>
        <v>550</v>
      </c>
      <c r="G881" s="116">
        <f t="shared" si="198"/>
        <v>550</v>
      </c>
      <c r="H881" s="116">
        <f t="shared" si="198"/>
        <v>372.4</v>
      </c>
      <c r="I881" s="116">
        <f t="shared" si="187"/>
        <v>67.709090909090904</v>
      </c>
      <c r="J881" s="122"/>
      <c r="K881" s="126">
        <f t="shared" si="188"/>
        <v>67.709090909090904</v>
      </c>
    </row>
    <row r="882" spans="1:11">
      <c r="A882" s="172" t="s">
        <v>462</v>
      </c>
      <c r="B882" s="76" t="s">
        <v>215</v>
      </c>
      <c r="C882" s="150" t="s">
        <v>317</v>
      </c>
      <c r="D882" s="196"/>
      <c r="E882" s="196"/>
      <c r="F882" s="116">
        <f t="shared" si="198"/>
        <v>550</v>
      </c>
      <c r="G882" s="116">
        <f t="shared" si="198"/>
        <v>550</v>
      </c>
      <c r="H882" s="116">
        <f t="shared" si="198"/>
        <v>372.4</v>
      </c>
      <c r="I882" s="116">
        <f t="shared" si="187"/>
        <v>67.709090909090904</v>
      </c>
      <c r="J882" s="122"/>
      <c r="K882" s="126">
        <f t="shared" si="188"/>
        <v>67.709090909090904</v>
      </c>
    </row>
    <row r="883" spans="1:11" ht="33.75" customHeight="1">
      <c r="A883" s="171" t="s">
        <v>799</v>
      </c>
      <c r="B883" s="73" t="s">
        <v>215</v>
      </c>
      <c r="C883" s="153" t="s">
        <v>457</v>
      </c>
      <c r="D883" s="197"/>
      <c r="E883" s="197"/>
      <c r="F883" s="117">
        <f>F884+F886</f>
        <v>550</v>
      </c>
      <c r="G883" s="117">
        <f>G884+G886</f>
        <v>550</v>
      </c>
      <c r="H883" s="117">
        <f>H884+H886</f>
        <v>372.4</v>
      </c>
      <c r="I883" s="117">
        <f t="shared" si="187"/>
        <v>67.709090909090904</v>
      </c>
      <c r="J883" s="122"/>
      <c r="K883" s="127">
        <f t="shared" si="188"/>
        <v>67.709090909090904</v>
      </c>
    </row>
    <row r="884" spans="1:11" ht="26.4">
      <c r="A884" s="154" t="s">
        <v>67</v>
      </c>
      <c r="B884" s="73" t="s">
        <v>215</v>
      </c>
      <c r="C884" s="153" t="s">
        <v>457</v>
      </c>
      <c r="D884" s="124">
        <v>200</v>
      </c>
      <c r="E884" s="124"/>
      <c r="F884" s="117">
        <f>F885</f>
        <v>200</v>
      </c>
      <c r="G884" s="117">
        <f>G885</f>
        <v>200</v>
      </c>
      <c r="H884" s="117">
        <f>H885</f>
        <v>22.4</v>
      </c>
      <c r="I884" s="117">
        <f t="shared" si="187"/>
        <v>11.2</v>
      </c>
      <c r="J884" s="122"/>
      <c r="K884" s="127">
        <f t="shared" si="188"/>
        <v>11.2</v>
      </c>
    </row>
    <row r="885" spans="1:11" ht="26.4">
      <c r="A885" s="154" t="s">
        <v>69</v>
      </c>
      <c r="B885" s="73" t="s">
        <v>215</v>
      </c>
      <c r="C885" s="153" t="s">
        <v>457</v>
      </c>
      <c r="D885" s="124">
        <v>240</v>
      </c>
      <c r="E885" s="155">
        <v>900100</v>
      </c>
      <c r="F885" s="117">
        <v>200</v>
      </c>
      <c r="G885" s="117">
        <v>200</v>
      </c>
      <c r="H885" s="117">
        <v>22.4</v>
      </c>
      <c r="I885" s="117">
        <f t="shared" si="187"/>
        <v>11.2</v>
      </c>
      <c r="J885" s="122"/>
      <c r="K885" s="127">
        <f t="shared" si="188"/>
        <v>11.2</v>
      </c>
    </row>
    <row r="886" spans="1:11" ht="26.4">
      <c r="A886" s="154" t="s">
        <v>83</v>
      </c>
      <c r="B886" s="73" t="s">
        <v>215</v>
      </c>
      <c r="C886" s="153" t="s">
        <v>457</v>
      </c>
      <c r="D886" s="124">
        <v>600</v>
      </c>
      <c r="E886" s="124"/>
      <c r="F886" s="117">
        <f>F887</f>
        <v>350</v>
      </c>
      <c r="G886" s="117">
        <f>G887</f>
        <v>350</v>
      </c>
      <c r="H886" s="117">
        <f>H887</f>
        <v>350</v>
      </c>
      <c r="I886" s="117">
        <f t="shared" si="187"/>
        <v>100</v>
      </c>
      <c r="J886" s="122"/>
      <c r="K886" s="127">
        <f t="shared" si="188"/>
        <v>100</v>
      </c>
    </row>
    <row r="887" spans="1:11">
      <c r="A887" s="154" t="s">
        <v>85</v>
      </c>
      <c r="B887" s="73" t="s">
        <v>215</v>
      </c>
      <c r="C887" s="153" t="s">
        <v>457</v>
      </c>
      <c r="D887" s="124">
        <v>610</v>
      </c>
      <c r="E887" s="155">
        <v>900100</v>
      </c>
      <c r="F887" s="117">
        <v>350</v>
      </c>
      <c r="G887" s="117">
        <v>350</v>
      </c>
      <c r="H887" s="117">
        <v>350</v>
      </c>
      <c r="I887" s="117">
        <f t="shared" si="187"/>
        <v>100</v>
      </c>
      <c r="J887" s="122"/>
      <c r="K887" s="127">
        <f t="shared" si="188"/>
        <v>100</v>
      </c>
    </row>
    <row r="888" spans="1:11">
      <c r="A888" s="162" t="s">
        <v>120</v>
      </c>
      <c r="B888" s="76" t="s">
        <v>215</v>
      </c>
      <c r="C888" s="150" t="s">
        <v>458</v>
      </c>
      <c r="D888" s="84"/>
      <c r="E888" s="84"/>
      <c r="F888" s="116">
        <f t="shared" ref="F888:H889" si="199">F889</f>
        <v>20169.3</v>
      </c>
      <c r="G888" s="116">
        <f t="shared" si="199"/>
        <v>20169.3</v>
      </c>
      <c r="H888" s="116">
        <f t="shared" si="199"/>
        <v>7671.6</v>
      </c>
      <c r="I888" s="116">
        <f t="shared" si="187"/>
        <v>38.036025047968948</v>
      </c>
      <c r="J888" s="122"/>
      <c r="K888" s="126">
        <f t="shared" si="188"/>
        <v>38.036025047968948</v>
      </c>
    </row>
    <row r="889" spans="1:11" ht="26.4">
      <c r="A889" s="162" t="s">
        <v>325</v>
      </c>
      <c r="B889" s="76" t="s">
        <v>215</v>
      </c>
      <c r="C889" s="150" t="s">
        <v>459</v>
      </c>
      <c r="D889" s="84"/>
      <c r="E889" s="84"/>
      <c r="F889" s="116">
        <f t="shared" si="199"/>
        <v>20169.3</v>
      </c>
      <c r="G889" s="116">
        <f t="shared" si="199"/>
        <v>20169.3</v>
      </c>
      <c r="H889" s="116">
        <f t="shared" si="199"/>
        <v>7671.6</v>
      </c>
      <c r="I889" s="116">
        <f t="shared" si="187"/>
        <v>38.036025047968948</v>
      </c>
      <c r="J889" s="122"/>
      <c r="K889" s="126">
        <f t="shared" si="188"/>
        <v>38.036025047968948</v>
      </c>
    </row>
    <row r="890" spans="1:11" ht="26.4">
      <c r="A890" s="171" t="s">
        <v>315</v>
      </c>
      <c r="B890" s="73" t="s">
        <v>215</v>
      </c>
      <c r="C890" s="153" t="s">
        <v>460</v>
      </c>
      <c r="D890" s="155"/>
      <c r="E890" s="155"/>
      <c r="F890" s="117">
        <f t="shared" ref="F890:H891" si="200">F891</f>
        <v>20169.3</v>
      </c>
      <c r="G890" s="117">
        <f t="shared" si="200"/>
        <v>20169.3</v>
      </c>
      <c r="H890" s="117">
        <f t="shared" si="200"/>
        <v>7671.6</v>
      </c>
      <c r="I890" s="117">
        <f t="shared" si="187"/>
        <v>38.036025047968948</v>
      </c>
      <c r="J890" s="122"/>
      <c r="K890" s="127">
        <f t="shared" si="188"/>
        <v>38.036025047968948</v>
      </c>
    </row>
    <row r="891" spans="1:11" ht="26.4">
      <c r="A891" s="154" t="s">
        <v>83</v>
      </c>
      <c r="B891" s="73" t="s">
        <v>215</v>
      </c>
      <c r="C891" s="153" t="s">
        <v>460</v>
      </c>
      <c r="D891" s="124">
        <v>600</v>
      </c>
      <c r="E891" s="124"/>
      <c r="F891" s="117">
        <f t="shared" si="200"/>
        <v>20169.3</v>
      </c>
      <c r="G891" s="117">
        <f t="shared" si="200"/>
        <v>20169.3</v>
      </c>
      <c r="H891" s="117">
        <f t="shared" si="200"/>
        <v>7671.6</v>
      </c>
      <c r="I891" s="117">
        <f t="shared" si="187"/>
        <v>38.036025047968948</v>
      </c>
      <c r="J891" s="122"/>
      <c r="K891" s="127">
        <f t="shared" si="188"/>
        <v>38.036025047968948</v>
      </c>
    </row>
    <row r="892" spans="1:11">
      <c r="A892" s="154" t="s">
        <v>85</v>
      </c>
      <c r="B892" s="73" t="s">
        <v>215</v>
      </c>
      <c r="C892" s="153" t="s">
        <v>460</v>
      </c>
      <c r="D892" s="124">
        <v>610</v>
      </c>
      <c r="E892" s="155">
        <v>900100</v>
      </c>
      <c r="F892" s="117">
        <v>20169.3</v>
      </c>
      <c r="G892" s="117">
        <v>20169.3</v>
      </c>
      <c r="H892" s="117">
        <v>7671.6</v>
      </c>
      <c r="I892" s="117">
        <f t="shared" si="187"/>
        <v>38.036025047968948</v>
      </c>
      <c r="J892" s="122"/>
      <c r="K892" s="127">
        <f t="shared" si="188"/>
        <v>38.036025047968948</v>
      </c>
    </row>
    <row r="893" spans="1:11">
      <c r="A893" s="89" t="s">
        <v>119</v>
      </c>
      <c r="B893" s="76" t="s">
        <v>216</v>
      </c>
      <c r="C893" s="90"/>
      <c r="D893" s="90"/>
      <c r="E893" s="90"/>
      <c r="F893" s="116">
        <f>F894+F914</f>
        <v>44360.7</v>
      </c>
      <c r="G893" s="116">
        <f>G894+G914</f>
        <v>44360.7</v>
      </c>
      <c r="H893" s="116">
        <f>H894+H914</f>
        <v>15980.599999999999</v>
      </c>
      <c r="I893" s="116">
        <f t="shared" si="187"/>
        <v>36.024228652839113</v>
      </c>
      <c r="J893" s="122"/>
      <c r="K893" s="126">
        <f t="shared" si="188"/>
        <v>36.024228652839113</v>
      </c>
    </row>
    <row r="894" spans="1:11">
      <c r="A894" s="91" t="s">
        <v>319</v>
      </c>
      <c r="B894" s="76" t="s">
        <v>216</v>
      </c>
      <c r="C894" s="150" t="s">
        <v>183</v>
      </c>
      <c r="D894" s="90"/>
      <c r="E894" s="90"/>
      <c r="F894" s="116">
        <f>F895+F904</f>
        <v>32672.899999999998</v>
      </c>
      <c r="G894" s="116">
        <f>G895+G904</f>
        <v>32672.899999999998</v>
      </c>
      <c r="H894" s="116">
        <f>H895+H904</f>
        <v>14778.3</v>
      </c>
      <c r="I894" s="116">
        <f t="shared" si="187"/>
        <v>45.231063052254314</v>
      </c>
      <c r="J894" s="122"/>
      <c r="K894" s="126">
        <f t="shared" si="188"/>
        <v>45.231063052254314</v>
      </c>
    </row>
    <row r="895" spans="1:11">
      <c r="A895" s="102" t="s">
        <v>112</v>
      </c>
      <c r="B895" s="76" t="s">
        <v>216</v>
      </c>
      <c r="C895" s="150" t="s">
        <v>184</v>
      </c>
      <c r="D895" s="90"/>
      <c r="E895" s="90"/>
      <c r="F895" s="116">
        <f>F896</f>
        <v>5481.3</v>
      </c>
      <c r="G895" s="116">
        <f>G896</f>
        <v>5481.3</v>
      </c>
      <c r="H895" s="116">
        <f>H896</f>
        <v>3653.9</v>
      </c>
      <c r="I895" s="116">
        <f t="shared" si="187"/>
        <v>66.661193512487912</v>
      </c>
      <c r="J895" s="122"/>
      <c r="K895" s="126">
        <f t="shared" si="188"/>
        <v>66.661193512487912</v>
      </c>
    </row>
    <row r="896" spans="1:11">
      <c r="A896" s="159" t="s">
        <v>704</v>
      </c>
      <c r="B896" s="76" t="s">
        <v>216</v>
      </c>
      <c r="C896" s="150" t="s">
        <v>705</v>
      </c>
      <c r="D896" s="78"/>
      <c r="E896" s="155"/>
      <c r="F896" s="116">
        <f>F900+F897</f>
        <v>5481.3</v>
      </c>
      <c r="G896" s="116">
        <f>G900+G897</f>
        <v>5481.3</v>
      </c>
      <c r="H896" s="116">
        <f>H900+H897</f>
        <v>3653.9</v>
      </c>
      <c r="I896" s="116">
        <f t="shared" si="187"/>
        <v>66.661193512487912</v>
      </c>
      <c r="J896" s="135"/>
      <c r="K896" s="126">
        <f t="shared" si="188"/>
        <v>66.661193512487912</v>
      </c>
    </row>
    <row r="897" spans="1:11" ht="92.4">
      <c r="A897" s="154" t="s">
        <v>771</v>
      </c>
      <c r="B897" s="73" t="s">
        <v>216</v>
      </c>
      <c r="C897" s="153" t="s">
        <v>772</v>
      </c>
      <c r="D897" s="78"/>
      <c r="E897" s="155"/>
      <c r="F897" s="117">
        <f t="shared" ref="F897:H898" si="201">F898</f>
        <v>859.3</v>
      </c>
      <c r="G897" s="117">
        <f t="shared" si="201"/>
        <v>859.3</v>
      </c>
      <c r="H897" s="117">
        <f t="shared" si="201"/>
        <v>572.9</v>
      </c>
      <c r="I897" s="117">
        <f t="shared" si="187"/>
        <v>66.670545793087399</v>
      </c>
      <c r="J897" s="122"/>
      <c r="K897" s="127">
        <f t="shared" si="188"/>
        <v>66.670545793087399</v>
      </c>
    </row>
    <row r="898" spans="1:11" ht="26.4">
      <c r="A898" s="154" t="s">
        <v>83</v>
      </c>
      <c r="B898" s="73" t="s">
        <v>216</v>
      </c>
      <c r="C898" s="153" t="s">
        <v>772</v>
      </c>
      <c r="D898" s="155" t="s">
        <v>84</v>
      </c>
      <c r="E898" s="155"/>
      <c r="F898" s="117">
        <f t="shared" si="201"/>
        <v>859.3</v>
      </c>
      <c r="G898" s="117">
        <f t="shared" si="201"/>
        <v>859.3</v>
      </c>
      <c r="H898" s="117">
        <f t="shared" si="201"/>
        <v>572.9</v>
      </c>
      <c r="I898" s="117">
        <f t="shared" si="187"/>
        <v>66.670545793087399</v>
      </c>
      <c r="J898" s="122"/>
      <c r="K898" s="127">
        <f t="shared" si="188"/>
        <v>66.670545793087399</v>
      </c>
    </row>
    <row r="899" spans="1:11">
      <c r="A899" s="154" t="s">
        <v>85</v>
      </c>
      <c r="B899" s="73" t="s">
        <v>216</v>
      </c>
      <c r="C899" s="153" t="s">
        <v>772</v>
      </c>
      <c r="D899" s="155" t="s">
        <v>86</v>
      </c>
      <c r="E899" s="155">
        <v>900204</v>
      </c>
      <c r="F899" s="117">
        <v>859.3</v>
      </c>
      <c r="G899" s="117">
        <v>859.3</v>
      </c>
      <c r="H899" s="117">
        <v>572.9</v>
      </c>
      <c r="I899" s="117">
        <f t="shared" si="187"/>
        <v>66.670545793087399</v>
      </c>
      <c r="J899" s="122"/>
      <c r="K899" s="127">
        <f t="shared" si="188"/>
        <v>66.670545793087399</v>
      </c>
    </row>
    <row r="900" spans="1:11" ht="39.6">
      <c r="A900" s="154" t="s">
        <v>708</v>
      </c>
      <c r="B900" s="73" t="s">
        <v>216</v>
      </c>
      <c r="C900" s="153" t="s">
        <v>706</v>
      </c>
      <c r="D900" s="78"/>
      <c r="E900" s="155"/>
      <c r="F900" s="117">
        <f>F901</f>
        <v>4622</v>
      </c>
      <c r="G900" s="117">
        <f>G901</f>
        <v>4622</v>
      </c>
      <c r="H900" s="117">
        <f>H901</f>
        <v>3081</v>
      </c>
      <c r="I900" s="117">
        <f t="shared" si="187"/>
        <v>66.65945478147988</v>
      </c>
      <c r="J900" s="122"/>
      <c r="K900" s="127">
        <f t="shared" si="188"/>
        <v>66.65945478147988</v>
      </c>
    </row>
    <row r="901" spans="1:11" ht="26.4">
      <c r="A901" s="154" t="s">
        <v>83</v>
      </c>
      <c r="B901" s="73" t="s">
        <v>216</v>
      </c>
      <c r="C901" s="153" t="s">
        <v>706</v>
      </c>
      <c r="D901" s="155" t="s">
        <v>84</v>
      </c>
      <c r="E901" s="155"/>
      <c r="F901" s="117">
        <f>F903+F902</f>
        <v>4622</v>
      </c>
      <c r="G901" s="117">
        <f>G903+G902</f>
        <v>4622</v>
      </c>
      <c r="H901" s="117">
        <f>H903+H902</f>
        <v>3081</v>
      </c>
      <c r="I901" s="117">
        <f t="shared" si="187"/>
        <v>66.65945478147988</v>
      </c>
      <c r="J901" s="122"/>
      <c r="K901" s="127">
        <f t="shared" si="188"/>
        <v>66.65945478147988</v>
      </c>
    </row>
    <row r="902" spans="1:11">
      <c r="A902" s="154" t="s">
        <v>85</v>
      </c>
      <c r="B902" s="73" t="s">
        <v>216</v>
      </c>
      <c r="C902" s="153" t="s">
        <v>706</v>
      </c>
      <c r="D902" s="155">
        <v>610</v>
      </c>
      <c r="E902" s="155">
        <v>900204</v>
      </c>
      <c r="F902" s="117">
        <v>3419.9</v>
      </c>
      <c r="G902" s="117">
        <v>3419.9</v>
      </c>
      <c r="H902" s="117">
        <v>2279.9</v>
      </c>
      <c r="I902" s="117">
        <f t="shared" si="187"/>
        <v>66.665691979297634</v>
      </c>
      <c r="J902" s="122"/>
      <c r="K902" s="127">
        <f t="shared" si="188"/>
        <v>66.665691979297634</v>
      </c>
    </row>
    <row r="903" spans="1:11">
      <c r="A903" s="154" t="s">
        <v>85</v>
      </c>
      <c r="B903" s="73" t="s">
        <v>216</v>
      </c>
      <c r="C903" s="153" t="s">
        <v>706</v>
      </c>
      <c r="D903" s="155" t="s">
        <v>86</v>
      </c>
      <c r="E903" s="155">
        <v>900304</v>
      </c>
      <c r="F903" s="117">
        <v>1202.0999999999999</v>
      </c>
      <c r="G903" s="117">
        <v>1202.0999999999999</v>
      </c>
      <c r="H903" s="117">
        <v>801.1</v>
      </c>
      <c r="I903" s="117">
        <f t="shared" si="187"/>
        <v>66.641710340237921</v>
      </c>
      <c r="J903" s="122"/>
      <c r="K903" s="127">
        <f t="shared" si="188"/>
        <v>66.641710340237921</v>
      </c>
    </row>
    <row r="904" spans="1:11">
      <c r="A904" s="162" t="s">
        <v>363</v>
      </c>
      <c r="B904" s="96" t="s">
        <v>216</v>
      </c>
      <c r="C904" s="150" t="s">
        <v>503</v>
      </c>
      <c r="D904" s="158"/>
      <c r="E904" s="158"/>
      <c r="F904" s="116">
        <f>F905</f>
        <v>27191.599999999999</v>
      </c>
      <c r="G904" s="116">
        <f>G905</f>
        <v>27191.599999999999</v>
      </c>
      <c r="H904" s="116">
        <f>H905</f>
        <v>11124.4</v>
      </c>
      <c r="I904" s="116">
        <f t="shared" si="187"/>
        <v>40.911163741743771</v>
      </c>
      <c r="J904" s="122"/>
      <c r="K904" s="126">
        <f t="shared" si="188"/>
        <v>40.911163741743771</v>
      </c>
    </row>
    <row r="905" spans="1:11" ht="26.4">
      <c r="A905" s="162" t="s">
        <v>325</v>
      </c>
      <c r="B905" s="76" t="s">
        <v>216</v>
      </c>
      <c r="C905" s="150" t="s">
        <v>504</v>
      </c>
      <c r="D905" s="82"/>
      <c r="E905" s="82"/>
      <c r="F905" s="116">
        <f>F906+F911</f>
        <v>27191.599999999999</v>
      </c>
      <c r="G905" s="116">
        <f>G906+G911</f>
        <v>27191.599999999999</v>
      </c>
      <c r="H905" s="116">
        <f>H906+H911</f>
        <v>11124.4</v>
      </c>
      <c r="I905" s="116">
        <f t="shared" si="187"/>
        <v>40.911163741743771</v>
      </c>
      <c r="J905" s="122"/>
      <c r="K905" s="126">
        <f t="shared" si="188"/>
        <v>40.911163741743771</v>
      </c>
    </row>
    <row r="906" spans="1:11">
      <c r="A906" s="171" t="s">
        <v>61</v>
      </c>
      <c r="B906" s="73" t="s">
        <v>216</v>
      </c>
      <c r="C906" s="153" t="s">
        <v>505</v>
      </c>
      <c r="D906" s="78"/>
      <c r="E906" s="78"/>
      <c r="F906" s="117">
        <f>F907+F909</f>
        <v>14429.2</v>
      </c>
      <c r="G906" s="117">
        <f>G907+G909</f>
        <v>14429.2</v>
      </c>
      <c r="H906" s="117">
        <f>H907+H909</f>
        <v>5890.0999999999995</v>
      </c>
      <c r="I906" s="117">
        <f t="shared" si="187"/>
        <v>40.820696920134161</v>
      </c>
      <c r="J906" s="122"/>
      <c r="K906" s="127">
        <f t="shared" si="188"/>
        <v>40.820696920134161</v>
      </c>
    </row>
    <row r="907" spans="1:11" ht="39.6">
      <c r="A907" s="154" t="s">
        <v>62</v>
      </c>
      <c r="B907" s="73" t="s">
        <v>216</v>
      </c>
      <c r="C907" s="153" t="s">
        <v>505</v>
      </c>
      <c r="D907" s="155" t="s">
        <v>63</v>
      </c>
      <c r="E907" s="155"/>
      <c r="F907" s="117">
        <f>F908</f>
        <v>13828.7</v>
      </c>
      <c r="G907" s="117">
        <f>G908</f>
        <v>13828.7</v>
      </c>
      <c r="H907" s="117">
        <f>H908</f>
        <v>5666.4</v>
      </c>
      <c r="I907" s="117">
        <f t="shared" ref="I907:I970" si="202">H907/F907*100</f>
        <v>40.975652085879361</v>
      </c>
      <c r="J907" s="122"/>
      <c r="K907" s="127">
        <f t="shared" ref="K907:K970" si="203">H907/G907*100</f>
        <v>40.975652085879361</v>
      </c>
    </row>
    <row r="908" spans="1:11">
      <c r="A908" s="154" t="s">
        <v>64</v>
      </c>
      <c r="B908" s="73" t="s">
        <v>216</v>
      </c>
      <c r="C908" s="153" t="s">
        <v>505</v>
      </c>
      <c r="D908" s="155" t="s">
        <v>65</v>
      </c>
      <c r="E908" s="155">
        <v>900100</v>
      </c>
      <c r="F908" s="117">
        <v>13828.7</v>
      </c>
      <c r="G908" s="117">
        <v>13828.7</v>
      </c>
      <c r="H908" s="117">
        <v>5666.4</v>
      </c>
      <c r="I908" s="117">
        <f t="shared" si="202"/>
        <v>40.975652085879361</v>
      </c>
      <c r="J908" s="122"/>
      <c r="K908" s="127">
        <f t="shared" si="203"/>
        <v>40.975652085879361</v>
      </c>
    </row>
    <row r="909" spans="1:11" ht="26.4">
      <c r="A909" s="154" t="s">
        <v>67</v>
      </c>
      <c r="B909" s="73" t="s">
        <v>216</v>
      </c>
      <c r="C909" s="153" t="s">
        <v>505</v>
      </c>
      <c r="D909" s="155" t="s">
        <v>68</v>
      </c>
      <c r="E909" s="155"/>
      <c r="F909" s="117">
        <f>F910</f>
        <v>600.5</v>
      </c>
      <c r="G909" s="117">
        <f>G910</f>
        <v>600.5</v>
      </c>
      <c r="H909" s="117">
        <f>H910</f>
        <v>223.7</v>
      </c>
      <c r="I909" s="117">
        <f t="shared" si="202"/>
        <v>37.252289758534552</v>
      </c>
      <c r="J909" s="122"/>
      <c r="K909" s="127">
        <f t="shared" si="203"/>
        <v>37.252289758534552</v>
      </c>
    </row>
    <row r="910" spans="1:11" ht="26.4">
      <c r="A910" s="154" t="s">
        <v>69</v>
      </c>
      <c r="B910" s="73" t="s">
        <v>216</v>
      </c>
      <c r="C910" s="153" t="s">
        <v>505</v>
      </c>
      <c r="D910" s="155" t="s">
        <v>70</v>
      </c>
      <c r="E910" s="155">
        <v>900100</v>
      </c>
      <c r="F910" s="117">
        <v>600.5</v>
      </c>
      <c r="G910" s="117">
        <v>600.5</v>
      </c>
      <c r="H910" s="117">
        <v>223.7</v>
      </c>
      <c r="I910" s="117">
        <f t="shared" si="202"/>
        <v>37.252289758534552</v>
      </c>
      <c r="J910" s="122"/>
      <c r="K910" s="127">
        <f t="shared" si="203"/>
        <v>37.252289758534552</v>
      </c>
    </row>
    <row r="911" spans="1:11">
      <c r="A911" s="171" t="s">
        <v>502</v>
      </c>
      <c r="B911" s="73" t="s">
        <v>216</v>
      </c>
      <c r="C911" s="153" t="s">
        <v>506</v>
      </c>
      <c r="D911" s="82"/>
      <c r="E911" s="82"/>
      <c r="F911" s="117">
        <f t="shared" ref="F911:H912" si="204">F912</f>
        <v>12762.4</v>
      </c>
      <c r="G911" s="117">
        <f t="shared" si="204"/>
        <v>12762.4</v>
      </c>
      <c r="H911" s="117">
        <f t="shared" si="204"/>
        <v>5234.3</v>
      </c>
      <c r="I911" s="117">
        <f t="shared" si="202"/>
        <v>41.013445746881466</v>
      </c>
      <c r="J911" s="122"/>
      <c r="K911" s="127">
        <f t="shared" si="203"/>
        <v>41.013445746881466</v>
      </c>
    </row>
    <row r="912" spans="1:11" ht="26.4">
      <c r="A912" s="154" t="s">
        <v>83</v>
      </c>
      <c r="B912" s="73" t="s">
        <v>216</v>
      </c>
      <c r="C912" s="153" t="s">
        <v>506</v>
      </c>
      <c r="D912" s="155" t="s">
        <v>84</v>
      </c>
      <c r="E912" s="155"/>
      <c r="F912" s="117">
        <f t="shared" si="204"/>
        <v>12762.4</v>
      </c>
      <c r="G912" s="117">
        <f t="shared" si="204"/>
        <v>12762.4</v>
      </c>
      <c r="H912" s="117">
        <f t="shared" si="204"/>
        <v>5234.3</v>
      </c>
      <c r="I912" s="117">
        <f t="shared" si="202"/>
        <v>41.013445746881466</v>
      </c>
      <c r="J912" s="122"/>
      <c r="K912" s="127">
        <f t="shared" si="203"/>
        <v>41.013445746881466</v>
      </c>
    </row>
    <row r="913" spans="1:11">
      <c r="A913" s="154" t="s">
        <v>85</v>
      </c>
      <c r="B913" s="73" t="s">
        <v>216</v>
      </c>
      <c r="C913" s="153" t="s">
        <v>506</v>
      </c>
      <c r="D913" s="155" t="s">
        <v>86</v>
      </c>
      <c r="E913" s="155">
        <v>900100</v>
      </c>
      <c r="F913" s="117">
        <v>12762.4</v>
      </c>
      <c r="G913" s="117">
        <v>12762.4</v>
      </c>
      <c r="H913" s="117">
        <v>5234.3</v>
      </c>
      <c r="I913" s="117">
        <f t="shared" si="202"/>
        <v>41.013445746881466</v>
      </c>
      <c r="J913" s="122"/>
      <c r="K913" s="127">
        <f t="shared" si="203"/>
        <v>41.013445746881466</v>
      </c>
    </row>
    <row r="914" spans="1:11">
      <c r="A914" s="149" t="s">
        <v>510</v>
      </c>
      <c r="B914" s="76" t="s">
        <v>216</v>
      </c>
      <c r="C914" s="150" t="s">
        <v>149</v>
      </c>
      <c r="D914" s="155"/>
      <c r="E914" s="155"/>
      <c r="F914" s="116">
        <f t="shared" ref="F914:H915" si="205">F915</f>
        <v>11687.8</v>
      </c>
      <c r="G914" s="116">
        <f t="shared" si="205"/>
        <v>11687.8</v>
      </c>
      <c r="H914" s="116">
        <f t="shared" si="205"/>
        <v>1202.3</v>
      </c>
      <c r="I914" s="116">
        <f t="shared" si="202"/>
        <v>10.286794777460258</v>
      </c>
      <c r="J914" s="122"/>
      <c r="K914" s="126">
        <f t="shared" si="203"/>
        <v>10.286794777460258</v>
      </c>
    </row>
    <row r="915" spans="1:11">
      <c r="A915" s="149" t="s">
        <v>508</v>
      </c>
      <c r="B915" s="76" t="s">
        <v>216</v>
      </c>
      <c r="C915" s="150" t="s">
        <v>186</v>
      </c>
      <c r="D915" s="81"/>
      <c r="E915" s="81"/>
      <c r="F915" s="116">
        <f t="shared" si="205"/>
        <v>11687.8</v>
      </c>
      <c r="G915" s="116">
        <f t="shared" si="205"/>
        <v>11687.8</v>
      </c>
      <c r="H915" s="116">
        <f t="shared" si="205"/>
        <v>1202.3</v>
      </c>
      <c r="I915" s="116">
        <f t="shared" si="202"/>
        <v>10.286794777460258</v>
      </c>
      <c r="J915" s="122"/>
      <c r="K915" s="126">
        <f t="shared" si="203"/>
        <v>10.286794777460258</v>
      </c>
    </row>
    <row r="916" spans="1:11" ht="26.4">
      <c r="A916" s="156" t="s">
        <v>509</v>
      </c>
      <c r="B916" s="76" t="s">
        <v>216</v>
      </c>
      <c r="C916" s="150" t="s">
        <v>511</v>
      </c>
      <c r="D916" s="158"/>
      <c r="E916" s="158"/>
      <c r="F916" s="116">
        <f>F923+F917</f>
        <v>11687.8</v>
      </c>
      <c r="G916" s="116">
        <f>G923+G917</f>
        <v>11687.8</v>
      </c>
      <c r="H916" s="116">
        <f>H923+H917</f>
        <v>1202.3</v>
      </c>
      <c r="I916" s="116">
        <f t="shared" si="202"/>
        <v>10.286794777460258</v>
      </c>
      <c r="J916" s="122"/>
      <c r="K916" s="126">
        <f t="shared" si="203"/>
        <v>10.286794777460258</v>
      </c>
    </row>
    <row r="917" spans="1:11" ht="39.6">
      <c r="A917" s="154" t="s">
        <v>834</v>
      </c>
      <c r="B917" s="73" t="s">
        <v>216</v>
      </c>
      <c r="C917" s="153" t="s">
        <v>835</v>
      </c>
      <c r="D917" s="155"/>
      <c r="E917" s="155"/>
      <c r="F917" s="117">
        <f>F918+F920</f>
        <v>6217.8</v>
      </c>
      <c r="G917" s="117">
        <f>G918+G920</f>
        <v>6217.8</v>
      </c>
      <c r="H917" s="117">
        <f>H918+H920</f>
        <v>1202.3</v>
      </c>
      <c r="I917" s="117">
        <f t="shared" si="202"/>
        <v>19.336421242240021</v>
      </c>
      <c r="J917" s="122"/>
      <c r="K917" s="127">
        <f t="shared" si="203"/>
        <v>19.336421242240021</v>
      </c>
    </row>
    <row r="918" spans="1:11">
      <c r="A918" s="154" t="s">
        <v>113</v>
      </c>
      <c r="B918" s="73" t="s">
        <v>216</v>
      </c>
      <c r="C918" s="153" t="s">
        <v>835</v>
      </c>
      <c r="D918" s="155" t="s">
        <v>114</v>
      </c>
      <c r="E918" s="155"/>
      <c r="F918" s="117">
        <f>F919</f>
        <v>782.1</v>
      </c>
      <c r="G918" s="117">
        <f>G919</f>
        <v>782.1</v>
      </c>
      <c r="H918" s="117">
        <f>H919</f>
        <v>0</v>
      </c>
      <c r="I918" s="117">
        <f t="shared" si="202"/>
        <v>0</v>
      </c>
      <c r="J918" s="122"/>
      <c r="K918" s="127">
        <f t="shared" si="203"/>
        <v>0</v>
      </c>
    </row>
    <row r="919" spans="1:11" ht="26.4">
      <c r="A919" s="154" t="s">
        <v>115</v>
      </c>
      <c r="B919" s="73" t="s">
        <v>216</v>
      </c>
      <c r="C919" s="153" t="s">
        <v>835</v>
      </c>
      <c r="D919" s="155">
        <v>320</v>
      </c>
      <c r="E919" s="155">
        <v>900100</v>
      </c>
      <c r="F919" s="117">
        <v>782.1</v>
      </c>
      <c r="G919" s="117">
        <v>782.1</v>
      </c>
      <c r="H919" s="117">
        <v>0</v>
      </c>
      <c r="I919" s="117">
        <f t="shared" si="202"/>
        <v>0</v>
      </c>
      <c r="J919" s="122"/>
      <c r="K919" s="127">
        <f t="shared" si="203"/>
        <v>0</v>
      </c>
    </row>
    <row r="920" spans="1:11" ht="26.4">
      <c r="A920" s="167" t="s">
        <v>83</v>
      </c>
      <c r="B920" s="73" t="s">
        <v>216</v>
      </c>
      <c r="C920" s="153" t="s">
        <v>835</v>
      </c>
      <c r="D920" s="197">
        <v>600</v>
      </c>
      <c r="E920" s="155"/>
      <c r="F920" s="117">
        <f>F921+F922</f>
        <v>5435.7</v>
      </c>
      <c r="G920" s="117">
        <f>G921+G922</f>
        <v>5435.7</v>
      </c>
      <c r="H920" s="117">
        <f>H921+H922</f>
        <v>1202.3</v>
      </c>
      <c r="I920" s="117">
        <f t="shared" si="202"/>
        <v>22.118586382618613</v>
      </c>
      <c r="J920" s="122"/>
      <c r="K920" s="127">
        <f t="shared" si="203"/>
        <v>22.118586382618613</v>
      </c>
    </row>
    <row r="921" spans="1:11">
      <c r="A921" s="167" t="s">
        <v>138</v>
      </c>
      <c r="B921" s="73" t="s">
        <v>216</v>
      </c>
      <c r="C921" s="153" t="s">
        <v>835</v>
      </c>
      <c r="D921" s="155">
        <v>610</v>
      </c>
      <c r="E921" s="155">
        <v>900100</v>
      </c>
      <c r="F921" s="117">
        <v>4716.3</v>
      </c>
      <c r="G921" s="117">
        <v>4716.3</v>
      </c>
      <c r="H921" s="117">
        <v>1076</v>
      </c>
      <c r="I921" s="117">
        <f t="shared" si="202"/>
        <v>22.814494412993234</v>
      </c>
      <c r="J921" s="122"/>
      <c r="K921" s="127">
        <f t="shared" si="203"/>
        <v>22.814494412993234</v>
      </c>
    </row>
    <row r="922" spans="1:11">
      <c r="A922" s="167" t="s">
        <v>456</v>
      </c>
      <c r="B922" s="73" t="s">
        <v>216</v>
      </c>
      <c r="C922" s="153" t="s">
        <v>835</v>
      </c>
      <c r="D922" s="155">
        <v>620</v>
      </c>
      <c r="E922" s="155">
        <v>900100</v>
      </c>
      <c r="F922" s="117">
        <v>719.4</v>
      </c>
      <c r="G922" s="117">
        <v>719.4</v>
      </c>
      <c r="H922" s="117">
        <v>126.3</v>
      </c>
      <c r="I922" s="117">
        <f t="shared" si="202"/>
        <v>17.556296914095078</v>
      </c>
      <c r="J922" s="122"/>
      <c r="K922" s="127">
        <f t="shared" si="203"/>
        <v>17.556296914095078</v>
      </c>
    </row>
    <row r="923" spans="1:11">
      <c r="A923" s="163" t="s">
        <v>322</v>
      </c>
      <c r="B923" s="73" t="s">
        <v>216</v>
      </c>
      <c r="C923" s="153" t="s">
        <v>512</v>
      </c>
      <c r="D923" s="155"/>
      <c r="E923" s="155"/>
      <c r="F923" s="117">
        <f>F927+F924</f>
        <v>5470</v>
      </c>
      <c r="G923" s="117">
        <f>G927+G924</f>
        <v>5470</v>
      </c>
      <c r="H923" s="117">
        <f>H927+H924</f>
        <v>0</v>
      </c>
      <c r="I923" s="117">
        <f t="shared" si="202"/>
        <v>0</v>
      </c>
      <c r="J923" s="122"/>
      <c r="K923" s="127">
        <f t="shared" si="203"/>
        <v>0</v>
      </c>
    </row>
    <row r="924" spans="1:11" ht="26.4">
      <c r="A924" s="154" t="s">
        <v>67</v>
      </c>
      <c r="B924" s="73" t="s">
        <v>216</v>
      </c>
      <c r="C924" s="153" t="s">
        <v>512</v>
      </c>
      <c r="D924" s="155" t="s">
        <v>68</v>
      </c>
      <c r="E924" s="155"/>
      <c r="F924" s="117">
        <f>F925+F926</f>
        <v>1646</v>
      </c>
      <c r="G924" s="117">
        <f>G925+G926</f>
        <v>1646</v>
      </c>
      <c r="H924" s="117">
        <f>H925</f>
        <v>0</v>
      </c>
      <c r="I924" s="117">
        <f t="shared" si="202"/>
        <v>0</v>
      </c>
      <c r="J924" s="122"/>
      <c r="K924" s="127">
        <f t="shared" si="203"/>
        <v>0</v>
      </c>
    </row>
    <row r="925" spans="1:11" ht="26.4">
      <c r="A925" s="154" t="s">
        <v>69</v>
      </c>
      <c r="B925" s="73" t="s">
        <v>216</v>
      </c>
      <c r="C925" s="153" t="s">
        <v>512</v>
      </c>
      <c r="D925" s="155" t="s">
        <v>70</v>
      </c>
      <c r="E925" s="155">
        <v>900302</v>
      </c>
      <c r="F925" s="117">
        <v>757.1</v>
      </c>
      <c r="G925" s="117">
        <v>757.1</v>
      </c>
      <c r="H925" s="131">
        <v>0</v>
      </c>
      <c r="I925" s="117">
        <f t="shared" si="202"/>
        <v>0</v>
      </c>
      <c r="J925" s="122"/>
      <c r="K925" s="127">
        <f t="shared" si="203"/>
        <v>0</v>
      </c>
    </row>
    <row r="926" spans="1:11" ht="26.4">
      <c r="A926" s="154" t="s">
        <v>69</v>
      </c>
      <c r="B926" s="73" t="s">
        <v>216</v>
      </c>
      <c r="C926" s="153" t="s">
        <v>512</v>
      </c>
      <c r="D926" s="155" t="s">
        <v>70</v>
      </c>
      <c r="E926" s="155">
        <v>900100</v>
      </c>
      <c r="F926" s="117">
        <v>888.9</v>
      </c>
      <c r="G926" s="117">
        <v>888.9</v>
      </c>
      <c r="H926" s="131">
        <v>0</v>
      </c>
      <c r="I926" s="117">
        <f t="shared" si="202"/>
        <v>0</v>
      </c>
      <c r="J926" s="122"/>
      <c r="K926" s="127">
        <f t="shared" si="203"/>
        <v>0</v>
      </c>
    </row>
    <row r="927" spans="1:11" ht="26.4">
      <c r="A927" s="167" t="s">
        <v>83</v>
      </c>
      <c r="B927" s="73" t="s">
        <v>216</v>
      </c>
      <c r="C927" s="153" t="s">
        <v>512</v>
      </c>
      <c r="D927" s="197">
        <v>600</v>
      </c>
      <c r="E927" s="197"/>
      <c r="F927" s="117">
        <f>F928+F929+F930</f>
        <v>3824</v>
      </c>
      <c r="G927" s="117">
        <f>G928+G929+G930</f>
        <v>3824</v>
      </c>
      <c r="H927" s="117">
        <f>H928+H929+H930</f>
        <v>0</v>
      </c>
      <c r="I927" s="117">
        <f t="shared" si="202"/>
        <v>0</v>
      </c>
      <c r="J927" s="122"/>
      <c r="K927" s="127">
        <f t="shared" si="203"/>
        <v>0</v>
      </c>
    </row>
    <row r="928" spans="1:11">
      <c r="A928" s="167" t="s">
        <v>138</v>
      </c>
      <c r="B928" s="73" t="s">
        <v>216</v>
      </c>
      <c r="C928" s="153" t="s">
        <v>512</v>
      </c>
      <c r="D928" s="197">
        <v>610</v>
      </c>
      <c r="E928" s="155">
        <v>900302</v>
      </c>
      <c r="F928" s="117">
        <v>1758.9</v>
      </c>
      <c r="G928" s="117">
        <v>1758.9</v>
      </c>
      <c r="H928" s="117">
        <v>0</v>
      </c>
      <c r="I928" s="117">
        <f t="shared" si="202"/>
        <v>0</v>
      </c>
      <c r="J928" s="134">
        <v>2708.4</v>
      </c>
      <c r="K928" s="127">
        <f t="shared" si="203"/>
        <v>0</v>
      </c>
    </row>
    <row r="929" spans="1:11">
      <c r="A929" s="167" t="s">
        <v>138</v>
      </c>
      <c r="B929" s="73" t="s">
        <v>216</v>
      </c>
      <c r="C929" s="153" t="s">
        <v>512</v>
      </c>
      <c r="D929" s="197">
        <v>610</v>
      </c>
      <c r="E929" s="155">
        <v>900100</v>
      </c>
      <c r="F929" s="161">
        <v>2065.1</v>
      </c>
      <c r="G929" s="117">
        <v>2065.1</v>
      </c>
      <c r="H929" s="117">
        <v>0</v>
      </c>
      <c r="I929" s="117">
        <f t="shared" si="202"/>
        <v>0</v>
      </c>
      <c r="J929" s="122"/>
      <c r="K929" s="127">
        <f t="shared" si="203"/>
        <v>0</v>
      </c>
    </row>
    <row r="930" spans="1:11">
      <c r="A930" s="167" t="s">
        <v>456</v>
      </c>
      <c r="B930" s="73" t="s">
        <v>216</v>
      </c>
      <c r="C930" s="153" t="s">
        <v>512</v>
      </c>
      <c r="D930" s="197">
        <v>620</v>
      </c>
      <c r="E930" s="155">
        <v>900100</v>
      </c>
      <c r="F930" s="161">
        <v>0</v>
      </c>
      <c r="G930" s="117">
        <v>0</v>
      </c>
      <c r="H930" s="117">
        <v>0</v>
      </c>
      <c r="I930" s="117">
        <v>0</v>
      </c>
      <c r="J930" s="122"/>
      <c r="K930" s="127">
        <v>0</v>
      </c>
    </row>
    <row r="931" spans="1:11">
      <c r="A931" s="86" t="s">
        <v>121</v>
      </c>
      <c r="B931" s="87" t="s">
        <v>344</v>
      </c>
      <c r="C931" s="88"/>
      <c r="D931" s="88"/>
      <c r="E931" s="88"/>
      <c r="F931" s="116">
        <f t="shared" ref="F931:H932" si="206">F932</f>
        <v>291551.59999999998</v>
      </c>
      <c r="G931" s="116">
        <f t="shared" si="206"/>
        <v>292162.19999999995</v>
      </c>
      <c r="H931" s="116">
        <f t="shared" si="206"/>
        <v>111437.09999999999</v>
      </c>
      <c r="I931" s="116">
        <f t="shared" si="202"/>
        <v>38.222084872797815</v>
      </c>
      <c r="J931" s="122"/>
      <c r="K931" s="126">
        <f t="shared" si="203"/>
        <v>38.142203200824746</v>
      </c>
    </row>
    <row r="932" spans="1:11">
      <c r="A932" s="89" t="s">
        <v>122</v>
      </c>
      <c r="B932" s="76" t="s">
        <v>217</v>
      </c>
      <c r="C932" s="90"/>
      <c r="D932" s="90"/>
      <c r="E932" s="90"/>
      <c r="F932" s="116">
        <f t="shared" si="206"/>
        <v>291551.59999999998</v>
      </c>
      <c r="G932" s="116">
        <f t="shared" si="206"/>
        <v>292162.19999999995</v>
      </c>
      <c r="H932" s="116">
        <f t="shared" si="206"/>
        <v>111437.09999999999</v>
      </c>
      <c r="I932" s="116">
        <f t="shared" si="202"/>
        <v>38.222084872797815</v>
      </c>
      <c r="J932" s="122"/>
      <c r="K932" s="126">
        <f t="shared" si="203"/>
        <v>38.142203200824746</v>
      </c>
    </row>
    <row r="933" spans="1:11">
      <c r="A933" s="102" t="s">
        <v>423</v>
      </c>
      <c r="B933" s="76" t="s">
        <v>217</v>
      </c>
      <c r="C933" s="77" t="s">
        <v>154</v>
      </c>
      <c r="D933" s="81"/>
      <c r="E933" s="81"/>
      <c r="F933" s="116">
        <f>F934+F939+F949+F967+F978</f>
        <v>291551.59999999998</v>
      </c>
      <c r="G933" s="116">
        <f>G934+G939+G949+G967+G978</f>
        <v>292162.19999999995</v>
      </c>
      <c r="H933" s="116">
        <f>H934+H939+H949+H967+H978</f>
        <v>111437.09999999999</v>
      </c>
      <c r="I933" s="116">
        <f t="shared" si="202"/>
        <v>38.222084872797815</v>
      </c>
      <c r="J933" s="122"/>
      <c r="K933" s="126">
        <f t="shared" si="203"/>
        <v>38.142203200824746</v>
      </c>
    </row>
    <row r="934" spans="1:11">
      <c r="A934" s="107" t="s">
        <v>424</v>
      </c>
      <c r="B934" s="76" t="s">
        <v>217</v>
      </c>
      <c r="C934" s="108" t="s">
        <v>178</v>
      </c>
      <c r="D934" s="82"/>
      <c r="E934" s="82"/>
      <c r="F934" s="116">
        <f t="shared" ref="F934:H937" si="207">F935</f>
        <v>13679</v>
      </c>
      <c r="G934" s="116">
        <f t="shared" si="207"/>
        <v>16548.8</v>
      </c>
      <c r="H934" s="116">
        <f t="shared" si="207"/>
        <v>6611.8</v>
      </c>
      <c r="I934" s="116">
        <f t="shared" si="202"/>
        <v>48.33540463484173</v>
      </c>
      <c r="J934" s="122"/>
      <c r="K934" s="126">
        <f t="shared" si="203"/>
        <v>39.953350091849565</v>
      </c>
    </row>
    <row r="935" spans="1:11" ht="26.4">
      <c r="A935" s="109" t="s">
        <v>298</v>
      </c>
      <c r="B935" s="76" t="s">
        <v>217</v>
      </c>
      <c r="C935" s="110" t="s">
        <v>179</v>
      </c>
      <c r="D935" s="84"/>
      <c r="E935" s="84"/>
      <c r="F935" s="116">
        <f>F936</f>
        <v>13679</v>
      </c>
      <c r="G935" s="116">
        <f>G936</f>
        <v>16548.8</v>
      </c>
      <c r="H935" s="116">
        <f t="shared" si="207"/>
        <v>6611.8</v>
      </c>
      <c r="I935" s="116">
        <f t="shared" si="202"/>
        <v>48.33540463484173</v>
      </c>
      <c r="J935" s="122"/>
      <c r="K935" s="126">
        <f t="shared" si="203"/>
        <v>39.953350091849565</v>
      </c>
    </row>
    <row r="936" spans="1:11" ht="26.4">
      <c r="A936" s="154" t="s">
        <v>299</v>
      </c>
      <c r="B936" s="73" t="s">
        <v>217</v>
      </c>
      <c r="C936" s="97" t="s">
        <v>303</v>
      </c>
      <c r="D936" s="155"/>
      <c r="E936" s="155"/>
      <c r="F936" s="117">
        <f t="shared" si="207"/>
        <v>13679</v>
      </c>
      <c r="G936" s="117">
        <f t="shared" si="207"/>
        <v>16548.8</v>
      </c>
      <c r="H936" s="117">
        <f t="shared" si="207"/>
        <v>6611.8</v>
      </c>
      <c r="I936" s="117">
        <f t="shared" si="202"/>
        <v>48.33540463484173</v>
      </c>
      <c r="J936" s="122"/>
      <c r="K936" s="127">
        <f t="shared" si="203"/>
        <v>39.953350091849565</v>
      </c>
    </row>
    <row r="937" spans="1:11" ht="26.4">
      <c r="A937" s="154" t="s">
        <v>83</v>
      </c>
      <c r="B937" s="73" t="s">
        <v>217</v>
      </c>
      <c r="C937" s="97" t="s">
        <v>303</v>
      </c>
      <c r="D937" s="155" t="s">
        <v>84</v>
      </c>
      <c r="E937" s="155"/>
      <c r="F937" s="117">
        <f t="shared" si="207"/>
        <v>13679</v>
      </c>
      <c r="G937" s="117">
        <f t="shared" si="207"/>
        <v>16548.8</v>
      </c>
      <c r="H937" s="117">
        <f t="shared" si="207"/>
        <v>6611.8</v>
      </c>
      <c r="I937" s="117">
        <f t="shared" si="202"/>
        <v>48.33540463484173</v>
      </c>
      <c r="J937" s="122"/>
      <c r="K937" s="127">
        <f t="shared" si="203"/>
        <v>39.953350091849565</v>
      </c>
    </row>
    <row r="938" spans="1:11">
      <c r="A938" s="154" t="s">
        <v>85</v>
      </c>
      <c r="B938" s="73" t="s">
        <v>217</v>
      </c>
      <c r="C938" s="97" t="s">
        <v>303</v>
      </c>
      <c r="D938" s="155" t="s">
        <v>86</v>
      </c>
      <c r="E938" s="155">
        <v>900100</v>
      </c>
      <c r="F938" s="117">
        <v>13679</v>
      </c>
      <c r="G938" s="117">
        <v>16548.8</v>
      </c>
      <c r="H938" s="117">
        <v>6611.8</v>
      </c>
      <c r="I938" s="117">
        <f t="shared" si="202"/>
        <v>48.33540463484173</v>
      </c>
      <c r="J938" s="122"/>
      <c r="K938" s="127">
        <f t="shared" si="203"/>
        <v>39.953350091849565</v>
      </c>
    </row>
    <row r="939" spans="1:11">
      <c r="A939" s="159" t="s">
        <v>426</v>
      </c>
      <c r="B939" s="76" t="s">
        <v>217</v>
      </c>
      <c r="C939" s="110" t="s">
        <v>180</v>
      </c>
      <c r="D939" s="158"/>
      <c r="E939" s="158"/>
      <c r="F939" s="116">
        <f>F940</f>
        <v>47857.8</v>
      </c>
      <c r="G939" s="116">
        <f>G940</f>
        <v>47857.8</v>
      </c>
      <c r="H939" s="116">
        <f>H940</f>
        <v>22731.200000000001</v>
      </c>
      <c r="I939" s="116">
        <f t="shared" si="202"/>
        <v>47.49737764794871</v>
      </c>
      <c r="J939" s="122"/>
      <c r="K939" s="126">
        <f t="shared" si="203"/>
        <v>47.49737764794871</v>
      </c>
    </row>
    <row r="940" spans="1:11" ht="26.4">
      <c r="A940" s="109" t="s">
        <v>427</v>
      </c>
      <c r="B940" s="76" t="s">
        <v>217</v>
      </c>
      <c r="C940" s="110" t="s">
        <v>181</v>
      </c>
      <c r="D940" s="84"/>
      <c r="E940" s="84"/>
      <c r="F940" s="116">
        <f>F941+F944</f>
        <v>47857.8</v>
      </c>
      <c r="G940" s="116">
        <f>G941+G944</f>
        <v>47857.8</v>
      </c>
      <c r="H940" s="116">
        <f>H941+H944</f>
        <v>22731.200000000001</v>
      </c>
      <c r="I940" s="116">
        <f t="shared" si="202"/>
        <v>47.49737764794871</v>
      </c>
      <c r="J940" s="122"/>
      <c r="K940" s="126">
        <f t="shared" si="203"/>
        <v>47.49737764794871</v>
      </c>
    </row>
    <row r="941" spans="1:11" ht="26.4">
      <c r="A941" s="191" t="s">
        <v>300</v>
      </c>
      <c r="B941" s="73" t="s">
        <v>217</v>
      </c>
      <c r="C941" s="153" t="s">
        <v>304</v>
      </c>
      <c r="D941" s="155"/>
      <c r="E941" s="155"/>
      <c r="F941" s="117">
        <f t="shared" ref="F941:H942" si="208">F942</f>
        <v>47487.5</v>
      </c>
      <c r="G941" s="117">
        <f t="shared" si="208"/>
        <v>47487.5</v>
      </c>
      <c r="H941" s="117">
        <f t="shared" si="208"/>
        <v>22360.9</v>
      </c>
      <c r="I941" s="117">
        <f t="shared" si="202"/>
        <v>47.087970518557519</v>
      </c>
      <c r="J941" s="122"/>
      <c r="K941" s="127">
        <f t="shared" si="203"/>
        <v>47.087970518557519</v>
      </c>
    </row>
    <row r="942" spans="1:11" ht="26.4">
      <c r="A942" s="154" t="s">
        <v>83</v>
      </c>
      <c r="B942" s="73" t="s">
        <v>217</v>
      </c>
      <c r="C942" s="153" t="s">
        <v>304</v>
      </c>
      <c r="D942" s="155" t="s">
        <v>84</v>
      </c>
      <c r="E942" s="155"/>
      <c r="F942" s="117">
        <f t="shared" si="208"/>
        <v>47487.5</v>
      </c>
      <c r="G942" s="117">
        <f t="shared" si="208"/>
        <v>47487.5</v>
      </c>
      <c r="H942" s="117">
        <f t="shared" si="208"/>
        <v>22360.9</v>
      </c>
      <c r="I942" s="117">
        <f t="shared" si="202"/>
        <v>47.087970518557519</v>
      </c>
      <c r="J942" s="122"/>
      <c r="K942" s="127">
        <f t="shared" si="203"/>
        <v>47.087970518557519</v>
      </c>
    </row>
    <row r="943" spans="1:11">
      <c r="A943" s="154" t="s">
        <v>85</v>
      </c>
      <c r="B943" s="73" t="s">
        <v>217</v>
      </c>
      <c r="C943" s="153" t="s">
        <v>304</v>
      </c>
      <c r="D943" s="155" t="s">
        <v>86</v>
      </c>
      <c r="E943" s="155">
        <v>900100</v>
      </c>
      <c r="F943" s="117">
        <v>47487.5</v>
      </c>
      <c r="G943" s="117">
        <v>47487.5</v>
      </c>
      <c r="H943" s="117">
        <v>22360.9</v>
      </c>
      <c r="I943" s="117">
        <f t="shared" si="202"/>
        <v>47.087970518557519</v>
      </c>
      <c r="J943" s="122"/>
      <c r="K943" s="127">
        <f t="shared" si="203"/>
        <v>47.087970518557519</v>
      </c>
    </row>
    <row r="944" spans="1:11" ht="26.4">
      <c r="A944" s="154" t="s">
        <v>428</v>
      </c>
      <c r="B944" s="73" t="s">
        <v>217</v>
      </c>
      <c r="C944" s="153" t="s">
        <v>425</v>
      </c>
      <c r="D944" s="155"/>
      <c r="E944" s="155"/>
      <c r="F944" s="117">
        <f>F945</f>
        <v>370.29999999999995</v>
      </c>
      <c r="G944" s="117">
        <f>G945</f>
        <v>370.29999999999995</v>
      </c>
      <c r="H944" s="117">
        <f>H945</f>
        <v>370.29999999999995</v>
      </c>
      <c r="I944" s="117">
        <f t="shared" si="202"/>
        <v>100</v>
      </c>
      <c r="J944" s="122"/>
      <c r="K944" s="127">
        <f t="shared" si="203"/>
        <v>100</v>
      </c>
    </row>
    <row r="945" spans="1:11" ht="26.4">
      <c r="A945" s="154" t="s">
        <v>83</v>
      </c>
      <c r="B945" s="73" t="s">
        <v>217</v>
      </c>
      <c r="C945" s="153" t="s">
        <v>425</v>
      </c>
      <c r="D945" s="155">
        <v>600</v>
      </c>
      <c r="E945" s="155"/>
      <c r="F945" s="117">
        <f>F946+F947+F948</f>
        <v>370.29999999999995</v>
      </c>
      <c r="G945" s="117">
        <f>G946+G947+G948</f>
        <v>370.29999999999995</v>
      </c>
      <c r="H945" s="117">
        <f>H946+H947+H948</f>
        <v>370.29999999999995</v>
      </c>
      <c r="I945" s="117">
        <f t="shared" si="202"/>
        <v>100</v>
      </c>
      <c r="J945" s="122"/>
      <c r="K945" s="127">
        <f t="shared" si="203"/>
        <v>100</v>
      </c>
    </row>
    <row r="946" spans="1:11">
      <c r="A946" s="154" t="s">
        <v>85</v>
      </c>
      <c r="B946" s="73" t="s">
        <v>217</v>
      </c>
      <c r="C946" s="153" t="s">
        <v>425</v>
      </c>
      <c r="D946" s="155">
        <v>610</v>
      </c>
      <c r="E946" s="155">
        <v>900202</v>
      </c>
      <c r="F946" s="117">
        <v>159.1</v>
      </c>
      <c r="G946" s="117">
        <v>159.1</v>
      </c>
      <c r="H946" s="117">
        <v>159.1</v>
      </c>
      <c r="I946" s="117">
        <f t="shared" si="202"/>
        <v>100</v>
      </c>
      <c r="J946" s="122"/>
      <c r="K946" s="127">
        <f t="shared" si="203"/>
        <v>100</v>
      </c>
    </row>
    <row r="947" spans="1:11">
      <c r="A947" s="154" t="s">
        <v>85</v>
      </c>
      <c r="B947" s="73" t="s">
        <v>217</v>
      </c>
      <c r="C947" s="153" t="s">
        <v>425</v>
      </c>
      <c r="D947" s="155">
        <v>610</v>
      </c>
      <c r="E947" s="155">
        <v>900302</v>
      </c>
      <c r="F947" s="117">
        <v>130.1</v>
      </c>
      <c r="G947" s="117">
        <v>130.1</v>
      </c>
      <c r="H947" s="117">
        <v>130.1</v>
      </c>
      <c r="I947" s="117">
        <f t="shared" si="202"/>
        <v>100</v>
      </c>
      <c r="J947" s="122"/>
      <c r="K947" s="127">
        <f t="shared" si="203"/>
        <v>100</v>
      </c>
    </row>
    <row r="948" spans="1:11">
      <c r="A948" s="154" t="s">
        <v>85</v>
      </c>
      <c r="B948" s="73" t="s">
        <v>217</v>
      </c>
      <c r="C948" s="153" t="s">
        <v>425</v>
      </c>
      <c r="D948" s="155">
        <v>610</v>
      </c>
      <c r="E948" s="155">
        <v>900100</v>
      </c>
      <c r="F948" s="117">
        <v>81.099999999999994</v>
      </c>
      <c r="G948" s="117">
        <v>81.099999999999994</v>
      </c>
      <c r="H948" s="117">
        <v>81.099999999999994</v>
      </c>
      <c r="I948" s="117">
        <f t="shared" si="202"/>
        <v>100</v>
      </c>
      <c r="J948" s="122"/>
      <c r="K948" s="127">
        <f t="shared" si="203"/>
        <v>100</v>
      </c>
    </row>
    <row r="949" spans="1:11" ht="26.4">
      <c r="A949" s="162" t="s">
        <v>431</v>
      </c>
      <c r="B949" s="76" t="s">
        <v>217</v>
      </c>
      <c r="C949" s="150" t="s">
        <v>182</v>
      </c>
      <c r="D949" s="81"/>
      <c r="E949" s="81"/>
      <c r="F949" s="116">
        <f>F950+F954+F963</f>
        <v>179844.8</v>
      </c>
      <c r="G949" s="116">
        <f>G950+G954+G963</f>
        <v>177585.59999999998</v>
      </c>
      <c r="H949" s="116">
        <f>H950+H954+H963</f>
        <v>81318.399999999994</v>
      </c>
      <c r="I949" s="116">
        <f t="shared" si="202"/>
        <v>45.215875021129328</v>
      </c>
      <c r="J949" s="116" t="e">
        <f>J950+J954+J963+#REF!</f>
        <v>#REF!</v>
      </c>
      <c r="K949" s="126">
        <f t="shared" si="203"/>
        <v>45.791100179293821</v>
      </c>
    </row>
    <row r="950" spans="1:11" ht="26.4">
      <c r="A950" s="162" t="s">
        <v>432</v>
      </c>
      <c r="B950" s="76" t="s">
        <v>217</v>
      </c>
      <c r="C950" s="150" t="s">
        <v>429</v>
      </c>
      <c r="D950" s="198"/>
      <c r="E950" s="198"/>
      <c r="F950" s="116">
        <f t="shared" ref="F950:H952" si="209">F951</f>
        <v>36</v>
      </c>
      <c r="G950" s="116">
        <f t="shared" si="209"/>
        <v>36</v>
      </c>
      <c r="H950" s="116">
        <f t="shared" si="209"/>
        <v>36</v>
      </c>
      <c r="I950" s="116">
        <f t="shared" si="202"/>
        <v>100</v>
      </c>
      <c r="J950" s="122"/>
      <c r="K950" s="126">
        <f t="shared" si="203"/>
        <v>100</v>
      </c>
    </row>
    <row r="951" spans="1:11">
      <c r="A951" s="173" t="s">
        <v>302</v>
      </c>
      <c r="B951" s="73" t="s">
        <v>217</v>
      </c>
      <c r="C951" s="153" t="s">
        <v>430</v>
      </c>
      <c r="D951" s="179"/>
      <c r="E951" s="179"/>
      <c r="F951" s="117">
        <f t="shared" si="209"/>
        <v>36</v>
      </c>
      <c r="G951" s="117">
        <f t="shared" si="209"/>
        <v>36</v>
      </c>
      <c r="H951" s="117">
        <f t="shared" si="209"/>
        <v>36</v>
      </c>
      <c r="I951" s="117">
        <f t="shared" si="202"/>
        <v>100</v>
      </c>
      <c r="J951" s="122"/>
      <c r="K951" s="127">
        <f t="shared" si="203"/>
        <v>100</v>
      </c>
    </row>
    <row r="952" spans="1:11">
      <c r="A952" s="154" t="s">
        <v>113</v>
      </c>
      <c r="B952" s="73" t="s">
        <v>217</v>
      </c>
      <c r="C952" s="153" t="s">
        <v>430</v>
      </c>
      <c r="D952" s="155" t="s">
        <v>114</v>
      </c>
      <c r="E952" s="179"/>
      <c r="F952" s="117">
        <f t="shared" si="209"/>
        <v>36</v>
      </c>
      <c r="G952" s="117">
        <f t="shared" si="209"/>
        <v>36</v>
      </c>
      <c r="H952" s="117">
        <f>H953</f>
        <v>36</v>
      </c>
      <c r="I952" s="117">
        <f t="shared" si="202"/>
        <v>100</v>
      </c>
      <c r="J952" s="122"/>
      <c r="K952" s="127">
        <f t="shared" si="203"/>
        <v>100</v>
      </c>
    </row>
    <row r="953" spans="1:11">
      <c r="A953" s="154" t="s">
        <v>123</v>
      </c>
      <c r="B953" s="73" t="s">
        <v>217</v>
      </c>
      <c r="C953" s="153" t="s">
        <v>430</v>
      </c>
      <c r="D953" s="155" t="s">
        <v>124</v>
      </c>
      <c r="E953" s="155">
        <v>900100</v>
      </c>
      <c r="F953" s="117">
        <v>36</v>
      </c>
      <c r="G953" s="117">
        <v>36</v>
      </c>
      <c r="H953" s="117">
        <v>36</v>
      </c>
      <c r="I953" s="117">
        <f t="shared" si="202"/>
        <v>100</v>
      </c>
      <c r="J953" s="122"/>
      <c r="K953" s="127">
        <f t="shared" si="203"/>
        <v>100</v>
      </c>
    </row>
    <row r="954" spans="1:11" ht="26.4">
      <c r="A954" s="159" t="s">
        <v>360</v>
      </c>
      <c r="B954" s="76" t="s">
        <v>217</v>
      </c>
      <c r="C954" s="150" t="s">
        <v>433</v>
      </c>
      <c r="D954" s="155"/>
      <c r="E954" s="155"/>
      <c r="F954" s="116">
        <f>F955+F959</f>
        <v>168195.5</v>
      </c>
      <c r="G954" s="116">
        <f>G955+G959</f>
        <v>165936.29999999999</v>
      </c>
      <c r="H954" s="116">
        <f>H955+H959</f>
        <v>76211.399999999994</v>
      </c>
      <c r="I954" s="117">
        <f t="shared" si="202"/>
        <v>45.311200359105918</v>
      </c>
      <c r="J954" s="122"/>
      <c r="K954" s="127">
        <f t="shared" si="203"/>
        <v>45.928106146756313</v>
      </c>
    </row>
    <row r="955" spans="1:11">
      <c r="A955" s="154" t="s">
        <v>301</v>
      </c>
      <c r="B955" s="73" t="s">
        <v>217</v>
      </c>
      <c r="C955" s="153" t="s">
        <v>673</v>
      </c>
      <c r="D955" s="155"/>
      <c r="E955" s="155"/>
      <c r="F955" s="117">
        <f>F956</f>
        <v>29863</v>
      </c>
      <c r="G955" s="117">
        <f>G956</f>
        <v>27603.8</v>
      </c>
      <c r="H955" s="117">
        <f>H956</f>
        <v>11253.6</v>
      </c>
      <c r="I955" s="117">
        <f t="shared" si="202"/>
        <v>37.684090680775547</v>
      </c>
      <c r="J955" s="122"/>
      <c r="K955" s="127">
        <f t="shared" si="203"/>
        <v>40.768300016664377</v>
      </c>
    </row>
    <row r="956" spans="1:11" ht="26.4">
      <c r="A956" s="154" t="s">
        <v>83</v>
      </c>
      <c r="B956" s="73" t="s">
        <v>217</v>
      </c>
      <c r="C956" s="153" t="s">
        <v>673</v>
      </c>
      <c r="D956" s="155">
        <v>600</v>
      </c>
      <c r="E956" s="155"/>
      <c r="F956" s="117">
        <f>SUM(F957:F958)</f>
        <v>29863</v>
      </c>
      <c r="G956" s="117">
        <f>SUM(G957:G958)</f>
        <v>27603.8</v>
      </c>
      <c r="H956" s="117">
        <f>SUM(H957:H958)</f>
        <v>11253.6</v>
      </c>
      <c r="I956" s="117">
        <f t="shared" si="202"/>
        <v>37.684090680775547</v>
      </c>
      <c r="J956" s="122"/>
      <c r="K956" s="127">
        <f t="shared" si="203"/>
        <v>40.768300016664377</v>
      </c>
    </row>
    <row r="957" spans="1:11">
      <c r="A957" s="154" t="s">
        <v>85</v>
      </c>
      <c r="B957" s="73" t="s">
        <v>217</v>
      </c>
      <c r="C957" s="153" t="s">
        <v>673</v>
      </c>
      <c r="D957" s="155">
        <v>610</v>
      </c>
      <c r="E957" s="155">
        <v>900100</v>
      </c>
      <c r="F957" s="117">
        <v>14637</v>
      </c>
      <c r="G957" s="117">
        <v>12377.8</v>
      </c>
      <c r="H957" s="117">
        <v>8371.1</v>
      </c>
      <c r="I957" s="117">
        <f t="shared" si="202"/>
        <v>57.191364350618301</v>
      </c>
      <c r="J957" s="122"/>
      <c r="K957" s="127">
        <f t="shared" si="203"/>
        <v>67.629950395062139</v>
      </c>
    </row>
    <row r="958" spans="1:11">
      <c r="A958" s="154" t="s">
        <v>644</v>
      </c>
      <c r="B958" s="73" t="s">
        <v>217</v>
      </c>
      <c r="C958" s="153" t="s">
        <v>673</v>
      </c>
      <c r="D958" s="155">
        <v>620</v>
      </c>
      <c r="E958" s="155">
        <v>900100</v>
      </c>
      <c r="F958" s="117">
        <v>15226</v>
      </c>
      <c r="G958" s="117">
        <v>15226</v>
      </c>
      <c r="H958" s="117">
        <v>2882.5</v>
      </c>
      <c r="I958" s="117">
        <f t="shared" si="202"/>
        <v>18.931433075003284</v>
      </c>
      <c r="J958" s="122"/>
      <c r="K958" s="127">
        <f t="shared" si="203"/>
        <v>18.931433075003284</v>
      </c>
    </row>
    <row r="959" spans="1:11" ht="26.4">
      <c r="A959" s="154" t="s">
        <v>435</v>
      </c>
      <c r="B959" s="73" t="s">
        <v>217</v>
      </c>
      <c r="C959" s="153" t="s">
        <v>434</v>
      </c>
      <c r="D959" s="155"/>
      <c r="E959" s="155"/>
      <c r="F959" s="117">
        <f>F960</f>
        <v>138332.5</v>
      </c>
      <c r="G959" s="117">
        <f>G960</f>
        <v>138332.5</v>
      </c>
      <c r="H959" s="117">
        <f>H960</f>
        <v>64957.799999999996</v>
      </c>
      <c r="I959" s="117">
        <f t="shared" si="202"/>
        <v>46.957728661016027</v>
      </c>
      <c r="J959" s="122"/>
      <c r="K959" s="127">
        <f t="shared" si="203"/>
        <v>46.957728661016027</v>
      </c>
    </row>
    <row r="960" spans="1:11" ht="26.4">
      <c r="A960" s="154" t="s">
        <v>83</v>
      </c>
      <c r="B960" s="73" t="s">
        <v>217</v>
      </c>
      <c r="C960" s="153" t="s">
        <v>434</v>
      </c>
      <c r="D960" s="155" t="s">
        <v>84</v>
      </c>
      <c r="E960" s="155"/>
      <c r="F960" s="117">
        <f>F961+F962</f>
        <v>138332.5</v>
      </c>
      <c r="G960" s="117">
        <f>G961+G962</f>
        <v>138332.5</v>
      </c>
      <c r="H960" s="117">
        <f>H961+H962</f>
        <v>64957.799999999996</v>
      </c>
      <c r="I960" s="117">
        <f t="shared" si="202"/>
        <v>46.957728661016027</v>
      </c>
      <c r="J960" s="122"/>
      <c r="K960" s="127">
        <f t="shared" si="203"/>
        <v>46.957728661016027</v>
      </c>
    </row>
    <row r="961" spans="1:11">
      <c r="A961" s="154" t="s">
        <v>85</v>
      </c>
      <c r="B961" s="73" t="s">
        <v>217</v>
      </c>
      <c r="C961" s="153" t="s">
        <v>434</v>
      </c>
      <c r="D961" s="155" t="s">
        <v>86</v>
      </c>
      <c r="E961" s="155">
        <v>900100</v>
      </c>
      <c r="F961" s="117">
        <v>53768.7</v>
      </c>
      <c r="G961" s="117">
        <v>53768.7</v>
      </c>
      <c r="H961" s="117">
        <v>26089.599999999999</v>
      </c>
      <c r="I961" s="117">
        <f t="shared" si="202"/>
        <v>48.52190958680422</v>
      </c>
      <c r="J961" s="122"/>
      <c r="K961" s="127">
        <f t="shared" si="203"/>
        <v>48.52190958680422</v>
      </c>
    </row>
    <row r="962" spans="1:11">
      <c r="A962" s="154" t="s">
        <v>96</v>
      </c>
      <c r="B962" s="73" t="s">
        <v>217</v>
      </c>
      <c r="C962" s="153" t="s">
        <v>434</v>
      </c>
      <c r="D962" s="155" t="s">
        <v>97</v>
      </c>
      <c r="E962" s="155">
        <v>900100</v>
      </c>
      <c r="F962" s="117">
        <v>84563.8</v>
      </c>
      <c r="G962" s="117">
        <v>84563.8</v>
      </c>
      <c r="H962" s="117">
        <v>38868.199999999997</v>
      </c>
      <c r="I962" s="117">
        <f t="shared" si="202"/>
        <v>45.963166272092778</v>
      </c>
      <c r="J962" s="122"/>
      <c r="K962" s="127">
        <f t="shared" si="203"/>
        <v>45.963166272092778</v>
      </c>
    </row>
    <row r="963" spans="1:11" s="72" customFormat="1" ht="26.4">
      <c r="A963" s="159" t="s">
        <v>847</v>
      </c>
      <c r="B963" s="73" t="s">
        <v>217</v>
      </c>
      <c r="C963" s="150" t="s">
        <v>436</v>
      </c>
      <c r="D963" s="158"/>
      <c r="E963" s="158"/>
      <c r="F963" s="116">
        <f t="shared" ref="F963:G965" si="210">F964</f>
        <v>11613.3</v>
      </c>
      <c r="G963" s="116">
        <f t="shared" si="210"/>
        <v>11613.3</v>
      </c>
      <c r="H963" s="116">
        <f t="shared" ref="H963" si="211">H964</f>
        <v>5071</v>
      </c>
      <c r="I963" s="116">
        <f t="shared" si="202"/>
        <v>43.665452541482615</v>
      </c>
      <c r="J963" s="135"/>
      <c r="K963" s="126">
        <f t="shared" si="203"/>
        <v>43.665452541482615</v>
      </c>
    </row>
    <row r="964" spans="1:11" ht="26.4">
      <c r="A964" s="154" t="s">
        <v>307</v>
      </c>
      <c r="B964" s="73" t="s">
        <v>217</v>
      </c>
      <c r="C964" s="153" t="s">
        <v>437</v>
      </c>
      <c r="D964" s="155"/>
      <c r="E964" s="155"/>
      <c r="F964" s="117">
        <f t="shared" si="210"/>
        <v>11613.3</v>
      </c>
      <c r="G964" s="117">
        <f t="shared" si="210"/>
        <v>11613.3</v>
      </c>
      <c r="H964" s="117">
        <f>H965</f>
        <v>5071</v>
      </c>
      <c r="I964" s="117">
        <f t="shared" si="202"/>
        <v>43.665452541482615</v>
      </c>
      <c r="J964" s="122"/>
      <c r="K964" s="127">
        <f t="shared" si="203"/>
        <v>43.665452541482615</v>
      </c>
    </row>
    <row r="965" spans="1:11" ht="26.4">
      <c r="A965" s="154" t="s">
        <v>83</v>
      </c>
      <c r="B965" s="73" t="s">
        <v>217</v>
      </c>
      <c r="C965" s="153" t="s">
        <v>437</v>
      </c>
      <c r="D965" s="155">
        <v>600</v>
      </c>
      <c r="E965" s="155"/>
      <c r="F965" s="117">
        <f t="shared" si="210"/>
        <v>11613.3</v>
      </c>
      <c r="G965" s="117">
        <f t="shared" si="210"/>
        <v>11613.3</v>
      </c>
      <c r="H965" s="117">
        <f>H966</f>
        <v>5071</v>
      </c>
      <c r="I965" s="117">
        <f t="shared" si="202"/>
        <v>43.665452541482615</v>
      </c>
      <c r="J965" s="122"/>
      <c r="K965" s="127">
        <f t="shared" si="203"/>
        <v>43.665452541482615</v>
      </c>
    </row>
    <row r="966" spans="1:11">
      <c r="A966" s="154" t="s">
        <v>96</v>
      </c>
      <c r="B966" s="73" t="s">
        <v>217</v>
      </c>
      <c r="C966" s="153" t="s">
        <v>437</v>
      </c>
      <c r="D966" s="155" t="s">
        <v>97</v>
      </c>
      <c r="E966" s="155">
        <v>900100</v>
      </c>
      <c r="F966" s="117">
        <v>11613.3</v>
      </c>
      <c r="G966" s="117">
        <v>11613.3</v>
      </c>
      <c r="H966" s="117">
        <v>5071</v>
      </c>
      <c r="I966" s="117">
        <f t="shared" si="202"/>
        <v>43.665452541482615</v>
      </c>
      <c r="J966" s="122"/>
      <c r="K966" s="127">
        <f t="shared" si="203"/>
        <v>43.665452541482615</v>
      </c>
    </row>
    <row r="967" spans="1:11" ht="26.4">
      <c r="A967" s="159" t="s">
        <v>714</v>
      </c>
      <c r="B967" s="76" t="s">
        <v>217</v>
      </c>
      <c r="C967" s="150" t="s">
        <v>717</v>
      </c>
      <c r="D967" s="158"/>
      <c r="E967" s="158"/>
      <c r="F967" s="116">
        <f>F968</f>
        <v>47000</v>
      </c>
      <c r="G967" s="116">
        <f>G968</f>
        <v>47000</v>
      </c>
      <c r="H967" s="116">
        <f>H968</f>
        <v>0</v>
      </c>
      <c r="I967" s="116">
        <f t="shared" si="202"/>
        <v>0</v>
      </c>
      <c r="J967" s="122"/>
      <c r="K967" s="126">
        <f t="shared" si="203"/>
        <v>0</v>
      </c>
    </row>
    <row r="968" spans="1:11" ht="39.6">
      <c r="A968" s="154" t="s">
        <v>715</v>
      </c>
      <c r="B968" s="73" t="s">
        <v>217</v>
      </c>
      <c r="C968" s="153" t="s">
        <v>718</v>
      </c>
      <c r="D968" s="155"/>
      <c r="E968" s="155"/>
      <c r="F968" s="117">
        <f>F969+F972</f>
        <v>47000</v>
      </c>
      <c r="G968" s="117">
        <f>G969+G972</f>
        <v>47000</v>
      </c>
      <c r="H968" s="117">
        <f>H969+H972</f>
        <v>0</v>
      </c>
      <c r="I968" s="116">
        <f t="shared" si="202"/>
        <v>0</v>
      </c>
      <c r="J968" s="122"/>
      <c r="K968" s="126">
        <f t="shared" si="203"/>
        <v>0</v>
      </c>
    </row>
    <row r="969" spans="1:11" ht="26.4">
      <c r="A969" s="154" t="s">
        <v>856</v>
      </c>
      <c r="B969" s="73" t="s">
        <v>217</v>
      </c>
      <c r="C969" s="153" t="s">
        <v>857</v>
      </c>
      <c r="D969" s="155"/>
      <c r="E969" s="155"/>
      <c r="F969" s="117">
        <f t="shared" ref="F969:H970" si="212">F970</f>
        <v>7000</v>
      </c>
      <c r="G969" s="117">
        <f t="shared" si="212"/>
        <v>7000</v>
      </c>
      <c r="H969" s="117">
        <f t="shared" si="212"/>
        <v>0</v>
      </c>
      <c r="I969" s="117">
        <f t="shared" si="202"/>
        <v>0</v>
      </c>
      <c r="J969" s="122"/>
      <c r="K969" s="127">
        <f t="shared" si="203"/>
        <v>0</v>
      </c>
    </row>
    <row r="970" spans="1:11" ht="26.4">
      <c r="A970" s="154" t="s">
        <v>83</v>
      </c>
      <c r="B970" s="73" t="s">
        <v>217</v>
      </c>
      <c r="C970" s="153" t="s">
        <v>857</v>
      </c>
      <c r="D970" s="155">
        <v>600</v>
      </c>
      <c r="E970" s="155"/>
      <c r="F970" s="117">
        <f t="shared" si="212"/>
        <v>7000</v>
      </c>
      <c r="G970" s="117">
        <f t="shared" si="212"/>
        <v>7000</v>
      </c>
      <c r="H970" s="117">
        <f t="shared" si="212"/>
        <v>0</v>
      </c>
      <c r="I970" s="117">
        <f t="shared" si="202"/>
        <v>0</v>
      </c>
      <c r="J970" s="122"/>
      <c r="K970" s="127">
        <f t="shared" si="203"/>
        <v>0</v>
      </c>
    </row>
    <row r="971" spans="1:11">
      <c r="A971" s="154" t="s">
        <v>644</v>
      </c>
      <c r="B971" s="73" t="s">
        <v>217</v>
      </c>
      <c r="C971" s="153" t="s">
        <v>857</v>
      </c>
      <c r="D971" s="155">
        <v>620</v>
      </c>
      <c r="E971" s="155">
        <v>900100</v>
      </c>
      <c r="F971" s="117">
        <v>7000</v>
      </c>
      <c r="G971" s="117">
        <v>7000</v>
      </c>
      <c r="H971" s="117">
        <v>0</v>
      </c>
      <c r="I971" s="117">
        <f t="shared" ref="I971:I1034" si="213">H971/F971*100</f>
        <v>0</v>
      </c>
      <c r="J971" s="122"/>
      <c r="K971" s="127">
        <f t="shared" ref="K971:K1034" si="214">H971/G971*100</f>
        <v>0</v>
      </c>
    </row>
    <row r="972" spans="1:11" ht="26.4">
      <c r="A972" s="154" t="s">
        <v>716</v>
      </c>
      <c r="B972" s="73" t="s">
        <v>217</v>
      </c>
      <c r="C972" s="153" t="s">
        <v>719</v>
      </c>
      <c r="D972" s="155"/>
      <c r="E972" s="155"/>
      <c r="F972" s="117">
        <f>F973</f>
        <v>40000</v>
      </c>
      <c r="G972" s="117">
        <f>G973</f>
        <v>40000</v>
      </c>
      <c r="H972" s="117">
        <f>H973</f>
        <v>0</v>
      </c>
      <c r="I972" s="117">
        <f t="shared" si="213"/>
        <v>0</v>
      </c>
      <c r="J972" s="122"/>
      <c r="K972" s="127">
        <f t="shared" si="214"/>
        <v>0</v>
      </c>
    </row>
    <row r="973" spans="1:11" ht="26.4">
      <c r="A973" s="154" t="s">
        <v>83</v>
      </c>
      <c r="B973" s="73" t="s">
        <v>217</v>
      </c>
      <c r="C973" s="153" t="s">
        <v>719</v>
      </c>
      <c r="D973" s="155">
        <v>600</v>
      </c>
      <c r="E973" s="155"/>
      <c r="F973" s="117">
        <f>SUM(F974:F977)</f>
        <v>40000</v>
      </c>
      <c r="G973" s="117">
        <f>SUM(G974:G977)</f>
        <v>40000</v>
      </c>
      <c r="H973" s="117">
        <f>SUM(H974:H977)</f>
        <v>0</v>
      </c>
      <c r="I973" s="117">
        <f t="shared" si="213"/>
        <v>0</v>
      </c>
      <c r="J973" s="122"/>
      <c r="K973" s="127">
        <f t="shared" si="214"/>
        <v>0</v>
      </c>
    </row>
    <row r="974" spans="1:11">
      <c r="A974" s="154" t="s">
        <v>85</v>
      </c>
      <c r="B974" s="73" t="s">
        <v>217</v>
      </c>
      <c r="C974" s="153" t="s">
        <v>719</v>
      </c>
      <c r="D974" s="155">
        <v>610</v>
      </c>
      <c r="E974" s="155">
        <v>900302</v>
      </c>
      <c r="F974" s="117">
        <v>0</v>
      </c>
      <c r="G974" s="117">
        <v>0</v>
      </c>
      <c r="H974" s="117">
        <v>0</v>
      </c>
      <c r="I974" s="117">
        <v>0</v>
      </c>
      <c r="J974" s="122"/>
      <c r="K974" s="127">
        <v>0</v>
      </c>
    </row>
    <row r="975" spans="1:11">
      <c r="A975" s="154" t="s">
        <v>85</v>
      </c>
      <c r="B975" s="73" t="s">
        <v>217</v>
      </c>
      <c r="C975" s="153" t="s">
        <v>719</v>
      </c>
      <c r="D975" s="155">
        <v>610</v>
      </c>
      <c r="E975" s="155">
        <v>900100</v>
      </c>
      <c r="F975" s="117">
        <v>0</v>
      </c>
      <c r="G975" s="117">
        <v>0</v>
      </c>
      <c r="H975" s="117">
        <v>0</v>
      </c>
      <c r="I975" s="117">
        <v>0</v>
      </c>
      <c r="J975" s="122"/>
      <c r="K975" s="127">
        <v>0</v>
      </c>
    </row>
    <row r="976" spans="1:11">
      <c r="A976" s="154" t="s">
        <v>644</v>
      </c>
      <c r="B976" s="73" t="s">
        <v>217</v>
      </c>
      <c r="C976" s="153" t="s">
        <v>719</v>
      </c>
      <c r="D976" s="155">
        <v>620</v>
      </c>
      <c r="E976" s="155">
        <v>900302</v>
      </c>
      <c r="F976" s="117">
        <v>20000</v>
      </c>
      <c r="G976" s="117">
        <v>20000</v>
      </c>
      <c r="H976" s="117">
        <v>0</v>
      </c>
      <c r="I976" s="117">
        <f t="shared" si="213"/>
        <v>0</v>
      </c>
      <c r="J976" s="122"/>
      <c r="K976" s="127">
        <f t="shared" si="214"/>
        <v>0</v>
      </c>
    </row>
    <row r="977" spans="1:11">
      <c r="A977" s="154" t="s">
        <v>644</v>
      </c>
      <c r="B977" s="73" t="s">
        <v>217</v>
      </c>
      <c r="C977" s="153" t="s">
        <v>719</v>
      </c>
      <c r="D977" s="155">
        <v>620</v>
      </c>
      <c r="E977" s="155">
        <v>900100</v>
      </c>
      <c r="F977" s="117">
        <v>20000</v>
      </c>
      <c r="G977" s="117">
        <v>20000</v>
      </c>
      <c r="H977" s="117">
        <v>0</v>
      </c>
      <c r="I977" s="117">
        <f t="shared" si="213"/>
        <v>0</v>
      </c>
      <c r="J977" s="122"/>
      <c r="K977" s="127">
        <f t="shared" si="214"/>
        <v>0</v>
      </c>
    </row>
    <row r="978" spans="1:11">
      <c r="A978" s="162" t="s">
        <v>120</v>
      </c>
      <c r="B978" s="76" t="s">
        <v>217</v>
      </c>
      <c r="C978" s="150" t="s">
        <v>305</v>
      </c>
      <c r="D978" s="198"/>
      <c r="E978" s="198"/>
      <c r="F978" s="116">
        <f>F979</f>
        <v>3170</v>
      </c>
      <c r="G978" s="116">
        <f>G979</f>
        <v>3170</v>
      </c>
      <c r="H978" s="116">
        <f>H979</f>
        <v>775.7</v>
      </c>
      <c r="I978" s="116">
        <f t="shared" si="213"/>
        <v>24.470031545741328</v>
      </c>
      <c r="J978" s="122"/>
      <c r="K978" s="126">
        <f t="shared" si="214"/>
        <v>24.470031545741328</v>
      </c>
    </row>
    <row r="979" spans="1:11" ht="26.4">
      <c r="A979" s="151" t="s">
        <v>325</v>
      </c>
      <c r="B979" s="76" t="s">
        <v>217</v>
      </c>
      <c r="C979" s="150" t="s">
        <v>306</v>
      </c>
      <c r="D979" s="198"/>
      <c r="E979" s="198"/>
      <c r="F979" s="116">
        <f t="shared" ref="F979:G981" si="215">F980</f>
        <v>3170</v>
      </c>
      <c r="G979" s="116">
        <f t="shared" si="215"/>
        <v>3170</v>
      </c>
      <c r="H979" s="116">
        <f t="shared" ref="H979" si="216">H980</f>
        <v>775.7</v>
      </c>
      <c r="I979" s="116">
        <f t="shared" si="213"/>
        <v>24.470031545741328</v>
      </c>
      <c r="J979" s="122"/>
      <c r="K979" s="126">
        <f t="shared" si="214"/>
        <v>24.470031545741328</v>
      </c>
    </row>
    <row r="980" spans="1:11">
      <c r="A980" s="171" t="s">
        <v>301</v>
      </c>
      <c r="B980" s="73" t="s">
        <v>217</v>
      </c>
      <c r="C980" s="153" t="s">
        <v>438</v>
      </c>
      <c r="D980" s="179"/>
      <c r="E980" s="179"/>
      <c r="F980" s="117">
        <f t="shared" si="215"/>
        <v>3170</v>
      </c>
      <c r="G980" s="117">
        <f t="shared" si="215"/>
        <v>3170</v>
      </c>
      <c r="H980" s="117">
        <f>H981</f>
        <v>775.7</v>
      </c>
      <c r="I980" s="117">
        <f t="shared" si="213"/>
        <v>24.470031545741328</v>
      </c>
      <c r="J980" s="122"/>
      <c r="K980" s="127">
        <f t="shared" si="214"/>
        <v>24.470031545741328</v>
      </c>
    </row>
    <row r="981" spans="1:11" ht="26.4">
      <c r="A981" s="154" t="s">
        <v>67</v>
      </c>
      <c r="B981" s="73" t="s">
        <v>217</v>
      </c>
      <c r="C981" s="153" t="s">
        <v>438</v>
      </c>
      <c r="D981" s="155" t="s">
        <v>68</v>
      </c>
      <c r="E981" s="155"/>
      <c r="F981" s="117">
        <f t="shared" si="215"/>
        <v>3170</v>
      </c>
      <c r="G981" s="117">
        <f t="shared" si="215"/>
        <v>3170</v>
      </c>
      <c r="H981" s="117">
        <f>H982</f>
        <v>775.7</v>
      </c>
      <c r="I981" s="117">
        <f t="shared" si="213"/>
        <v>24.470031545741328</v>
      </c>
      <c r="J981" s="122"/>
      <c r="K981" s="127">
        <f t="shared" si="214"/>
        <v>24.470031545741328</v>
      </c>
    </row>
    <row r="982" spans="1:11" ht="26.4">
      <c r="A982" s="154" t="s">
        <v>69</v>
      </c>
      <c r="B982" s="73" t="s">
        <v>217</v>
      </c>
      <c r="C982" s="153" t="s">
        <v>438</v>
      </c>
      <c r="D982" s="155" t="s">
        <v>70</v>
      </c>
      <c r="E982" s="155">
        <v>900100</v>
      </c>
      <c r="F982" s="117">
        <v>3170</v>
      </c>
      <c r="G982" s="117">
        <v>3170</v>
      </c>
      <c r="H982" s="117">
        <v>775.7</v>
      </c>
      <c r="I982" s="117">
        <f t="shared" si="213"/>
        <v>24.470031545741328</v>
      </c>
      <c r="J982" s="122"/>
      <c r="K982" s="127">
        <f t="shared" si="214"/>
        <v>24.470031545741328</v>
      </c>
    </row>
    <row r="983" spans="1:11">
      <c r="A983" s="86" t="s">
        <v>126</v>
      </c>
      <c r="B983" s="87" t="s">
        <v>347</v>
      </c>
      <c r="C983" s="88"/>
      <c r="D983" s="88"/>
      <c r="E983" s="88"/>
      <c r="F983" s="116">
        <f>F984+F991+F1011</f>
        <v>48476.899999999994</v>
      </c>
      <c r="G983" s="116">
        <f>G984+G991+G1011</f>
        <v>47775.199999999997</v>
      </c>
      <c r="H983" s="116">
        <f>H984+H991+H1011</f>
        <v>26712.5</v>
      </c>
      <c r="I983" s="116">
        <f t="shared" si="213"/>
        <v>55.103564790652868</v>
      </c>
      <c r="J983" s="122"/>
      <c r="K983" s="126">
        <f t="shared" si="214"/>
        <v>55.912900416952724</v>
      </c>
    </row>
    <row r="984" spans="1:11">
      <c r="A984" s="86" t="s">
        <v>127</v>
      </c>
      <c r="B984" s="164" t="s">
        <v>218</v>
      </c>
      <c r="C984" s="88"/>
      <c r="D984" s="88"/>
      <c r="E984" s="88"/>
      <c r="F984" s="116">
        <f t="shared" ref="F984:G986" si="217">F985</f>
        <v>12788.3</v>
      </c>
      <c r="G984" s="116">
        <f t="shared" si="217"/>
        <v>12788.3</v>
      </c>
      <c r="H984" s="116">
        <f t="shared" ref="H984" si="218">H985</f>
        <v>5377.8</v>
      </c>
      <c r="I984" s="116">
        <f t="shared" si="213"/>
        <v>42.052501114299794</v>
      </c>
      <c r="J984" s="122"/>
      <c r="K984" s="126">
        <f t="shared" si="214"/>
        <v>42.052501114299794</v>
      </c>
    </row>
    <row r="985" spans="1:11">
      <c r="A985" s="149" t="s">
        <v>510</v>
      </c>
      <c r="B985" s="164" t="s">
        <v>218</v>
      </c>
      <c r="C985" s="150" t="s">
        <v>149</v>
      </c>
      <c r="D985" s="95"/>
      <c r="E985" s="95"/>
      <c r="F985" s="116">
        <f t="shared" si="217"/>
        <v>12788.3</v>
      </c>
      <c r="G985" s="116">
        <f t="shared" si="217"/>
        <v>12788.3</v>
      </c>
      <c r="H985" s="116">
        <f>H986</f>
        <v>5377.8</v>
      </c>
      <c r="I985" s="116">
        <f t="shared" si="213"/>
        <v>42.052501114299794</v>
      </c>
      <c r="J985" s="122"/>
      <c r="K985" s="126">
        <f t="shared" si="214"/>
        <v>42.052501114299794</v>
      </c>
    </row>
    <row r="986" spans="1:11">
      <c r="A986" s="149" t="s">
        <v>521</v>
      </c>
      <c r="B986" s="164" t="s">
        <v>218</v>
      </c>
      <c r="C986" s="150" t="s">
        <v>150</v>
      </c>
      <c r="D986" s="81"/>
      <c r="E986" s="81"/>
      <c r="F986" s="116">
        <f t="shared" si="217"/>
        <v>12788.3</v>
      </c>
      <c r="G986" s="116">
        <f t="shared" si="217"/>
        <v>12788.3</v>
      </c>
      <c r="H986" s="116">
        <f>H987</f>
        <v>5377.8</v>
      </c>
      <c r="I986" s="116">
        <f t="shared" si="213"/>
        <v>42.052501114299794</v>
      </c>
      <c r="J986" s="122"/>
      <c r="K986" s="126">
        <f t="shared" si="214"/>
        <v>42.052501114299794</v>
      </c>
    </row>
    <row r="987" spans="1:11" ht="26.4">
      <c r="A987" s="149" t="s">
        <v>522</v>
      </c>
      <c r="B987" s="164" t="s">
        <v>218</v>
      </c>
      <c r="C987" s="150" t="s">
        <v>523</v>
      </c>
      <c r="D987" s="158"/>
      <c r="E987" s="158"/>
      <c r="F987" s="116">
        <f t="shared" ref="F987:H989" si="219">F988</f>
        <v>12788.3</v>
      </c>
      <c r="G987" s="116">
        <f t="shared" si="219"/>
        <v>12788.3</v>
      </c>
      <c r="H987" s="116">
        <f t="shared" si="219"/>
        <v>5377.8</v>
      </c>
      <c r="I987" s="116">
        <f t="shared" si="213"/>
        <v>42.052501114299794</v>
      </c>
      <c r="J987" s="122"/>
      <c r="K987" s="126">
        <f t="shared" si="214"/>
        <v>42.052501114299794</v>
      </c>
    </row>
    <row r="988" spans="1:11" ht="26.4">
      <c r="A988" s="163" t="s">
        <v>346</v>
      </c>
      <c r="B988" s="165" t="s">
        <v>218</v>
      </c>
      <c r="C988" s="153" t="s">
        <v>524</v>
      </c>
      <c r="D988" s="155"/>
      <c r="E988" s="155"/>
      <c r="F988" s="117">
        <f t="shared" si="219"/>
        <v>12788.3</v>
      </c>
      <c r="G988" s="117">
        <f t="shared" si="219"/>
        <v>12788.3</v>
      </c>
      <c r="H988" s="117">
        <f t="shared" si="219"/>
        <v>5377.8</v>
      </c>
      <c r="I988" s="117">
        <f t="shared" si="213"/>
        <v>42.052501114299794</v>
      </c>
      <c r="J988" s="122"/>
      <c r="K988" s="127">
        <f t="shared" si="214"/>
        <v>42.052501114299794</v>
      </c>
    </row>
    <row r="989" spans="1:11">
      <c r="A989" s="154" t="s">
        <v>113</v>
      </c>
      <c r="B989" s="165" t="s">
        <v>218</v>
      </c>
      <c r="C989" s="153" t="s">
        <v>524</v>
      </c>
      <c r="D989" s="155" t="s">
        <v>114</v>
      </c>
      <c r="E989" s="155"/>
      <c r="F989" s="117">
        <f t="shared" si="219"/>
        <v>12788.3</v>
      </c>
      <c r="G989" s="117">
        <f t="shared" si="219"/>
        <v>12788.3</v>
      </c>
      <c r="H989" s="117">
        <f t="shared" si="219"/>
        <v>5377.8</v>
      </c>
      <c r="I989" s="117">
        <f t="shared" si="213"/>
        <v>42.052501114299794</v>
      </c>
      <c r="J989" s="122"/>
      <c r="K989" s="127">
        <f t="shared" si="214"/>
        <v>42.052501114299794</v>
      </c>
    </row>
    <row r="990" spans="1:11">
      <c r="A990" s="154" t="s">
        <v>130</v>
      </c>
      <c r="B990" s="165" t="s">
        <v>218</v>
      </c>
      <c r="C990" s="153" t="s">
        <v>524</v>
      </c>
      <c r="D990" s="155">
        <v>310</v>
      </c>
      <c r="E990" s="155">
        <v>900100</v>
      </c>
      <c r="F990" s="131">
        <v>12788.3</v>
      </c>
      <c r="G990" s="131">
        <v>12788.3</v>
      </c>
      <c r="H990" s="131">
        <v>5377.8</v>
      </c>
      <c r="I990" s="117">
        <f t="shared" si="213"/>
        <v>42.052501114299794</v>
      </c>
      <c r="J990" s="122"/>
      <c r="K990" s="127">
        <f t="shared" si="214"/>
        <v>42.052501114299794</v>
      </c>
    </row>
    <row r="991" spans="1:11">
      <c r="A991" s="86" t="s">
        <v>128</v>
      </c>
      <c r="B991" s="164" t="s">
        <v>219</v>
      </c>
      <c r="C991" s="88"/>
      <c r="D991" s="88"/>
      <c r="E991" s="88"/>
      <c r="F991" s="116">
        <f>F992+F998</f>
        <v>8638.9</v>
      </c>
      <c r="G991" s="116">
        <f>G992+G998</f>
        <v>8638.9</v>
      </c>
      <c r="H991" s="116">
        <f>H992+H998</f>
        <v>1953.3</v>
      </c>
      <c r="I991" s="116">
        <f t="shared" si="213"/>
        <v>22.610517542742713</v>
      </c>
      <c r="J991" s="122"/>
      <c r="K991" s="126">
        <f t="shared" si="214"/>
        <v>22.610517542742713</v>
      </c>
    </row>
    <row r="992" spans="1:11">
      <c r="A992" s="75" t="s">
        <v>348</v>
      </c>
      <c r="B992" s="164" t="s">
        <v>219</v>
      </c>
      <c r="C992" s="77" t="s">
        <v>146</v>
      </c>
      <c r="D992" s="92"/>
      <c r="E992" s="92"/>
      <c r="F992" s="116">
        <f>F993</f>
        <v>4847.2</v>
      </c>
      <c r="G992" s="116">
        <f>G993</f>
        <v>4847.2</v>
      </c>
      <c r="H992" s="116">
        <f t="shared" ref="H992" si="220">H993</f>
        <v>1319.3</v>
      </c>
      <c r="I992" s="116">
        <f t="shared" si="213"/>
        <v>27.217775210430766</v>
      </c>
      <c r="J992" s="122"/>
      <c r="K992" s="126">
        <f t="shared" si="214"/>
        <v>27.217775210430766</v>
      </c>
    </row>
    <row r="993" spans="1:11" ht="26.4">
      <c r="A993" s="159" t="s">
        <v>349</v>
      </c>
      <c r="B993" s="164" t="s">
        <v>219</v>
      </c>
      <c r="C993" s="77" t="s">
        <v>352</v>
      </c>
      <c r="D993" s="95"/>
      <c r="E993" s="95"/>
      <c r="F993" s="116">
        <f t="shared" ref="F993:H996" si="221">F994</f>
        <v>4847.2</v>
      </c>
      <c r="G993" s="116">
        <f t="shared" si="221"/>
        <v>4847.2</v>
      </c>
      <c r="H993" s="116">
        <f t="shared" si="221"/>
        <v>1319.3</v>
      </c>
      <c r="I993" s="116">
        <f t="shared" si="213"/>
        <v>27.217775210430766</v>
      </c>
      <c r="J993" s="122"/>
      <c r="K993" s="126">
        <f t="shared" si="214"/>
        <v>27.217775210430766</v>
      </c>
    </row>
    <row r="994" spans="1:11" ht="26.4">
      <c r="A994" s="162" t="s">
        <v>350</v>
      </c>
      <c r="B994" s="164" t="s">
        <v>219</v>
      </c>
      <c r="C994" s="150" t="s">
        <v>516</v>
      </c>
      <c r="D994" s="95"/>
      <c r="E994" s="95"/>
      <c r="F994" s="116">
        <f t="shared" si="221"/>
        <v>4847.2</v>
      </c>
      <c r="G994" s="116">
        <f t="shared" si="221"/>
        <v>4847.2</v>
      </c>
      <c r="H994" s="116">
        <f t="shared" si="221"/>
        <v>1319.3</v>
      </c>
      <c r="I994" s="116">
        <f t="shared" si="213"/>
        <v>27.217775210430766</v>
      </c>
      <c r="J994" s="122"/>
      <c r="K994" s="126">
        <f t="shared" si="214"/>
        <v>27.217775210430766</v>
      </c>
    </row>
    <row r="995" spans="1:11" ht="44.25" customHeight="1">
      <c r="A995" s="171" t="s">
        <v>785</v>
      </c>
      <c r="B995" s="165" t="s">
        <v>219</v>
      </c>
      <c r="C995" s="153" t="s">
        <v>517</v>
      </c>
      <c r="D995" s="105"/>
      <c r="E995" s="105"/>
      <c r="F995" s="117">
        <f t="shared" si="221"/>
        <v>4847.2</v>
      </c>
      <c r="G995" s="117">
        <f t="shared" si="221"/>
        <v>4847.2</v>
      </c>
      <c r="H995" s="117">
        <f t="shared" si="221"/>
        <v>1319.3</v>
      </c>
      <c r="I995" s="117">
        <f t="shared" si="213"/>
        <v>27.217775210430766</v>
      </c>
      <c r="J995" s="122"/>
      <c r="K995" s="127">
        <f t="shared" si="214"/>
        <v>27.217775210430766</v>
      </c>
    </row>
    <row r="996" spans="1:11">
      <c r="A996" s="154" t="s">
        <v>113</v>
      </c>
      <c r="B996" s="165" t="s">
        <v>219</v>
      </c>
      <c r="C996" s="153" t="s">
        <v>517</v>
      </c>
      <c r="D996" s="155" t="s">
        <v>114</v>
      </c>
      <c r="E996" s="105"/>
      <c r="F996" s="117">
        <f t="shared" si="221"/>
        <v>4847.2</v>
      </c>
      <c r="G996" s="117">
        <f t="shared" si="221"/>
        <v>4847.2</v>
      </c>
      <c r="H996" s="117">
        <f t="shared" si="221"/>
        <v>1319.3</v>
      </c>
      <c r="I996" s="117">
        <f t="shared" si="213"/>
        <v>27.217775210430766</v>
      </c>
      <c r="J996" s="122"/>
      <c r="K996" s="127">
        <f t="shared" si="214"/>
        <v>27.217775210430766</v>
      </c>
    </row>
    <row r="997" spans="1:11" ht="26.4">
      <c r="A997" s="154" t="s">
        <v>115</v>
      </c>
      <c r="B997" s="165" t="s">
        <v>219</v>
      </c>
      <c r="C997" s="153" t="s">
        <v>517</v>
      </c>
      <c r="D997" s="155" t="s">
        <v>116</v>
      </c>
      <c r="E997" s="155">
        <v>900100</v>
      </c>
      <c r="F997" s="117">
        <v>4847.2</v>
      </c>
      <c r="G997" s="117">
        <v>4847.2</v>
      </c>
      <c r="H997" s="117">
        <v>1319.3</v>
      </c>
      <c r="I997" s="117">
        <f t="shared" si="213"/>
        <v>27.217775210430766</v>
      </c>
      <c r="J997" s="122"/>
      <c r="K997" s="127">
        <f t="shared" si="214"/>
        <v>27.217775210430766</v>
      </c>
    </row>
    <row r="998" spans="1:11">
      <c r="A998" s="86" t="s">
        <v>345</v>
      </c>
      <c r="B998" s="164" t="s">
        <v>219</v>
      </c>
      <c r="C998" s="150" t="s">
        <v>149</v>
      </c>
      <c r="D998" s="88"/>
      <c r="E998" s="88"/>
      <c r="F998" s="116">
        <f>F1006+F999</f>
        <v>3791.7</v>
      </c>
      <c r="G998" s="116">
        <f>G1006+G999</f>
        <v>3791.7</v>
      </c>
      <c r="H998" s="116">
        <f>H1006+H999</f>
        <v>634</v>
      </c>
      <c r="I998" s="116">
        <f t="shared" si="213"/>
        <v>16.720732125431866</v>
      </c>
      <c r="J998" s="122"/>
      <c r="K998" s="126">
        <f t="shared" si="214"/>
        <v>16.720732125431866</v>
      </c>
    </row>
    <row r="999" spans="1:11">
      <c r="A999" s="149" t="s">
        <v>521</v>
      </c>
      <c r="B999" s="164" t="s">
        <v>219</v>
      </c>
      <c r="C999" s="150" t="s">
        <v>150</v>
      </c>
      <c r="D999" s="81"/>
      <c r="E999" s="81"/>
      <c r="F999" s="116">
        <f t="shared" ref="F999:H1000" si="222">F1000</f>
        <v>3311.7</v>
      </c>
      <c r="G999" s="116">
        <f t="shared" si="222"/>
        <v>3311.7</v>
      </c>
      <c r="H999" s="116">
        <f t="shared" si="222"/>
        <v>634</v>
      </c>
      <c r="I999" s="116">
        <f t="shared" si="213"/>
        <v>19.144246157562584</v>
      </c>
      <c r="J999" s="122"/>
      <c r="K999" s="126">
        <f t="shared" si="214"/>
        <v>19.144246157562584</v>
      </c>
    </row>
    <row r="1000" spans="1:11" ht="26.4">
      <c r="A1000" s="149" t="s">
        <v>836</v>
      </c>
      <c r="B1000" s="164" t="s">
        <v>219</v>
      </c>
      <c r="C1000" s="150" t="s">
        <v>838</v>
      </c>
      <c r="D1000" s="158"/>
      <c r="E1000" s="158"/>
      <c r="F1000" s="116">
        <f t="shared" si="222"/>
        <v>3311.7</v>
      </c>
      <c r="G1000" s="116">
        <f t="shared" si="222"/>
        <v>3311.7</v>
      </c>
      <c r="H1000" s="116">
        <f t="shared" si="222"/>
        <v>634</v>
      </c>
      <c r="I1000" s="116">
        <f t="shared" si="213"/>
        <v>19.144246157562584</v>
      </c>
      <c r="J1000" s="122"/>
      <c r="K1000" s="126">
        <f t="shared" si="214"/>
        <v>19.144246157562584</v>
      </c>
    </row>
    <row r="1001" spans="1:11" ht="26.4">
      <c r="A1001" s="152" t="s">
        <v>837</v>
      </c>
      <c r="B1001" s="165" t="s">
        <v>219</v>
      </c>
      <c r="C1001" s="153" t="s">
        <v>839</v>
      </c>
      <c r="D1001" s="81"/>
      <c r="E1001" s="81"/>
      <c r="F1001" s="117">
        <f>F1002+F1004</f>
        <v>3311.7</v>
      </c>
      <c r="G1001" s="117">
        <f>G1002+G1004</f>
        <v>3311.7</v>
      </c>
      <c r="H1001" s="117">
        <f>H1002+H1004</f>
        <v>634</v>
      </c>
      <c r="I1001" s="117">
        <f t="shared" si="213"/>
        <v>19.144246157562584</v>
      </c>
      <c r="J1001" s="122"/>
      <c r="K1001" s="127">
        <f t="shared" si="214"/>
        <v>19.144246157562584</v>
      </c>
    </row>
    <row r="1002" spans="1:11" ht="26.4">
      <c r="A1002" s="154" t="s">
        <v>67</v>
      </c>
      <c r="B1002" s="165" t="s">
        <v>219</v>
      </c>
      <c r="C1002" s="153" t="s">
        <v>839</v>
      </c>
      <c r="D1002" s="155" t="s">
        <v>68</v>
      </c>
      <c r="E1002" s="155"/>
      <c r="F1002" s="117">
        <f>F1003</f>
        <v>311.7</v>
      </c>
      <c r="G1002" s="117">
        <f>G1003</f>
        <v>311.7</v>
      </c>
      <c r="H1002" s="117">
        <v>0</v>
      </c>
      <c r="I1002" s="117">
        <f t="shared" si="213"/>
        <v>0</v>
      </c>
      <c r="J1002" s="122"/>
      <c r="K1002" s="127">
        <f t="shared" si="214"/>
        <v>0</v>
      </c>
    </row>
    <row r="1003" spans="1:11" ht="26.4">
      <c r="A1003" s="154" t="s">
        <v>69</v>
      </c>
      <c r="B1003" s="165" t="s">
        <v>219</v>
      </c>
      <c r="C1003" s="153" t="s">
        <v>839</v>
      </c>
      <c r="D1003" s="155">
        <v>240</v>
      </c>
      <c r="E1003" s="155">
        <v>900900</v>
      </c>
      <c r="F1003" s="117">
        <v>311.7</v>
      </c>
      <c r="G1003" s="117">
        <v>311.7</v>
      </c>
      <c r="H1003" s="117">
        <v>0</v>
      </c>
      <c r="I1003" s="117">
        <f t="shared" si="213"/>
        <v>0</v>
      </c>
      <c r="J1003" s="122"/>
      <c r="K1003" s="127">
        <f t="shared" si="214"/>
        <v>0</v>
      </c>
    </row>
    <row r="1004" spans="1:11">
      <c r="A1004" s="154" t="s">
        <v>113</v>
      </c>
      <c r="B1004" s="165" t="s">
        <v>219</v>
      </c>
      <c r="C1004" s="153" t="s">
        <v>839</v>
      </c>
      <c r="D1004" s="155" t="s">
        <v>114</v>
      </c>
      <c r="E1004" s="155"/>
      <c r="F1004" s="117">
        <f>F1005</f>
        <v>3000</v>
      </c>
      <c r="G1004" s="117">
        <f>G1005</f>
        <v>3000</v>
      </c>
      <c r="H1004" s="117">
        <f>H1005</f>
        <v>634</v>
      </c>
      <c r="I1004" s="117">
        <f t="shared" si="213"/>
        <v>21.133333333333333</v>
      </c>
      <c r="J1004" s="122"/>
      <c r="K1004" s="127">
        <f t="shared" si="214"/>
        <v>21.133333333333333</v>
      </c>
    </row>
    <row r="1005" spans="1:11" ht="26.4">
      <c r="A1005" s="154" t="s">
        <v>115</v>
      </c>
      <c r="B1005" s="165" t="s">
        <v>219</v>
      </c>
      <c r="C1005" s="153" t="s">
        <v>839</v>
      </c>
      <c r="D1005" s="155">
        <v>320</v>
      </c>
      <c r="E1005" s="155">
        <v>900900</v>
      </c>
      <c r="F1005" s="117">
        <v>3000</v>
      </c>
      <c r="G1005" s="117">
        <v>3000</v>
      </c>
      <c r="H1005" s="117">
        <v>634</v>
      </c>
      <c r="I1005" s="117">
        <f t="shared" si="213"/>
        <v>21.133333333333333</v>
      </c>
      <c r="J1005" s="122"/>
      <c r="K1005" s="127">
        <f t="shared" si="214"/>
        <v>21.133333333333333</v>
      </c>
    </row>
    <row r="1006" spans="1:11" ht="26.4">
      <c r="A1006" s="149" t="s">
        <v>528</v>
      </c>
      <c r="B1006" s="164" t="s">
        <v>219</v>
      </c>
      <c r="C1006" s="150" t="s">
        <v>530</v>
      </c>
      <c r="D1006" s="81"/>
      <c r="E1006" s="81"/>
      <c r="F1006" s="116">
        <f t="shared" ref="F1006:H1009" si="223">F1007</f>
        <v>480</v>
      </c>
      <c r="G1006" s="116">
        <f t="shared" si="223"/>
        <v>480</v>
      </c>
      <c r="H1006" s="116">
        <f t="shared" si="223"/>
        <v>0</v>
      </c>
      <c r="I1006" s="116">
        <f t="shared" si="213"/>
        <v>0</v>
      </c>
      <c r="J1006" s="122"/>
      <c r="K1006" s="126">
        <f t="shared" si="214"/>
        <v>0</v>
      </c>
    </row>
    <row r="1007" spans="1:11" ht="26.4">
      <c r="A1007" s="156" t="s">
        <v>529</v>
      </c>
      <c r="B1007" s="164" t="s">
        <v>219</v>
      </c>
      <c r="C1007" s="150" t="s">
        <v>531</v>
      </c>
      <c r="D1007" s="82"/>
      <c r="E1007" s="82"/>
      <c r="F1007" s="116">
        <f>F1008</f>
        <v>480</v>
      </c>
      <c r="G1007" s="116">
        <f>G1008</f>
        <v>480</v>
      </c>
      <c r="H1007" s="116">
        <f t="shared" si="223"/>
        <v>0</v>
      </c>
      <c r="I1007" s="116">
        <f t="shared" si="213"/>
        <v>0</v>
      </c>
      <c r="J1007" s="122"/>
      <c r="K1007" s="126">
        <f t="shared" si="214"/>
        <v>0</v>
      </c>
    </row>
    <row r="1008" spans="1:11">
      <c r="A1008" s="163" t="s">
        <v>351</v>
      </c>
      <c r="B1008" s="165" t="s">
        <v>219</v>
      </c>
      <c r="C1008" s="153" t="s">
        <v>532</v>
      </c>
      <c r="D1008" s="78"/>
      <c r="E1008" s="78"/>
      <c r="F1008" s="117">
        <f t="shared" si="223"/>
        <v>480</v>
      </c>
      <c r="G1008" s="117">
        <f t="shared" si="223"/>
        <v>480</v>
      </c>
      <c r="H1008" s="117">
        <f t="shared" si="223"/>
        <v>0</v>
      </c>
      <c r="I1008" s="117">
        <f t="shared" si="213"/>
        <v>0</v>
      </c>
      <c r="J1008" s="122"/>
      <c r="K1008" s="127">
        <f t="shared" si="214"/>
        <v>0</v>
      </c>
    </row>
    <row r="1009" spans="1:11" ht="26.4">
      <c r="A1009" s="154" t="s">
        <v>83</v>
      </c>
      <c r="B1009" s="165" t="s">
        <v>219</v>
      </c>
      <c r="C1009" s="153" t="s">
        <v>532</v>
      </c>
      <c r="D1009" s="155" t="s">
        <v>84</v>
      </c>
      <c r="E1009" s="155"/>
      <c r="F1009" s="117">
        <f t="shared" si="223"/>
        <v>480</v>
      </c>
      <c r="G1009" s="117">
        <f t="shared" si="223"/>
        <v>480</v>
      </c>
      <c r="H1009" s="117">
        <f t="shared" si="223"/>
        <v>0</v>
      </c>
      <c r="I1009" s="117">
        <f t="shared" si="213"/>
        <v>0</v>
      </c>
      <c r="J1009" s="122"/>
      <c r="K1009" s="127">
        <f t="shared" si="214"/>
        <v>0</v>
      </c>
    </row>
    <row r="1010" spans="1:11" ht="39.6">
      <c r="A1010" s="167" t="s">
        <v>638</v>
      </c>
      <c r="B1010" s="165" t="s">
        <v>219</v>
      </c>
      <c r="C1010" s="153" t="s">
        <v>532</v>
      </c>
      <c r="D1010" s="155" t="s">
        <v>125</v>
      </c>
      <c r="E1010" s="155">
        <v>900100</v>
      </c>
      <c r="F1010" s="117">
        <v>480</v>
      </c>
      <c r="G1010" s="117">
        <v>480</v>
      </c>
      <c r="H1010" s="117">
        <v>0</v>
      </c>
      <c r="I1010" s="117">
        <f t="shared" si="213"/>
        <v>0</v>
      </c>
      <c r="J1010" s="122"/>
      <c r="K1010" s="127">
        <f t="shared" si="214"/>
        <v>0</v>
      </c>
    </row>
    <row r="1011" spans="1:11">
      <c r="A1011" s="89" t="s">
        <v>131</v>
      </c>
      <c r="B1011" s="76" t="s">
        <v>220</v>
      </c>
      <c r="C1011" s="90"/>
      <c r="D1011" s="90"/>
      <c r="E1011" s="90"/>
      <c r="F1011" s="116">
        <f>F1012+F1018</f>
        <v>27049.7</v>
      </c>
      <c r="G1011" s="116">
        <f>G1012+G1018</f>
        <v>26348</v>
      </c>
      <c r="H1011" s="116">
        <f>H1012+H1018</f>
        <v>19381.400000000001</v>
      </c>
      <c r="I1011" s="116">
        <f t="shared" si="213"/>
        <v>71.651071915769862</v>
      </c>
      <c r="J1011" s="122"/>
      <c r="K1011" s="126">
        <f t="shared" si="214"/>
        <v>73.559283437073034</v>
      </c>
    </row>
    <row r="1012" spans="1:11">
      <c r="A1012" s="91" t="s">
        <v>319</v>
      </c>
      <c r="B1012" s="76" t="s">
        <v>220</v>
      </c>
      <c r="C1012" s="150" t="s">
        <v>183</v>
      </c>
      <c r="D1012" s="92"/>
      <c r="E1012" s="92"/>
      <c r="F1012" s="116">
        <f t="shared" ref="F1012:G1015" si="224">F1013</f>
        <v>14758</v>
      </c>
      <c r="G1012" s="116">
        <f t="shared" si="224"/>
        <v>14758</v>
      </c>
      <c r="H1012" s="116">
        <f t="shared" ref="H1012:H1015" si="225">H1013</f>
        <v>8199.7999999999993</v>
      </c>
      <c r="I1012" s="116">
        <f t="shared" si="213"/>
        <v>55.561729231603195</v>
      </c>
      <c r="J1012" s="122"/>
      <c r="K1012" s="126">
        <f t="shared" si="214"/>
        <v>55.561729231603195</v>
      </c>
    </row>
    <row r="1013" spans="1:11">
      <c r="A1013" s="102" t="s">
        <v>112</v>
      </c>
      <c r="B1013" s="76" t="s">
        <v>220</v>
      </c>
      <c r="C1013" s="80" t="s">
        <v>184</v>
      </c>
      <c r="D1013" s="94"/>
      <c r="E1013" s="94"/>
      <c r="F1013" s="116">
        <f t="shared" si="224"/>
        <v>14758</v>
      </c>
      <c r="G1013" s="116">
        <f t="shared" si="224"/>
        <v>14758</v>
      </c>
      <c r="H1013" s="116">
        <f t="shared" si="225"/>
        <v>8199.7999999999993</v>
      </c>
      <c r="I1013" s="116">
        <f t="shared" si="213"/>
        <v>55.561729231603195</v>
      </c>
      <c r="J1013" s="122"/>
      <c r="K1013" s="126">
        <f t="shared" si="214"/>
        <v>55.561729231603195</v>
      </c>
    </row>
    <row r="1014" spans="1:11" ht="26.4">
      <c r="A1014" s="162" t="s">
        <v>464</v>
      </c>
      <c r="B1014" s="76" t="s">
        <v>220</v>
      </c>
      <c r="C1014" s="150" t="s">
        <v>465</v>
      </c>
      <c r="D1014" s="82"/>
      <c r="E1014" s="82"/>
      <c r="F1014" s="116">
        <f t="shared" si="224"/>
        <v>14758</v>
      </c>
      <c r="G1014" s="116">
        <f t="shared" si="224"/>
        <v>14758</v>
      </c>
      <c r="H1014" s="116">
        <f t="shared" si="225"/>
        <v>8199.7999999999993</v>
      </c>
      <c r="I1014" s="116">
        <f t="shared" si="213"/>
        <v>55.561729231603195</v>
      </c>
      <c r="J1014" s="122"/>
      <c r="K1014" s="126">
        <f t="shared" si="214"/>
        <v>55.561729231603195</v>
      </c>
    </row>
    <row r="1015" spans="1:11" ht="52.8">
      <c r="A1015" s="171" t="s">
        <v>258</v>
      </c>
      <c r="B1015" s="73" t="s">
        <v>220</v>
      </c>
      <c r="C1015" s="153" t="s">
        <v>507</v>
      </c>
      <c r="D1015" s="78"/>
      <c r="E1015" s="78"/>
      <c r="F1015" s="117">
        <f t="shared" si="224"/>
        <v>14758</v>
      </c>
      <c r="G1015" s="117">
        <f t="shared" si="224"/>
        <v>14758</v>
      </c>
      <c r="H1015" s="117">
        <f t="shared" si="225"/>
        <v>8199.7999999999993</v>
      </c>
      <c r="I1015" s="117">
        <f t="shared" si="213"/>
        <v>55.561729231603195</v>
      </c>
      <c r="J1015" s="122"/>
      <c r="K1015" s="127">
        <f t="shared" si="214"/>
        <v>55.561729231603195</v>
      </c>
    </row>
    <row r="1016" spans="1:11" ht="26.4">
      <c r="A1016" s="154" t="s">
        <v>83</v>
      </c>
      <c r="B1016" s="73" t="s">
        <v>220</v>
      </c>
      <c r="C1016" s="153" t="s">
        <v>507</v>
      </c>
      <c r="D1016" s="155" t="s">
        <v>84</v>
      </c>
      <c r="E1016" s="155"/>
      <c r="F1016" s="117">
        <v>14758</v>
      </c>
      <c r="G1016" s="117">
        <v>14758</v>
      </c>
      <c r="H1016" s="117">
        <f>H1017</f>
        <v>8199.7999999999993</v>
      </c>
      <c r="I1016" s="117">
        <f t="shared" si="213"/>
        <v>55.561729231603195</v>
      </c>
      <c r="J1016" s="122"/>
      <c r="K1016" s="127">
        <f t="shared" si="214"/>
        <v>55.561729231603195</v>
      </c>
    </row>
    <row r="1017" spans="1:11">
      <c r="A1017" s="154" t="s">
        <v>85</v>
      </c>
      <c r="B1017" s="73" t="s">
        <v>220</v>
      </c>
      <c r="C1017" s="153" t="s">
        <v>507</v>
      </c>
      <c r="D1017" s="155" t="s">
        <v>86</v>
      </c>
      <c r="E1017" s="155">
        <v>900303</v>
      </c>
      <c r="F1017" s="117">
        <v>14758</v>
      </c>
      <c r="G1017" s="117">
        <v>14758</v>
      </c>
      <c r="H1017" s="117">
        <v>8199.7999999999993</v>
      </c>
      <c r="I1017" s="117">
        <f t="shared" si="213"/>
        <v>55.561729231603195</v>
      </c>
      <c r="J1017" s="122"/>
      <c r="K1017" s="127">
        <f t="shared" si="214"/>
        <v>55.561729231603195</v>
      </c>
    </row>
    <row r="1018" spans="1:11">
      <c r="A1018" s="151" t="s">
        <v>551</v>
      </c>
      <c r="B1018" s="76" t="s">
        <v>220</v>
      </c>
      <c r="C1018" s="150" t="s">
        <v>142</v>
      </c>
      <c r="D1018" s="179"/>
      <c r="E1018" s="179"/>
      <c r="F1018" s="116">
        <f>F1029+F1019</f>
        <v>12291.7</v>
      </c>
      <c r="G1018" s="116">
        <f>G1029+G1019</f>
        <v>11590</v>
      </c>
      <c r="H1018" s="116">
        <f>H1029+H1019</f>
        <v>11181.600000000002</v>
      </c>
      <c r="I1018" s="116">
        <f t="shared" si="213"/>
        <v>90.968702457756052</v>
      </c>
      <c r="J1018" s="122"/>
      <c r="K1018" s="126">
        <f t="shared" si="214"/>
        <v>96.47627264883522</v>
      </c>
    </row>
    <row r="1019" spans="1:11">
      <c r="A1019" s="151" t="s">
        <v>552</v>
      </c>
      <c r="B1019" s="76" t="s">
        <v>220</v>
      </c>
      <c r="C1019" s="150" t="s">
        <v>151</v>
      </c>
      <c r="D1019" s="158"/>
      <c r="E1019" s="158"/>
      <c r="F1019" s="116">
        <f>F1020</f>
        <v>5613.7</v>
      </c>
      <c r="G1019" s="116">
        <f>G1020</f>
        <v>4912</v>
      </c>
      <c r="H1019" s="116">
        <f>H1020</f>
        <v>4911.8000000000011</v>
      </c>
      <c r="I1019" s="116">
        <f t="shared" si="213"/>
        <v>87.496659956891193</v>
      </c>
      <c r="J1019" s="122"/>
      <c r="K1019" s="126">
        <f t="shared" si="214"/>
        <v>99.995928338762241</v>
      </c>
    </row>
    <row r="1020" spans="1:11" ht="39.6">
      <c r="A1020" s="151" t="s">
        <v>553</v>
      </c>
      <c r="B1020" s="76" t="s">
        <v>220</v>
      </c>
      <c r="C1020" s="150" t="s">
        <v>152</v>
      </c>
      <c r="D1020" s="158"/>
      <c r="E1020" s="158"/>
      <c r="F1020" s="116">
        <f>F1021+F1026</f>
        <v>5613.7</v>
      </c>
      <c r="G1020" s="116">
        <f>G1021+G1026</f>
        <v>4912</v>
      </c>
      <c r="H1020" s="116">
        <f>H1021+H1026</f>
        <v>4911.8000000000011</v>
      </c>
      <c r="I1020" s="116">
        <f t="shared" si="213"/>
        <v>87.496659956891193</v>
      </c>
      <c r="J1020" s="122"/>
      <c r="K1020" s="126">
        <f t="shared" si="214"/>
        <v>99.995928338762241</v>
      </c>
    </row>
    <row r="1021" spans="1:11">
      <c r="A1021" s="176" t="s">
        <v>129</v>
      </c>
      <c r="B1021" s="73" t="s">
        <v>220</v>
      </c>
      <c r="C1021" s="153" t="s">
        <v>353</v>
      </c>
      <c r="D1021" s="155"/>
      <c r="E1021" s="155"/>
      <c r="F1021" s="117">
        <f>F1022</f>
        <v>4912</v>
      </c>
      <c r="G1021" s="117">
        <f>G1022</f>
        <v>4912</v>
      </c>
      <c r="H1021" s="117">
        <f>H1022</f>
        <v>4911.8000000000011</v>
      </c>
      <c r="I1021" s="117">
        <f t="shared" si="213"/>
        <v>99.995928338762241</v>
      </c>
      <c r="J1021" s="122"/>
      <c r="K1021" s="127">
        <f t="shared" si="214"/>
        <v>99.995928338762241</v>
      </c>
    </row>
    <row r="1022" spans="1:11">
      <c r="A1022" s="167" t="s">
        <v>113</v>
      </c>
      <c r="B1022" s="73" t="s">
        <v>220</v>
      </c>
      <c r="C1022" s="153" t="s">
        <v>353</v>
      </c>
      <c r="D1022" s="179" t="s">
        <v>114</v>
      </c>
      <c r="E1022" s="179"/>
      <c r="F1022" s="117">
        <f>F1024+F1025+F1023</f>
        <v>4912</v>
      </c>
      <c r="G1022" s="117">
        <f>G1024+G1025+G1023</f>
        <v>4912</v>
      </c>
      <c r="H1022" s="117">
        <f>H1024+H1025+H1023</f>
        <v>4911.8000000000011</v>
      </c>
      <c r="I1022" s="117">
        <f t="shared" si="213"/>
        <v>99.995928338762241</v>
      </c>
      <c r="J1022" s="122"/>
      <c r="K1022" s="127">
        <f t="shared" si="214"/>
        <v>99.995928338762241</v>
      </c>
    </row>
    <row r="1023" spans="1:11" ht="26.4">
      <c r="A1023" s="167" t="s">
        <v>115</v>
      </c>
      <c r="B1023" s="73" t="s">
        <v>220</v>
      </c>
      <c r="C1023" s="153" t="s">
        <v>353</v>
      </c>
      <c r="D1023" s="179" t="s">
        <v>116</v>
      </c>
      <c r="E1023" s="179" t="s">
        <v>370</v>
      </c>
      <c r="F1023" s="117">
        <v>518.20000000000005</v>
      </c>
      <c r="G1023" s="117">
        <v>518.20000000000005</v>
      </c>
      <c r="H1023" s="117">
        <v>518.1</v>
      </c>
      <c r="I1023" s="117">
        <f t="shared" si="213"/>
        <v>99.980702431493626</v>
      </c>
      <c r="J1023" s="122"/>
      <c r="K1023" s="127">
        <f t="shared" si="214"/>
        <v>99.980702431493626</v>
      </c>
    </row>
    <row r="1024" spans="1:11" ht="26.4">
      <c r="A1024" s="167" t="s">
        <v>115</v>
      </c>
      <c r="B1024" s="73" t="s">
        <v>220</v>
      </c>
      <c r="C1024" s="153" t="s">
        <v>353</v>
      </c>
      <c r="D1024" s="179" t="s">
        <v>116</v>
      </c>
      <c r="E1024" s="179" t="s">
        <v>354</v>
      </c>
      <c r="F1024" s="117">
        <v>2196.9</v>
      </c>
      <c r="G1024" s="117">
        <v>2196.9</v>
      </c>
      <c r="H1024" s="117">
        <v>2196.8000000000002</v>
      </c>
      <c r="I1024" s="117">
        <f t="shared" si="213"/>
        <v>99.995448131457962</v>
      </c>
      <c r="J1024" s="122"/>
      <c r="K1024" s="127">
        <f t="shared" si="214"/>
        <v>99.995448131457962</v>
      </c>
    </row>
    <row r="1025" spans="1:11" ht="26.4">
      <c r="A1025" s="167" t="s">
        <v>115</v>
      </c>
      <c r="B1025" s="73" t="s">
        <v>220</v>
      </c>
      <c r="C1025" s="153" t="s">
        <v>353</v>
      </c>
      <c r="D1025" s="179" t="s">
        <v>116</v>
      </c>
      <c r="E1025" s="179" t="s">
        <v>234</v>
      </c>
      <c r="F1025" s="117">
        <v>2196.9</v>
      </c>
      <c r="G1025" s="117">
        <v>2196.9</v>
      </c>
      <c r="H1025" s="117">
        <v>2196.9</v>
      </c>
      <c r="I1025" s="117">
        <f t="shared" si="213"/>
        <v>100</v>
      </c>
      <c r="J1025" s="122"/>
      <c r="K1025" s="127">
        <f t="shared" si="214"/>
        <v>100</v>
      </c>
    </row>
    <row r="1026" spans="1:11" ht="26.4">
      <c r="A1026" s="167" t="s">
        <v>646</v>
      </c>
      <c r="B1026" s="73" t="s">
        <v>220</v>
      </c>
      <c r="C1026" s="153" t="s">
        <v>645</v>
      </c>
      <c r="D1026" s="179"/>
      <c r="E1026" s="179"/>
      <c r="F1026" s="117">
        <f t="shared" ref="F1026:H1027" si="226">F1027</f>
        <v>701.7</v>
      </c>
      <c r="G1026" s="117">
        <f t="shared" si="226"/>
        <v>0</v>
      </c>
      <c r="H1026" s="131">
        <f t="shared" si="226"/>
        <v>0</v>
      </c>
      <c r="I1026" s="117">
        <f t="shared" si="213"/>
        <v>0</v>
      </c>
      <c r="J1026" s="122"/>
      <c r="K1026" s="127">
        <v>0</v>
      </c>
    </row>
    <row r="1027" spans="1:11">
      <c r="A1027" s="167" t="s">
        <v>113</v>
      </c>
      <c r="B1027" s="73" t="s">
        <v>220</v>
      </c>
      <c r="C1027" s="153" t="s">
        <v>645</v>
      </c>
      <c r="D1027" s="179" t="s">
        <v>114</v>
      </c>
      <c r="E1027" s="179"/>
      <c r="F1027" s="117">
        <f t="shared" si="226"/>
        <v>701.7</v>
      </c>
      <c r="G1027" s="117">
        <f t="shared" si="226"/>
        <v>0</v>
      </c>
      <c r="H1027" s="131">
        <f t="shared" si="226"/>
        <v>0</v>
      </c>
      <c r="I1027" s="117">
        <f t="shared" si="213"/>
        <v>0</v>
      </c>
      <c r="J1027" s="122"/>
      <c r="K1027" s="127">
        <v>0</v>
      </c>
    </row>
    <row r="1028" spans="1:11" ht="26.4">
      <c r="A1028" s="167" t="s">
        <v>115</v>
      </c>
      <c r="B1028" s="73" t="s">
        <v>220</v>
      </c>
      <c r="C1028" s="153" t="s">
        <v>645</v>
      </c>
      <c r="D1028" s="179" t="s">
        <v>116</v>
      </c>
      <c r="E1028" s="179" t="s">
        <v>234</v>
      </c>
      <c r="F1028" s="117">
        <v>701.7</v>
      </c>
      <c r="G1028" s="117">
        <v>0</v>
      </c>
      <c r="H1028" s="131">
        <v>0</v>
      </c>
      <c r="I1028" s="117">
        <f t="shared" si="213"/>
        <v>0</v>
      </c>
      <c r="J1028" s="122"/>
      <c r="K1028" s="127">
        <v>0</v>
      </c>
    </row>
    <row r="1029" spans="1:11" ht="39.6">
      <c r="A1029" s="151" t="s">
        <v>554</v>
      </c>
      <c r="B1029" s="76" t="s">
        <v>220</v>
      </c>
      <c r="C1029" s="150" t="s">
        <v>355</v>
      </c>
      <c r="D1029" s="158"/>
      <c r="E1029" s="158"/>
      <c r="F1029" s="116">
        <f t="shared" ref="F1029:H1030" si="227">F1030</f>
        <v>6678</v>
      </c>
      <c r="G1029" s="116">
        <f t="shared" si="227"/>
        <v>6678</v>
      </c>
      <c r="H1029" s="116">
        <f t="shared" si="227"/>
        <v>6269.8</v>
      </c>
      <c r="I1029" s="116">
        <f t="shared" si="213"/>
        <v>93.887391434561252</v>
      </c>
      <c r="J1029" s="122"/>
      <c r="K1029" s="126">
        <f t="shared" si="214"/>
        <v>93.887391434561252</v>
      </c>
    </row>
    <row r="1030" spans="1:11" ht="52.8">
      <c r="A1030" s="151" t="s">
        <v>555</v>
      </c>
      <c r="B1030" s="76" t="s">
        <v>220</v>
      </c>
      <c r="C1030" s="150" t="s">
        <v>356</v>
      </c>
      <c r="D1030" s="158"/>
      <c r="E1030" s="158"/>
      <c r="F1030" s="116">
        <f t="shared" ref="F1030:G1032" si="228">F1031</f>
        <v>6678</v>
      </c>
      <c r="G1030" s="116">
        <f t="shared" si="228"/>
        <v>6678</v>
      </c>
      <c r="H1030" s="116">
        <f t="shared" si="227"/>
        <v>6269.8</v>
      </c>
      <c r="I1030" s="116">
        <f t="shared" si="213"/>
        <v>93.887391434561252</v>
      </c>
      <c r="J1030" s="122"/>
      <c r="K1030" s="126">
        <f t="shared" si="214"/>
        <v>93.887391434561252</v>
      </c>
    </row>
    <row r="1031" spans="1:11" ht="39.6">
      <c r="A1031" s="176" t="s">
        <v>649</v>
      </c>
      <c r="B1031" s="73" t="s">
        <v>220</v>
      </c>
      <c r="C1031" s="153" t="s">
        <v>357</v>
      </c>
      <c r="D1031" s="155"/>
      <c r="E1031" s="155"/>
      <c r="F1031" s="117">
        <f t="shared" si="228"/>
        <v>6678</v>
      </c>
      <c r="G1031" s="117">
        <f t="shared" si="228"/>
        <v>6678</v>
      </c>
      <c r="H1031" s="117">
        <f>H1032</f>
        <v>6269.8</v>
      </c>
      <c r="I1031" s="117">
        <f t="shared" si="213"/>
        <v>93.887391434561252</v>
      </c>
      <c r="J1031" s="122"/>
      <c r="K1031" s="127">
        <f t="shared" si="214"/>
        <v>93.887391434561252</v>
      </c>
    </row>
    <row r="1032" spans="1:11" ht="26.4">
      <c r="A1032" s="154" t="s">
        <v>102</v>
      </c>
      <c r="B1032" s="73" t="s">
        <v>220</v>
      </c>
      <c r="C1032" s="153" t="s">
        <v>357</v>
      </c>
      <c r="D1032" s="179" t="s">
        <v>103</v>
      </c>
      <c r="E1032" s="155"/>
      <c r="F1032" s="117">
        <f t="shared" si="228"/>
        <v>6678</v>
      </c>
      <c r="G1032" s="117">
        <f t="shared" si="228"/>
        <v>6678</v>
      </c>
      <c r="H1032" s="117">
        <f>H1033</f>
        <v>6269.8</v>
      </c>
      <c r="I1032" s="117">
        <f t="shared" si="213"/>
        <v>93.887391434561252</v>
      </c>
      <c r="J1032" s="122"/>
      <c r="K1032" s="127">
        <f t="shared" si="214"/>
        <v>93.887391434561252</v>
      </c>
    </row>
    <row r="1033" spans="1:11">
      <c r="A1033" s="154" t="s">
        <v>104</v>
      </c>
      <c r="B1033" s="73" t="s">
        <v>220</v>
      </c>
      <c r="C1033" s="153" t="s">
        <v>357</v>
      </c>
      <c r="D1033" s="179" t="s">
        <v>105</v>
      </c>
      <c r="E1033" s="155">
        <v>900303</v>
      </c>
      <c r="F1033" s="117">
        <v>6678</v>
      </c>
      <c r="G1033" s="117">
        <v>6678</v>
      </c>
      <c r="H1033" s="117">
        <v>6269.8</v>
      </c>
      <c r="I1033" s="117">
        <f t="shared" si="213"/>
        <v>93.887391434561252</v>
      </c>
      <c r="J1033" s="122"/>
      <c r="K1033" s="127">
        <f t="shared" si="214"/>
        <v>93.887391434561252</v>
      </c>
    </row>
    <row r="1034" spans="1:11">
      <c r="A1034" s="98" t="s">
        <v>132</v>
      </c>
      <c r="B1034" s="87" t="s">
        <v>358</v>
      </c>
      <c r="C1034" s="87"/>
      <c r="D1034" s="88"/>
      <c r="E1034" s="88"/>
      <c r="F1034" s="116">
        <f>F1035+F1050</f>
        <v>155112.1</v>
      </c>
      <c r="G1034" s="116">
        <f>G1035+G1050</f>
        <v>157371.29999999999</v>
      </c>
      <c r="H1034" s="116">
        <f>H1035+H1050</f>
        <v>78391.899999999994</v>
      </c>
      <c r="I1034" s="116">
        <f t="shared" si="213"/>
        <v>50.538868341025612</v>
      </c>
      <c r="J1034" s="122"/>
      <c r="K1034" s="126">
        <f t="shared" si="214"/>
        <v>49.813339535226561</v>
      </c>
    </row>
    <row r="1035" spans="1:11">
      <c r="A1035" s="74" t="s">
        <v>133</v>
      </c>
      <c r="B1035" s="76" t="s">
        <v>221</v>
      </c>
      <c r="C1035" s="73"/>
      <c r="D1035" s="106"/>
      <c r="E1035" s="106"/>
      <c r="F1035" s="116">
        <f>F1036</f>
        <v>82126.8</v>
      </c>
      <c r="G1035" s="116">
        <f>G1036</f>
        <v>81864.800000000003</v>
      </c>
      <c r="H1035" s="116">
        <f>H1036</f>
        <v>43324.800000000003</v>
      </c>
      <c r="I1035" s="116">
        <f t="shared" ref="I1035:I1093" si="229">H1035/F1035*100</f>
        <v>52.75354695422201</v>
      </c>
      <c r="J1035" s="122"/>
      <c r="K1035" s="126">
        <f t="shared" ref="K1035:K1093" si="230">H1035/G1035*100</f>
        <v>52.922379337639626</v>
      </c>
    </row>
    <row r="1036" spans="1:11">
      <c r="A1036" s="162" t="s">
        <v>442</v>
      </c>
      <c r="B1036" s="76" t="s">
        <v>221</v>
      </c>
      <c r="C1036" s="150" t="s">
        <v>164</v>
      </c>
      <c r="D1036" s="95"/>
      <c r="E1036" s="95"/>
      <c r="F1036" s="116">
        <f>F1037+F1045</f>
        <v>82126.8</v>
      </c>
      <c r="G1036" s="116">
        <f>G1037+G1045</f>
        <v>81864.800000000003</v>
      </c>
      <c r="H1036" s="116">
        <f>H1037+H1045</f>
        <v>43324.800000000003</v>
      </c>
      <c r="I1036" s="116">
        <f t="shared" si="229"/>
        <v>52.75354695422201</v>
      </c>
      <c r="J1036" s="122"/>
      <c r="K1036" s="126">
        <f t="shared" si="230"/>
        <v>52.922379337639626</v>
      </c>
    </row>
    <row r="1037" spans="1:11">
      <c r="A1037" s="162" t="s">
        <v>309</v>
      </c>
      <c r="B1037" s="76" t="s">
        <v>221</v>
      </c>
      <c r="C1037" s="150" t="s">
        <v>310</v>
      </c>
      <c r="D1037" s="81"/>
      <c r="E1037" s="81"/>
      <c r="F1037" s="116">
        <f>F1038</f>
        <v>80959.8</v>
      </c>
      <c r="G1037" s="116">
        <f>G1038</f>
        <v>80959.8</v>
      </c>
      <c r="H1037" s="116">
        <f>H1038</f>
        <v>42669.3</v>
      </c>
      <c r="I1037" s="116">
        <f t="shared" si="229"/>
        <v>52.704305099567939</v>
      </c>
      <c r="J1037" s="122"/>
      <c r="K1037" s="126">
        <f t="shared" si="230"/>
        <v>52.704305099567939</v>
      </c>
    </row>
    <row r="1038" spans="1:11" ht="39.6">
      <c r="A1038" s="162" t="s">
        <v>443</v>
      </c>
      <c r="B1038" s="76" t="s">
        <v>221</v>
      </c>
      <c r="C1038" s="150" t="s">
        <v>312</v>
      </c>
      <c r="D1038" s="82"/>
      <c r="E1038" s="82"/>
      <c r="F1038" s="116">
        <f>F1039+F1042</f>
        <v>80959.8</v>
      </c>
      <c r="G1038" s="116">
        <f>G1039+G1042</f>
        <v>80959.8</v>
      </c>
      <c r="H1038" s="116">
        <f>H1039+H1042</f>
        <v>42669.3</v>
      </c>
      <c r="I1038" s="116">
        <f t="shared" si="229"/>
        <v>52.704305099567939</v>
      </c>
      <c r="J1038" s="128" t="e">
        <f>J1042+#REF!</f>
        <v>#REF!</v>
      </c>
      <c r="K1038" s="126">
        <f t="shared" si="230"/>
        <v>52.704305099567939</v>
      </c>
    </row>
    <row r="1039" spans="1:11" ht="26.4">
      <c r="A1039" s="171" t="s">
        <v>379</v>
      </c>
      <c r="B1039" s="73" t="s">
        <v>221</v>
      </c>
      <c r="C1039" s="153" t="s">
        <v>674</v>
      </c>
      <c r="D1039" s="78"/>
      <c r="E1039" s="78"/>
      <c r="F1039" s="117">
        <f t="shared" ref="F1039:H1040" si="231">F1040</f>
        <v>1060</v>
      </c>
      <c r="G1039" s="117">
        <f t="shared" si="231"/>
        <v>1060</v>
      </c>
      <c r="H1039" s="117">
        <f t="shared" si="231"/>
        <v>661.4</v>
      </c>
      <c r="I1039" s="117">
        <f t="shared" si="229"/>
        <v>62.396226415094333</v>
      </c>
      <c r="J1039" s="128"/>
      <c r="K1039" s="127">
        <f t="shared" si="230"/>
        <v>62.396226415094333</v>
      </c>
    </row>
    <row r="1040" spans="1:11" ht="26.4">
      <c r="A1040" s="154" t="s">
        <v>83</v>
      </c>
      <c r="B1040" s="73" t="s">
        <v>221</v>
      </c>
      <c r="C1040" s="153" t="s">
        <v>674</v>
      </c>
      <c r="D1040" s="155" t="s">
        <v>84</v>
      </c>
      <c r="E1040" s="155"/>
      <c r="F1040" s="117">
        <f t="shared" si="231"/>
        <v>1060</v>
      </c>
      <c r="G1040" s="117">
        <f t="shared" si="231"/>
        <v>1060</v>
      </c>
      <c r="H1040" s="117">
        <f t="shared" si="231"/>
        <v>661.4</v>
      </c>
      <c r="I1040" s="117">
        <f t="shared" si="229"/>
        <v>62.396226415094333</v>
      </c>
      <c r="J1040" s="128"/>
      <c r="K1040" s="127">
        <f t="shared" si="230"/>
        <v>62.396226415094333</v>
      </c>
    </row>
    <row r="1041" spans="1:11">
      <c r="A1041" s="154" t="s">
        <v>96</v>
      </c>
      <c r="B1041" s="73" t="s">
        <v>221</v>
      </c>
      <c r="C1041" s="153" t="s">
        <v>674</v>
      </c>
      <c r="D1041" s="155" t="s">
        <v>97</v>
      </c>
      <c r="E1041" s="155">
        <v>900100</v>
      </c>
      <c r="F1041" s="117">
        <v>1060</v>
      </c>
      <c r="G1041" s="117">
        <v>1060</v>
      </c>
      <c r="H1041" s="117">
        <v>661.4</v>
      </c>
      <c r="I1041" s="117">
        <f t="shared" si="229"/>
        <v>62.396226415094333</v>
      </c>
      <c r="J1041" s="128"/>
      <c r="K1041" s="127">
        <f t="shared" si="230"/>
        <v>62.396226415094333</v>
      </c>
    </row>
    <row r="1042" spans="1:11" ht="26.4">
      <c r="A1042" s="171" t="s">
        <v>311</v>
      </c>
      <c r="B1042" s="73" t="s">
        <v>221</v>
      </c>
      <c r="C1042" s="153" t="s">
        <v>313</v>
      </c>
      <c r="D1042" s="78"/>
      <c r="E1042" s="78"/>
      <c r="F1042" s="117">
        <f t="shared" ref="F1042:H1043" si="232">F1043</f>
        <v>79899.8</v>
      </c>
      <c r="G1042" s="117">
        <f t="shared" si="232"/>
        <v>79899.8</v>
      </c>
      <c r="H1042" s="117">
        <f t="shared" si="232"/>
        <v>42007.9</v>
      </c>
      <c r="I1042" s="117">
        <f t="shared" si="229"/>
        <v>52.575726096936414</v>
      </c>
      <c r="J1042" s="122"/>
      <c r="K1042" s="127">
        <f t="shared" si="230"/>
        <v>52.575726096936414</v>
      </c>
    </row>
    <row r="1043" spans="1:11" ht="26.4">
      <c r="A1043" s="154" t="s">
        <v>83</v>
      </c>
      <c r="B1043" s="73" t="s">
        <v>221</v>
      </c>
      <c r="C1043" s="153" t="s">
        <v>313</v>
      </c>
      <c r="D1043" s="155" t="s">
        <v>84</v>
      </c>
      <c r="E1043" s="155"/>
      <c r="F1043" s="117">
        <f t="shared" si="232"/>
        <v>79899.8</v>
      </c>
      <c r="G1043" s="117">
        <f t="shared" si="232"/>
        <v>79899.8</v>
      </c>
      <c r="H1043" s="117">
        <f t="shared" si="232"/>
        <v>42007.9</v>
      </c>
      <c r="I1043" s="117">
        <f t="shared" si="229"/>
        <v>52.575726096936414</v>
      </c>
      <c r="J1043" s="122"/>
      <c r="K1043" s="127">
        <f t="shared" si="230"/>
        <v>52.575726096936414</v>
      </c>
    </row>
    <row r="1044" spans="1:11">
      <c r="A1044" s="154" t="s">
        <v>96</v>
      </c>
      <c r="B1044" s="73" t="s">
        <v>221</v>
      </c>
      <c r="C1044" s="153" t="s">
        <v>313</v>
      </c>
      <c r="D1044" s="155" t="s">
        <v>97</v>
      </c>
      <c r="E1044" s="155">
        <v>900100</v>
      </c>
      <c r="F1044" s="117">
        <v>79899.8</v>
      </c>
      <c r="G1044" s="117">
        <v>79899.8</v>
      </c>
      <c r="H1044" s="117">
        <v>42007.9</v>
      </c>
      <c r="I1044" s="117">
        <f t="shared" si="229"/>
        <v>52.575726096936414</v>
      </c>
      <c r="J1044" s="122"/>
      <c r="K1044" s="127">
        <f t="shared" si="230"/>
        <v>52.575726096936414</v>
      </c>
    </row>
    <row r="1045" spans="1:11" s="72" customFormat="1">
      <c r="A1045" s="159" t="s">
        <v>120</v>
      </c>
      <c r="B1045" s="76" t="s">
        <v>221</v>
      </c>
      <c r="C1045" s="150" t="s">
        <v>165</v>
      </c>
      <c r="D1045" s="158"/>
      <c r="E1045" s="158"/>
      <c r="F1045" s="116">
        <f t="shared" ref="F1045:G1048" si="233">F1046</f>
        <v>1167</v>
      </c>
      <c r="G1045" s="116">
        <f t="shared" si="233"/>
        <v>905</v>
      </c>
      <c r="H1045" s="116">
        <f t="shared" ref="H1045:H1047" si="234">H1046</f>
        <v>655.5</v>
      </c>
      <c r="I1045" s="116">
        <f t="shared" si="229"/>
        <v>56.169665809768645</v>
      </c>
      <c r="J1045" s="135"/>
      <c r="K1045" s="126">
        <f t="shared" si="230"/>
        <v>72.430939226519342</v>
      </c>
    </row>
    <row r="1046" spans="1:11" ht="26.4">
      <c r="A1046" s="154" t="s">
        <v>325</v>
      </c>
      <c r="B1046" s="73" t="s">
        <v>221</v>
      </c>
      <c r="C1046" s="150" t="s">
        <v>187</v>
      </c>
      <c r="D1046" s="155"/>
      <c r="E1046" s="155"/>
      <c r="F1046" s="117">
        <f t="shared" si="233"/>
        <v>1167</v>
      </c>
      <c r="G1046" s="117">
        <f t="shared" si="233"/>
        <v>905</v>
      </c>
      <c r="H1046" s="117">
        <f t="shared" si="234"/>
        <v>655.5</v>
      </c>
      <c r="I1046" s="116">
        <f t="shared" si="229"/>
        <v>56.169665809768645</v>
      </c>
      <c r="J1046" s="122"/>
      <c r="K1046" s="126">
        <f t="shared" si="230"/>
        <v>72.430939226519342</v>
      </c>
    </row>
    <row r="1047" spans="1:11" ht="26.4">
      <c r="A1047" s="154" t="s">
        <v>379</v>
      </c>
      <c r="B1047" s="73" t="s">
        <v>221</v>
      </c>
      <c r="C1047" s="153" t="s">
        <v>449</v>
      </c>
      <c r="D1047" s="155"/>
      <c r="E1047" s="155"/>
      <c r="F1047" s="117">
        <f t="shared" si="233"/>
        <v>1167</v>
      </c>
      <c r="G1047" s="117">
        <f t="shared" si="233"/>
        <v>905</v>
      </c>
      <c r="H1047" s="117">
        <f t="shared" si="234"/>
        <v>655.5</v>
      </c>
      <c r="I1047" s="117">
        <f t="shared" si="229"/>
        <v>56.169665809768645</v>
      </c>
      <c r="J1047" s="122"/>
      <c r="K1047" s="127">
        <f t="shared" si="230"/>
        <v>72.430939226519342</v>
      </c>
    </row>
    <row r="1048" spans="1:11" ht="26.4">
      <c r="A1048" s="154" t="s">
        <v>67</v>
      </c>
      <c r="B1048" s="73" t="s">
        <v>221</v>
      </c>
      <c r="C1048" s="153" t="s">
        <v>449</v>
      </c>
      <c r="D1048" s="155" t="s">
        <v>68</v>
      </c>
      <c r="E1048" s="155"/>
      <c r="F1048" s="117">
        <f t="shared" si="233"/>
        <v>1167</v>
      </c>
      <c r="G1048" s="117">
        <f t="shared" si="233"/>
        <v>905</v>
      </c>
      <c r="H1048" s="117">
        <f>H1049</f>
        <v>655.5</v>
      </c>
      <c r="I1048" s="117">
        <f t="shared" si="229"/>
        <v>56.169665809768645</v>
      </c>
      <c r="J1048" s="122"/>
      <c r="K1048" s="127">
        <f t="shared" si="230"/>
        <v>72.430939226519342</v>
      </c>
    </row>
    <row r="1049" spans="1:11" ht="26.4">
      <c r="A1049" s="154" t="s">
        <v>69</v>
      </c>
      <c r="B1049" s="73" t="s">
        <v>221</v>
      </c>
      <c r="C1049" s="153" t="s">
        <v>449</v>
      </c>
      <c r="D1049" s="155" t="s">
        <v>70</v>
      </c>
      <c r="E1049" s="155">
        <v>900100</v>
      </c>
      <c r="F1049" s="117">
        <v>1167</v>
      </c>
      <c r="G1049" s="117">
        <v>905</v>
      </c>
      <c r="H1049" s="117">
        <v>655.5</v>
      </c>
      <c r="I1049" s="117">
        <f t="shared" si="229"/>
        <v>56.169665809768645</v>
      </c>
      <c r="J1049" s="122"/>
      <c r="K1049" s="127">
        <f t="shared" si="230"/>
        <v>72.430939226519342</v>
      </c>
    </row>
    <row r="1050" spans="1:11">
      <c r="A1050" s="89" t="s">
        <v>134</v>
      </c>
      <c r="B1050" s="76" t="s">
        <v>222</v>
      </c>
      <c r="C1050" s="153"/>
      <c r="D1050" s="155"/>
      <c r="E1050" s="155"/>
      <c r="F1050" s="116">
        <f>F1051</f>
        <v>72985.3</v>
      </c>
      <c r="G1050" s="116">
        <f>G1051</f>
        <v>75506.5</v>
      </c>
      <c r="H1050" s="116">
        <f>H1051</f>
        <v>35067.1</v>
      </c>
      <c r="I1050" s="116">
        <f t="shared" si="229"/>
        <v>48.046798464896348</v>
      </c>
      <c r="J1050" s="122"/>
      <c r="K1050" s="126">
        <f t="shared" si="230"/>
        <v>46.442491706012063</v>
      </c>
    </row>
    <row r="1051" spans="1:11">
      <c r="A1051" s="162" t="s">
        <v>308</v>
      </c>
      <c r="B1051" s="76" t="s">
        <v>222</v>
      </c>
      <c r="C1051" s="150" t="s">
        <v>164</v>
      </c>
      <c r="D1051" s="155"/>
      <c r="E1051" s="155"/>
      <c r="F1051" s="116">
        <f>F1052+F1057</f>
        <v>72985.3</v>
      </c>
      <c r="G1051" s="116">
        <f>G1052+G1057</f>
        <v>75506.5</v>
      </c>
      <c r="H1051" s="116">
        <f>H1052+H1057</f>
        <v>35067.1</v>
      </c>
      <c r="I1051" s="116">
        <f t="shared" si="229"/>
        <v>48.046798464896348</v>
      </c>
      <c r="J1051" s="122"/>
      <c r="K1051" s="126">
        <f t="shared" si="230"/>
        <v>46.442491706012063</v>
      </c>
    </row>
    <row r="1052" spans="1:11">
      <c r="A1052" s="162" t="s">
        <v>309</v>
      </c>
      <c r="B1052" s="76" t="s">
        <v>222</v>
      </c>
      <c r="C1052" s="150" t="s">
        <v>310</v>
      </c>
      <c r="D1052" s="81"/>
      <c r="E1052" s="81"/>
      <c r="F1052" s="116">
        <f t="shared" ref="F1052:H1055" si="235">F1053</f>
        <v>250</v>
      </c>
      <c r="G1052" s="116">
        <f t="shared" si="235"/>
        <v>250</v>
      </c>
      <c r="H1052" s="116">
        <f t="shared" si="235"/>
        <v>139.9</v>
      </c>
      <c r="I1052" s="116">
        <f t="shared" si="229"/>
        <v>55.96</v>
      </c>
      <c r="J1052" s="122"/>
      <c r="K1052" s="126">
        <f t="shared" si="230"/>
        <v>55.96</v>
      </c>
    </row>
    <row r="1053" spans="1:11" ht="44.25" customHeight="1">
      <c r="A1053" s="162" t="s">
        <v>789</v>
      </c>
      <c r="B1053" s="76" t="s">
        <v>222</v>
      </c>
      <c r="C1053" s="150" t="s">
        <v>312</v>
      </c>
      <c r="D1053" s="82"/>
      <c r="E1053" s="82"/>
      <c r="F1053" s="116">
        <f t="shared" si="235"/>
        <v>250</v>
      </c>
      <c r="G1053" s="116">
        <f t="shared" si="235"/>
        <v>250</v>
      </c>
      <c r="H1053" s="116">
        <f t="shared" si="235"/>
        <v>139.9</v>
      </c>
      <c r="I1053" s="116">
        <f t="shared" si="229"/>
        <v>55.96</v>
      </c>
      <c r="J1053" s="122"/>
      <c r="K1053" s="126">
        <f t="shared" si="230"/>
        <v>55.96</v>
      </c>
    </row>
    <row r="1054" spans="1:11" ht="26.4">
      <c r="A1054" s="171" t="s">
        <v>379</v>
      </c>
      <c r="B1054" s="73" t="s">
        <v>222</v>
      </c>
      <c r="C1054" s="153" t="s">
        <v>674</v>
      </c>
      <c r="D1054" s="78"/>
      <c r="E1054" s="78"/>
      <c r="F1054" s="117">
        <f t="shared" si="235"/>
        <v>250</v>
      </c>
      <c r="G1054" s="117">
        <f t="shared" si="235"/>
        <v>250</v>
      </c>
      <c r="H1054" s="117">
        <f t="shared" si="235"/>
        <v>139.9</v>
      </c>
      <c r="I1054" s="117">
        <f t="shared" si="229"/>
        <v>55.96</v>
      </c>
      <c r="J1054" s="122"/>
      <c r="K1054" s="127">
        <f t="shared" si="230"/>
        <v>55.96</v>
      </c>
    </row>
    <row r="1055" spans="1:11" ht="26.4">
      <c r="A1055" s="154" t="s">
        <v>83</v>
      </c>
      <c r="B1055" s="73" t="s">
        <v>222</v>
      </c>
      <c r="C1055" s="153" t="s">
        <v>674</v>
      </c>
      <c r="D1055" s="155" t="s">
        <v>84</v>
      </c>
      <c r="E1055" s="155"/>
      <c r="F1055" s="117">
        <f t="shared" si="235"/>
        <v>250</v>
      </c>
      <c r="G1055" s="117">
        <f t="shared" si="235"/>
        <v>250</v>
      </c>
      <c r="H1055" s="117">
        <f t="shared" si="235"/>
        <v>139.9</v>
      </c>
      <c r="I1055" s="117">
        <f t="shared" si="229"/>
        <v>55.96</v>
      </c>
      <c r="J1055" s="122"/>
      <c r="K1055" s="127">
        <f t="shared" si="230"/>
        <v>55.96</v>
      </c>
    </row>
    <row r="1056" spans="1:11">
      <c r="A1056" s="154" t="s">
        <v>85</v>
      </c>
      <c r="B1056" s="73" t="s">
        <v>222</v>
      </c>
      <c r="C1056" s="153" t="s">
        <v>674</v>
      </c>
      <c r="D1056" s="155">
        <v>610</v>
      </c>
      <c r="E1056" s="155">
        <v>900100</v>
      </c>
      <c r="F1056" s="117">
        <v>250</v>
      </c>
      <c r="G1056" s="117">
        <v>250</v>
      </c>
      <c r="H1056" s="117">
        <v>139.9</v>
      </c>
      <c r="I1056" s="117">
        <f t="shared" si="229"/>
        <v>55.96</v>
      </c>
      <c r="J1056" s="122"/>
      <c r="K1056" s="127">
        <f t="shared" si="230"/>
        <v>55.96</v>
      </c>
    </row>
    <row r="1057" spans="1:11">
      <c r="A1057" s="162" t="s">
        <v>314</v>
      </c>
      <c r="B1057" s="76" t="s">
        <v>222</v>
      </c>
      <c r="C1057" s="150" t="s">
        <v>444</v>
      </c>
      <c r="D1057" s="81"/>
      <c r="E1057" s="81"/>
      <c r="F1057" s="116">
        <f t="shared" ref="F1057:H1058" si="236">F1058</f>
        <v>72735.3</v>
      </c>
      <c r="G1057" s="116">
        <f t="shared" si="236"/>
        <v>75256.5</v>
      </c>
      <c r="H1057" s="116">
        <f t="shared" si="236"/>
        <v>34927.199999999997</v>
      </c>
      <c r="I1057" s="116">
        <f t="shared" si="229"/>
        <v>48.019599836668021</v>
      </c>
      <c r="J1057" s="122"/>
      <c r="K1057" s="126">
        <f t="shared" si="230"/>
        <v>46.410874808156102</v>
      </c>
    </row>
    <row r="1058" spans="1:11">
      <c r="A1058" s="162" t="s">
        <v>447</v>
      </c>
      <c r="B1058" s="76" t="s">
        <v>222</v>
      </c>
      <c r="C1058" s="150" t="s">
        <v>445</v>
      </c>
      <c r="D1058" s="82"/>
      <c r="E1058" s="82"/>
      <c r="F1058" s="116">
        <f t="shared" si="236"/>
        <v>72735.3</v>
      </c>
      <c r="G1058" s="116">
        <f t="shared" si="236"/>
        <v>75256.5</v>
      </c>
      <c r="H1058" s="116">
        <f t="shared" si="236"/>
        <v>34927.199999999997</v>
      </c>
      <c r="I1058" s="116">
        <f t="shared" si="229"/>
        <v>48.019599836668021</v>
      </c>
      <c r="J1058" s="122"/>
      <c r="K1058" s="126">
        <f t="shared" si="230"/>
        <v>46.410874808156102</v>
      </c>
    </row>
    <row r="1059" spans="1:11" ht="26.4">
      <c r="A1059" s="171" t="s">
        <v>448</v>
      </c>
      <c r="B1059" s="73" t="s">
        <v>222</v>
      </c>
      <c r="C1059" s="153" t="s">
        <v>446</v>
      </c>
      <c r="D1059" s="78"/>
      <c r="E1059" s="78"/>
      <c r="F1059" s="117">
        <f t="shared" ref="F1059:H1060" si="237">F1060</f>
        <v>72735.3</v>
      </c>
      <c r="G1059" s="117">
        <f t="shared" si="237"/>
        <v>75256.5</v>
      </c>
      <c r="H1059" s="117">
        <f t="shared" si="237"/>
        <v>34927.199999999997</v>
      </c>
      <c r="I1059" s="117">
        <f t="shared" si="229"/>
        <v>48.019599836668021</v>
      </c>
      <c r="J1059" s="122"/>
      <c r="K1059" s="127">
        <f t="shared" si="230"/>
        <v>46.410874808156102</v>
      </c>
    </row>
    <row r="1060" spans="1:11" ht="26.4">
      <c r="A1060" s="154" t="s">
        <v>83</v>
      </c>
      <c r="B1060" s="73" t="s">
        <v>222</v>
      </c>
      <c r="C1060" s="153" t="s">
        <v>446</v>
      </c>
      <c r="D1060" s="155" t="s">
        <v>84</v>
      </c>
      <c r="E1060" s="155"/>
      <c r="F1060" s="117">
        <f t="shared" si="237"/>
        <v>72735.3</v>
      </c>
      <c r="G1060" s="117">
        <f t="shared" si="237"/>
        <v>75256.5</v>
      </c>
      <c r="H1060" s="117">
        <f t="shared" si="237"/>
        <v>34927.199999999997</v>
      </c>
      <c r="I1060" s="117">
        <f t="shared" si="229"/>
        <v>48.019599836668021</v>
      </c>
      <c r="J1060" s="122"/>
      <c r="K1060" s="127">
        <f t="shared" si="230"/>
        <v>46.410874808156102</v>
      </c>
    </row>
    <row r="1061" spans="1:11">
      <c r="A1061" s="154" t="s">
        <v>85</v>
      </c>
      <c r="B1061" s="73" t="s">
        <v>222</v>
      </c>
      <c r="C1061" s="153" t="s">
        <v>446</v>
      </c>
      <c r="D1061" s="155" t="s">
        <v>86</v>
      </c>
      <c r="E1061" s="155">
        <v>900100</v>
      </c>
      <c r="F1061" s="117">
        <v>72735.3</v>
      </c>
      <c r="G1061" s="117">
        <v>75256.5</v>
      </c>
      <c r="H1061" s="117">
        <v>34927.199999999997</v>
      </c>
      <c r="I1061" s="117">
        <f t="shared" si="229"/>
        <v>48.019599836668021</v>
      </c>
      <c r="J1061" s="122"/>
      <c r="K1061" s="127">
        <f t="shared" si="230"/>
        <v>46.410874808156102</v>
      </c>
    </row>
    <row r="1062" spans="1:11">
      <c r="A1062" s="159" t="s">
        <v>407</v>
      </c>
      <c r="B1062" s="76" t="s">
        <v>405</v>
      </c>
      <c r="C1062" s="153"/>
      <c r="D1062" s="155"/>
      <c r="E1062" s="155"/>
      <c r="F1062" s="116">
        <f>F1063</f>
        <v>10740</v>
      </c>
      <c r="G1062" s="116">
        <f>G1063</f>
        <v>10740</v>
      </c>
      <c r="H1062" s="116">
        <f>H1063</f>
        <v>2739.3</v>
      </c>
      <c r="I1062" s="116">
        <f t="shared" si="229"/>
        <v>25.505586592178776</v>
      </c>
      <c r="J1062" s="131" t="e">
        <f>J1063</f>
        <v>#REF!</v>
      </c>
      <c r="K1062" s="126">
        <f t="shared" si="230"/>
        <v>25.505586592178776</v>
      </c>
    </row>
    <row r="1063" spans="1:11">
      <c r="A1063" s="159" t="s">
        <v>408</v>
      </c>
      <c r="B1063" s="76" t="s">
        <v>406</v>
      </c>
      <c r="C1063" s="153"/>
      <c r="D1063" s="155"/>
      <c r="E1063" s="155"/>
      <c r="F1063" s="116">
        <f t="shared" ref="F1063:H1065" si="238">F1064</f>
        <v>10740</v>
      </c>
      <c r="G1063" s="116">
        <f t="shared" si="238"/>
        <v>10740</v>
      </c>
      <c r="H1063" s="116">
        <f t="shared" si="238"/>
        <v>2739.3</v>
      </c>
      <c r="I1063" s="116">
        <f t="shared" si="229"/>
        <v>25.505586592178776</v>
      </c>
      <c r="J1063" s="131" t="e">
        <f>#REF!</f>
        <v>#REF!</v>
      </c>
      <c r="K1063" s="126">
        <f t="shared" si="230"/>
        <v>25.505586592178776</v>
      </c>
    </row>
    <row r="1064" spans="1:11" ht="39.6">
      <c r="A1064" s="162" t="s">
        <v>463</v>
      </c>
      <c r="B1064" s="76" t="s">
        <v>406</v>
      </c>
      <c r="C1064" s="150" t="s">
        <v>156</v>
      </c>
      <c r="D1064" s="82"/>
      <c r="E1064" s="82"/>
      <c r="F1064" s="116">
        <f t="shared" si="238"/>
        <v>10740</v>
      </c>
      <c r="G1064" s="116">
        <f t="shared" si="238"/>
        <v>10740</v>
      </c>
      <c r="H1064" s="116">
        <f t="shared" si="238"/>
        <v>2739.3</v>
      </c>
      <c r="I1064" s="116">
        <f t="shared" si="229"/>
        <v>25.505586592178776</v>
      </c>
      <c r="J1064" s="122"/>
      <c r="K1064" s="126">
        <f t="shared" si="230"/>
        <v>25.505586592178776</v>
      </c>
    </row>
    <row r="1065" spans="1:11" ht="52.8">
      <c r="A1065" s="162" t="s">
        <v>848</v>
      </c>
      <c r="B1065" s="76" t="s">
        <v>406</v>
      </c>
      <c r="C1065" s="150" t="s">
        <v>157</v>
      </c>
      <c r="D1065" s="82"/>
      <c r="E1065" s="82"/>
      <c r="F1065" s="116">
        <f t="shared" si="238"/>
        <v>10740</v>
      </c>
      <c r="G1065" s="116">
        <f t="shared" si="238"/>
        <v>10740</v>
      </c>
      <c r="H1065" s="116">
        <f t="shared" si="238"/>
        <v>2739.3</v>
      </c>
      <c r="I1065" s="116">
        <f t="shared" si="229"/>
        <v>25.505586592178776</v>
      </c>
      <c r="J1065" s="122"/>
      <c r="K1065" s="126">
        <f t="shared" si="230"/>
        <v>25.505586592178776</v>
      </c>
    </row>
    <row r="1066" spans="1:11" ht="40.5" customHeight="1">
      <c r="A1066" s="172" t="s">
        <v>817</v>
      </c>
      <c r="B1066" s="76" t="s">
        <v>406</v>
      </c>
      <c r="C1066" s="150" t="s">
        <v>158</v>
      </c>
      <c r="D1066" s="196"/>
      <c r="E1066" s="196"/>
      <c r="F1066" s="116">
        <f>F1067+F1076+F1079+F1082+F1073+F1070</f>
        <v>10740</v>
      </c>
      <c r="G1066" s="116">
        <f>G1067+G1076+G1079+G1082+G1073+G1070</f>
        <v>10740</v>
      </c>
      <c r="H1066" s="116">
        <f>H1067+H1076+H1079+H1082+H1073+H1070</f>
        <v>2739.3</v>
      </c>
      <c r="I1066" s="116">
        <f t="shared" si="229"/>
        <v>25.505586592178776</v>
      </c>
      <c r="J1066" s="122"/>
      <c r="K1066" s="126">
        <f t="shared" si="230"/>
        <v>25.505586592178776</v>
      </c>
    </row>
    <row r="1067" spans="1:11" ht="92.4">
      <c r="A1067" s="171" t="s">
        <v>613</v>
      </c>
      <c r="B1067" s="73" t="s">
        <v>406</v>
      </c>
      <c r="C1067" s="165" t="s">
        <v>611</v>
      </c>
      <c r="D1067" s="85"/>
      <c r="E1067" s="85"/>
      <c r="F1067" s="117">
        <f t="shared" ref="F1067:H1068" si="239">F1068</f>
        <v>585</v>
      </c>
      <c r="G1067" s="117">
        <f t="shared" si="239"/>
        <v>585</v>
      </c>
      <c r="H1067" s="117">
        <f t="shared" si="239"/>
        <v>0</v>
      </c>
      <c r="I1067" s="117">
        <f t="shared" si="229"/>
        <v>0</v>
      </c>
      <c r="J1067" s="122"/>
      <c r="K1067" s="127">
        <f t="shared" si="230"/>
        <v>0</v>
      </c>
    </row>
    <row r="1068" spans="1:11" ht="26.4">
      <c r="A1068" s="154" t="s">
        <v>67</v>
      </c>
      <c r="B1068" s="73" t="s">
        <v>406</v>
      </c>
      <c r="C1068" s="165" t="s">
        <v>611</v>
      </c>
      <c r="D1068" s="155" t="s">
        <v>68</v>
      </c>
      <c r="E1068" s="155"/>
      <c r="F1068" s="117">
        <f t="shared" si="239"/>
        <v>585</v>
      </c>
      <c r="G1068" s="117">
        <f t="shared" si="239"/>
        <v>585</v>
      </c>
      <c r="H1068" s="117">
        <f t="shared" si="239"/>
        <v>0</v>
      </c>
      <c r="I1068" s="117">
        <f t="shared" si="229"/>
        <v>0</v>
      </c>
      <c r="J1068" s="122"/>
      <c r="K1068" s="127">
        <f t="shared" si="230"/>
        <v>0</v>
      </c>
    </row>
    <row r="1069" spans="1:11" ht="26.4">
      <c r="A1069" s="154" t="s">
        <v>69</v>
      </c>
      <c r="B1069" s="73" t="s">
        <v>406</v>
      </c>
      <c r="C1069" s="165" t="s">
        <v>611</v>
      </c>
      <c r="D1069" s="155" t="s">
        <v>70</v>
      </c>
      <c r="E1069" s="155">
        <v>900100</v>
      </c>
      <c r="F1069" s="117">
        <v>585</v>
      </c>
      <c r="G1069" s="117">
        <v>585</v>
      </c>
      <c r="H1069" s="117">
        <v>0</v>
      </c>
      <c r="I1069" s="117">
        <f t="shared" si="229"/>
        <v>0</v>
      </c>
      <c r="J1069" s="122"/>
      <c r="K1069" s="127">
        <f t="shared" si="230"/>
        <v>0</v>
      </c>
    </row>
    <row r="1070" spans="1:11" ht="105.6">
      <c r="A1070" s="154" t="s">
        <v>858</v>
      </c>
      <c r="B1070" s="73" t="s">
        <v>406</v>
      </c>
      <c r="C1070" s="165" t="s">
        <v>859</v>
      </c>
      <c r="D1070" s="115"/>
      <c r="E1070" s="115"/>
      <c r="F1070" s="117">
        <f t="shared" ref="F1070:H1071" si="240">F1071</f>
        <v>120</v>
      </c>
      <c r="G1070" s="117">
        <f t="shared" si="240"/>
        <v>120</v>
      </c>
      <c r="H1070" s="117">
        <f t="shared" si="240"/>
        <v>0</v>
      </c>
      <c r="I1070" s="117">
        <f t="shared" si="229"/>
        <v>0</v>
      </c>
      <c r="J1070" s="122"/>
      <c r="K1070" s="127">
        <f t="shared" si="230"/>
        <v>0</v>
      </c>
    </row>
    <row r="1071" spans="1:11" ht="26.4">
      <c r="A1071" s="154" t="s">
        <v>67</v>
      </c>
      <c r="B1071" s="73" t="s">
        <v>406</v>
      </c>
      <c r="C1071" s="165" t="s">
        <v>859</v>
      </c>
      <c r="D1071" s="155" t="s">
        <v>68</v>
      </c>
      <c r="E1071" s="155"/>
      <c r="F1071" s="117">
        <f t="shared" si="240"/>
        <v>120</v>
      </c>
      <c r="G1071" s="117">
        <f t="shared" si="240"/>
        <v>120</v>
      </c>
      <c r="H1071" s="117">
        <f t="shared" si="240"/>
        <v>0</v>
      </c>
      <c r="I1071" s="117">
        <f t="shared" si="229"/>
        <v>0</v>
      </c>
      <c r="J1071" s="122"/>
      <c r="K1071" s="127">
        <f t="shared" si="230"/>
        <v>0</v>
      </c>
    </row>
    <row r="1072" spans="1:11" ht="26.4">
      <c r="A1072" s="154" t="s">
        <v>69</v>
      </c>
      <c r="B1072" s="73" t="s">
        <v>406</v>
      </c>
      <c r="C1072" s="165" t="s">
        <v>859</v>
      </c>
      <c r="D1072" s="155" t="s">
        <v>70</v>
      </c>
      <c r="E1072" s="155">
        <v>900100</v>
      </c>
      <c r="F1072" s="117">
        <v>120</v>
      </c>
      <c r="G1072" s="117">
        <v>120</v>
      </c>
      <c r="H1072" s="117">
        <v>0</v>
      </c>
      <c r="I1072" s="117">
        <f t="shared" si="229"/>
        <v>0</v>
      </c>
      <c r="J1072" s="122"/>
      <c r="K1072" s="127">
        <f t="shared" si="230"/>
        <v>0</v>
      </c>
    </row>
    <row r="1073" spans="1:11" ht="105.6">
      <c r="A1073" s="154" t="s">
        <v>843</v>
      </c>
      <c r="B1073" s="73" t="s">
        <v>406</v>
      </c>
      <c r="C1073" s="165" t="s">
        <v>844</v>
      </c>
      <c r="D1073" s="155"/>
      <c r="E1073" s="155"/>
      <c r="F1073" s="117">
        <f t="shared" ref="F1073:H1074" si="241">F1074</f>
        <v>45</v>
      </c>
      <c r="G1073" s="117">
        <f t="shared" si="241"/>
        <v>45</v>
      </c>
      <c r="H1073" s="117">
        <f t="shared" si="241"/>
        <v>0</v>
      </c>
      <c r="I1073" s="117">
        <f t="shared" si="229"/>
        <v>0</v>
      </c>
      <c r="J1073" s="122"/>
      <c r="K1073" s="127">
        <f t="shared" si="230"/>
        <v>0</v>
      </c>
    </row>
    <row r="1074" spans="1:11" ht="26.4">
      <c r="A1074" s="154" t="s">
        <v>67</v>
      </c>
      <c r="B1074" s="73" t="s">
        <v>406</v>
      </c>
      <c r="C1074" s="165" t="s">
        <v>844</v>
      </c>
      <c r="D1074" s="155" t="s">
        <v>68</v>
      </c>
      <c r="E1074" s="155"/>
      <c r="F1074" s="117">
        <f t="shared" si="241"/>
        <v>45</v>
      </c>
      <c r="G1074" s="117">
        <f t="shared" si="241"/>
        <v>45</v>
      </c>
      <c r="H1074" s="117">
        <f t="shared" si="241"/>
        <v>0</v>
      </c>
      <c r="I1074" s="117">
        <f t="shared" si="229"/>
        <v>0</v>
      </c>
      <c r="J1074" s="122"/>
      <c r="K1074" s="127">
        <f t="shared" si="230"/>
        <v>0</v>
      </c>
    </row>
    <row r="1075" spans="1:11" ht="26.4">
      <c r="A1075" s="154" t="s">
        <v>69</v>
      </c>
      <c r="B1075" s="73" t="s">
        <v>406</v>
      </c>
      <c r="C1075" s="165" t="s">
        <v>844</v>
      </c>
      <c r="D1075" s="155" t="s">
        <v>70</v>
      </c>
      <c r="E1075" s="155">
        <v>900100</v>
      </c>
      <c r="F1075" s="117">
        <v>45</v>
      </c>
      <c r="G1075" s="117">
        <v>45</v>
      </c>
      <c r="H1075" s="117">
        <v>0</v>
      </c>
      <c r="I1075" s="117">
        <f t="shared" si="229"/>
        <v>0</v>
      </c>
      <c r="J1075" s="122"/>
      <c r="K1075" s="127">
        <f t="shared" si="230"/>
        <v>0</v>
      </c>
    </row>
    <row r="1076" spans="1:11" ht="105.6">
      <c r="A1076" s="171" t="s">
        <v>614</v>
      </c>
      <c r="B1076" s="73" t="s">
        <v>406</v>
      </c>
      <c r="C1076" s="165" t="s">
        <v>612</v>
      </c>
      <c r="D1076" s="85"/>
      <c r="E1076" s="85"/>
      <c r="F1076" s="117">
        <f t="shared" ref="F1076:H1077" si="242">F1077</f>
        <v>5000</v>
      </c>
      <c r="G1076" s="117">
        <f t="shared" si="242"/>
        <v>5000</v>
      </c>
      <c r="H1076" s="117">
        <f t="shared" si="242"/>
        <v>1431.5</v>
      </c>
      <c r="I1076" s="117">
        <f t="shared" si="229"/>
        <v>28.63</v>
      </c>
      <c r="J1076" s="122"/>
      <c r="K1076" s="127">
        <f t="shared" si="230"/>
        <v>28.63</v>
      </c>
    </row>
    <row r="1077" spans="1:11" ht="26.4">
      <c r="A1077" s="154" t="s">
        <v>67</v>
      </c>
      <c r="B1077" s="73" t="s">
        <v>406</v>
      </c>
      <c r="C1077" s="165" t="s">
        <v>612</v>
      </c>
      <c r="D1077" s="155" t="s">
        <v>68</v>
      </c>
      <c r="E1077" s="155"/>
      <c r="F1077" s="117">
        <f t="shared" si="242"/>
        <v>5000</v>
      </c>
      <c r="G1077" s="117">
        <f t="shared" si="242"/>
        <v>5000</v>
      </c>
      <c r="H1077" s="117">
        <f t="shared" si="242"/>
        <v>1431.5</v>
      </c>
      <c r="I1077" s="117">
        <f t="shared" si="229"/>
        <v>28.63</v>
      </c>
      <c r="J1077" s="122"/>
      <c r="K1077" s="127">
        <f t="shared" si="230"/>
        <v>28.63</v>
      </c>
    </row>
    <row r="1078" spans="1:11" ht="26.4">
      <c r="A1078" s="154" t="s">
        <v>69</v>
      </c>
      <c r="B1078" s="73" t="s">
        <v>406</v>
      </c>
      <c r="C1078" s="165" t="s">
        <v>612</v>
      </c>
      <c r="D1078" s="155" t="s">
        <v>70</v>
      </c>
      <c r="E1078" s="155">
        <v>900100</v>
      </c>
      <c r="F1078" s="117">
        <v>5000</v>
      </c>
      <c r="G1078" s="117">
        <v>5000</v>
      </c>
      <c r="H1078" s="117">
        <v>1431.5</v>
      </c>
      <c r="I1078" s="117">
        <f t="shared" si="229"/>
        <v>28.63</v>
      </c>
      <c r="J1078" s="122"/>
      <c r="K1078" s="127">
        <f t="shared" si="230"/>
        <v>28.63</v>
      </c>
    </row>
    <row r="1079" spans="1:11" ht="158.4">
      <c r="A1079" s="154" t="s">
        <v>635</v>
      </c>
      <c r="B1079" s="73" t="s">
        <v>406</v>
      </c>
      <c r="C1079" s="165" t="s">
        <v>634</v>
      </c>
      <c r="D1079" s="155"/>
      <c r="E1079" s="155"/>
      <c r="F1079" s="117">
        <f t="shared" ref="F1079:H1080" si="243">F1080</f>
        <v>4000</v>
      </c>
      <c r="G1079" s="117">
        <f t="shared" si="243"/>
        <v>4000</v>
      </c>
      <c r="H1079" s="117">
        <f t="shared" si="243"/>
        <v>1127.8</v>
      </c>
      <c r="I1079" s="117">
        <f t="shared" si="229"/>
        <v>28.194999999999997</v>
      </c>
      <c r="J1079" s="122"/>
      <c r="K1079" s="127">
        <f t="shared" si="230"/>
        <v>28.194999999999997</v>
      </c>
    </row>
    <row r="1080" spans="1:11" ht="26.4">
      <c r="A1080" s="154" t="s">
        <v>67</v>
      </c>
      <c r="B1080" s="73" t="s">
        <v>406</v>
      </c>
      <c r="C1080" s="165" t="s">
        <v>634</v>
      </c>
      <c r="D1080" s="155" t="s">
        <v>68</v>
      </c>
      <c r="E1080" s="155"/>
      <c r="F1080" s="117">
        <f t="shared" si="243"/>
        <v>4000</v>
      </c>
      <c r="G1080" s="117">
        <f t="shared" si="243"/>
        <v>4000</v>
      </c>
      <c r="H1080" s="117">
        <f t="shared" si="243"/>
        <v>1127.8</v>
      </c>
      <c r="I1080" s="117">
        <f t="shared" si="229"/>
        <v>28.194999999999997</v>
      </c>
      <c r="J1080" s="122"/>
      <c r="K1080" s="127">
        <f t="shared" si="230"/>
        <v>28.194999999999997</v>
      </c>
    </row>
    <row r="1081" spans="1:11" ht="26.4">
      <c r="A1081" s="154" t="s">
        <v>69</v>
      </c>
      <c r="B1081" s="73" t="s">
        <v>406</v>
      </c>
      <c r="C1081" s="165" t="s">
        <v>634</v>
      </c>
      <c r="D1081" s="155" t="s">
        <v>70</v>
      </c>
      <c r="E1081" s="155">
        <v>900100</v>
      </c>
      <c r="F1081" s="117">
        <v>4000</v>
      </c>
      <c r="G1081" s="117">
        <v>4000</v>
      </c>
      <c r="H1081" s="117">
        <v>1127.8</v>
      </c>
      <c r="I1081" s="117">
        <f t="shared" si="229"/>
        <v>28.194999999999997</v>
      </c>
      <c r="J1081" s="122"/>
      <c r="K1081" s="127">
        <f t="shared" si="230"/>
        <v>28.194999999999997</v>
      </c>
    </row>
    <row r="1082" spans="1:11" ht="105.6">
      <c r="A1082" s="154" t="s">
        <v>816</v>
      </c>
      <c r="B1082" s="73" t="s">
        <v>406</v>
      </c>
      <c r="C1082" s="165" t="s">
        <v>815</v>
      </c>
      <c r="D1082" s="155"/>
      <c r="E1082" s="155"/>
      <c r="F1082" s="117">
        <f t="shared" ref="F1082:H1083" si="244">F1083</f>
        <v>990</v>
      </c>
      <c r="G1082" s="117">
        <f t="shared" si="244"/>
        <v>990</v>
      </c>
      <c r="H1082" s="117">
        <f t="shared" si="244"/>
        <v>180</v>
      </c>
      <c r="I1082" s="117">
        <f t="shared" si="229"/>
        <v>18.181818181818183</v>
      </c>
      <c r="J1082" s="122"/>
      <c r="K1082" s="127">
        <f t="shared" si="230"/>
        <v>18.181818181818183</v>
      </c>
    </row>
    <row r="1083" spans="1:11" ht="26.4">
      <c r="A1083" s="154" t="s">
        <v>67</v>
      </c>
      <c r="B1083" s="73" t="s">
        <v>406</v>
      </c>
      <c r="C1083" s="165" t="s">
        <v>815</v>
      </c>
      <c r="D1083" s="155" t="s">
        <v>68</v>
      </c>
      <c r="E1083" s="155"/>
      <c r="F1083" s="117">
        <f t="shared" si="244"/>
        <v>990</v>
      </c>
      <c r="G1083" s="117">
        <f t="shared" si="244"/>
        <v>990</v>
      </c>
      <c r="H1083" s="117">
        <f t="shared" si="244"/>
        <v>180</v>
      </c>
      <c r="I1083" s="117">
        <f t="shared" si="229"/>
        <v>18.181818181818183</v>
      </c>
      <c r="J1083" s="122"/>
      <c r="K1083" s="127">
        <f t="shared" si="230"/>
        <v>18.181818181818183</v>
      </c>
    </row>
    <row r="1084" spans="1:11" ht="26.4">
      <c r="A1084" s="154" t="s">
        <v>69</v>
      </c>
      <c r="B1084" s="73" t="s">
        <v>406</v>
      </c>
      <c r="C1084" s="165" t="s">
        <v>815</v>
      </c>
      <c r="D1084" s="155" t="s">
        <v>70</v>
      </c>
      <c r="E1084" s="155">
        <v>900100</v>
      </c>
      <c r="F1084" s="117">
        <v>990</v>
      </c>
      <c r="G1084" s="117">
        <v>990</v>
      </c>
      <c r="H1084" s="117">
        <v>180</v>
      </c>
      <c r="I1084" s="117">
        <f t="shared" si="229"/>
        <v>18.181818181818183</v>
      </c>
      <c r="J1084" s="122"/>
      <c r="K1084" s="127">
        <f t="shared" si="230"/>
        <v>18.181818181818183</v>
      </c>
    </row>
    <row r="1085" spans="1:11" ht="23.25" customHeight="1">
      <c r="A1085" s="111" t="s">
        <v>455</v>
      </c>
      <c r="B1085" s="76" t="s">
        <v>359</v>
      </c>
      <c r="C1085" s="153"/>
      <c r="D1085" s="155"/>
      <c r="E1085" s="155"/>
      <c r="F1085" s="116">
        <f t="shared" ref="F1085:G1087" si="245">F1086</f>
        <v>10000</v>
      </c>
      <c r="G1085" s="116">
        <f t="shared" si="245"/>
        <v>10000</v>
      </c>
      <c r="H1085" s="116">
        <f t="shared" ref="H1085:H1087" si="246">H1086</f>
        <v>0</v>
      </c>
      <c r="I1085" s="116">
        <f t="shared" si="229"/>
        <v>0</v>
      </c>
      <c r="J1085" s="122"/>
      <c r="K1085" s="126">
        <f t="shared" si="230"/>
        <v>0</v>
      </c>
    </row>
    <row r="1086" spans="1:11">
      <c r="A1086" s="89" t="s">
        <v>605</v>
      </c>
      <c r="B1086" s="76" t="s">
        <v>223</v>
      </c>
      <c r="C1086" s="153"/>
      <c r="D1086" s="155"/>
      <c r="E1086" s="155"/>
      <c r="F1086" s="116">
        <f t="shared" si="245"/>
        <v>10000</v>
      </c>
      <c r="G1086" s="116">
        <f t="shared" si="245"/>
        <v>10000</v>
      </c>
      <c r="H1086" s="116">
        <f t="shared" si="246"/>
        <v>0</v>
      </c>
      <c r="I1086" s="116">
        <f t="shared" si="229"/>
        <v>0</v>
      </c>
      <c r="J1086" s="122"/>
      <c r="K1086" s="126">
        <f t="shared" si="230"/>
        <v>0</v>
      </c>
    </row>
    <row r="1087" spans="1:11" ht="26.4">
      <c r="A1087" s="149" t="s">
        <v>566</v>
      </c>
      <c r="B1087" s="76" t="s">
        <v>223</v>
      </c>
      <c r="C1087" s="150" t="s">
        <v>173</v>
      </c>
      <c r="D1087" s="124"/>
      <c r="E1087" s="124"/>
      <c r="F1087" s="116">
        <f t="shared" si="245"/>
        <v>10000</v>
      </c>
      <c r="G1087" s="116">
        <f t="shared" si="245"/>
        <v>10000</v>
      </c>
      <c r="H1087" s="116">
        <f t="shared" si="246"/>
        <v>0</v>
      </c>
      <c r="I1087" s="116">
        <f t="shared" si="229"/>
        <v>0</v>
      </c>
      <c r="J1087" s="122"/>
      <c r="K1087" s="126">
        <f t="shared" si="230"/>
        <v>0</v>
      </c>
    </row>
    <row r="1088" spans="1:11">
      <c r="A1088" s="149" t="s">
        <v>596</v>
      </c>
      <c r="B1088" s="76" t="s">
        <v>223</v>
      </c>
      <c r="C1088" s="150" t="s">
        <v>403</v>
      </c>
      <c r="D1088" s="155"/>
      <c r="E1088" s="155"/>
      <c r="F1088" s="116">
        <f t="shared" ref="F1088:H1091" si="247">F1089</f>
        <v>10000</v>
      </c>
      <c r="G1088" s="116">
        <f t="shared" si="247"/>
        <v>10000</v>
      </c>
      <c r="H1088" s="116">
        <f t="shared" si="247"/>
        <v>0</v>
      </c>
      <c r="I1088" s="116">
        <f t="shared" si="229"/>
        <v>0</v>
      </c>
      <c r="J1088" s="122"/>
      <c r="K1088" s="126">
        <f t="shared" si="230"/>
        <v>0</v>
      </c>
    </row>
    <row r="1089" spans="1:11" ht="26.4">
      <c r="A1089" s="156" t="s">
        <v>597</v>
      </c>
      <c r="B1089" s="76" t="s">
        <v>223</v>
      </c>
      <c r="C1089" s="150" t="s">
        <v>404</v>
      </c>
      <c r="D1089" s="155"/>
      <c r="E1089" s="155"/>
      <c r="F1089" s="116">
        <f>F1090</f>
        <v>10000</v>
      </c>
      <c r="G1089" s="116">
        <f>G1090</f>
        <v>10000</v>
      </c>
      <c r="H1089" s="116">
        <f t="shared" si="247"/>
        <v>0</v>
      </c>
      <c r="I1089" s="116">
        <f t="shared" si="229"/>
        <v>0</v>
      </c>
      <c r="J1089" s="122"/>
      <c r="K1089" s="126">
        <f t="shared" si="230"/>
        <v>0</v>
      </c>
    </row>
    <row r="1090" spans="1:11">
      <c r="A1090" s="163" t="s">
        <v>136</v>
      </c>
      <c r="B1090" s="73" t="s">
        <v>223</v>
      </c>
      <c r="C1090" s="153" t="s">
        <v>604</v>
      </c>
      <c r="D1090" s="155"/>
      <c r="E1090" s="155"/>
      <c r="F1090" s="117">
        <f>F1091</f>
        <v>10000</v>
      </c>
      <c r="G1090" s="117">
        <f>G1091</f>
        <v>10000</v>
      </c>
      <c r="H1090" s="117">
        <f t="shared" si="247"/>
        <v>0</v>
      </c>
      <c r="I1090" s="117">
        <f t="shared" si="229"/>
        <v>0</v>
      </c>
      <c r="J1090" s="122"/>
      <c r="K1090" s="127">
        <f t="shared" si="230"/>
        <v>0</v>
      </c>
    </row>
    <row r="1091" spans="1:11">
      <c r="A1091" s="154" t="s">
        <v>135</v>
      </c>
      <c r="B1091" s="73" t="s">
        <v>223</v>
      </c>
      <c r="C1091" s="153" t="s">
        <v>604</v>
      </c>
      <c r="D1091" s="155">
        <v>700</v>
      </c>
      <c r="E1091" s="155"/>
      <c r="F1091" s="117">
        <f t="shared" si="247"/>
        <v>10000</v>
      </c>
      <c r="G1091" s="117">
        <f t="shared" si="247"/>
        <v>10000</v>
      </c>
      <c r="H1091" s="117">
        <f t="shared" si="247"/>
        <v>0</v>
      </c>
      <c r="I1091" s="117">
        <f t="shared" si="229"/>
        <v>0</v>
      </c>
      <c r="J1091" s="122"/>
      <c r="K1091" s="127">
        <f t="shared" si="230"/>
        <v>0</v>
      </c>
    </row>
    <row r="1092" spans="1:11">
      <c r="A1092" s="154" t="s">
        <v>136</v>
      </c>
      <c r="B1092" s="73" t="s">
        <v>223</v>
      </c>
      <c r="C1092" s="153" t="s">
        <v>604</v>
      </c>
      <c r="D1092" s="155">
        <v>730</v>
      </c>
      <c r="E1092" s="155">
        <v>900100</v>
      </c>
      <c r="F1092" s="117">
        <v>10000</v>
      </c>
      <c r="G1092" s="117">
        <v>10000</v>
      </c>
      <c r="H1092" s="117">
        <v>0</v>
      </c>
      <c r="I1092" s="117">
        <f t="shared" si="229"/>
        <v>0</v>
      </c>
      <c r="J1092" s="122"/>
      <c r="K1092" s="127">
        <f t="shared" si="230"/>
        <v>0</v>
      </c>
    </row>
    <row r="1093" spans="1:11" ht="17.25" customHeight="1" thickBot="1">
      <c r="A1093" s="212" t="s">
        <v>31</v>
      </c>
      <c r="B1093" s="213"/>
      <c r="C1093" s="213"/>
      <c r="D1093" s="213"/>
      <c r="E1093" s="199"/>
      <c r="F1093" s="139">
        <f>F10+F186+F194+F254+F389+F618+F650+F931+F983+F1034+F1085+F1062</f>
        <v>8322832.8999999994</v>
      </c>
      <c r="G1093" s="139">
        <f>G10+G186+G194+G254+G389+G618+G650+G931+G983+G1034+G1085+G1062</f>
        <v>8461585.6999999993</v>
      </c>
      <c r="H1093" s="139">
        <f>H10+H186+H194+H254+H389+H618+H650+H931+H983+H1034+H1085+H1062</f>
        <v>2767567.1999999997</v>
      </c>
      <c r="I1093" s="139">
        <f t="shared" si="229"/>
        <v>33.252706539380355</v>
      </c>
      <c r="J1093" s="140"/>
      <c r="K1093" s="141">
        <f t="shared" si="230"/>
        <v>32.707429766976183</v>
      </c>
    </row>
    <row r="1096" spans="1:11">
      <c r="I1096" s="143"/>
    </row>
    <row r="1100" spans="1:11">
      <c r="E1100" s="143"/>
    </row>
  </sheetData>
  <autoFilter ref="A9:K1093"/>
  <mergeCells count="17">
    <mergeCell ref="A1093:D1093"/>
    <mergeCell ref="A6:A8"/>
    <mergeCell ref="B7:B8"/>
    <mergeCell ref="C7:C8"/>
    <mergeCell ref="D7:D8"/>
    <mergeCell ref="B6:E6"/>
    <mergeCell ref="E7:E8"/>
    <mergeCell ref="I1:K1"/>
    <mergeCell ref="F2:K2"/>
    <mergeCell ref="F3:K3"/>
    <mergeCell ref="K6:K8"/>
    <mergeCell ref="H6:H8"/>
    <mergeCell ref="I6:I8"/>
    <mergeCell ref="A4:K4"/>
    <mergeCell ref="F5:K5"/>
    <mergeCell ref="F6:F8"/>
    <mergeCell ref="G6:G8"/>
  </mergeCells>
  <phoneticPr fontId="4" type="noConversion"/>
  <pageMargins left="0.98425196850393704" right="0.62992125984251968" top="0.39370078740157483" bottom="0.39370078740157483" header="0.11811023622047245" footer="0.11811023622047245"/>
  <pageSetup scale="51" fitToHeight="25" orientation="portrait" r:id="rId1"/>
  <rowBreaks count="1" manualBreakCount="1">
    <brk id="36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414062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5546875" style="28" customWidth="1" collapsed="1"/>
    <col min="21" max="21" width="10" style="28" customWidth="1" collapsed="1"/>
    <col min="22" max="22" width="10.44140625" style="28" customWidth="1" collapsed="1"/>
    <col min="23" max="23" width="9.5546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44140625" style="28" collapsed="1"/>
  </cols>
  <sheetData>
    <row r="1" spans="1:27" ht="13.8">
      <c r="A1" s="1"/>
      <c r="B1" s="236" t="s">
        <v>0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37" t="s">
        <v>1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</row>
    <row r="4" spans="1:27" ht="9" customHeight="1">
      <c r="A4" s="2"/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37" t="s">
        <v>2</v>
      </c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</row>
    <row r="6" spans="1:27" ht="18.75" customHeight="1" thickBot="1">
      <c r="A6" s="2"/>
      <c r="B6" s="240" t="s">
        <v>44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38" t="s">
        <v>3</v>
      </c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39" t="s">
        <v>9</v>
      </c>
      <c r="Z7" s="239"/>
      <c r="AA7" s="33" t="s">
        <v>10</v>
      </c>
    </row>
    <row r="8" spans="1:27" ht="13.8" thickBot="1">
      <c r="A8" s="4"/>
      <c r="B8" s="224" t="s">
        <v>11</v>
      </c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25" t="s">
        <v>11</v>
      </c>
      <c r="Z8" s="225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26" t="s">
        <v>12</v>
      </c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27" t="s">
        <v>15</v>
      </c>
      <c r="Z10" s="227"/>
      <c r="AA10" s="39" t="s">
        <v>16</v>
      </c>
    </row>
    <row r="11" spans="1:27" ht="14.25" customHeight="1">
      <c r="A11" s="5"/>
      <c r="B11" s="16"/>
      <c r="C11" s="228" t="s">
        <v>17</v>
      </c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29" t="s">
        <v>15</v>
      </c>
      <c r="Z11" s="229"/>
      <c r="AA11" s="41" t="s">
        <v>16</v>
      </c>
    </row>
    <row r="12" spans="1:27" ht="14.25" customHeight="1">
      <c r="A12" s="5"/>
      <c r="B12" s="16"/>
      <c r="C12" s="42"/>
      <c r="D12" s="235" t="s">
        <v>19</v>
      </c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30" t="s">
        <v>15</v>
      </c>
      <c r="Z12" s="230"/>
      <c r="AA12" s="43" t="s">
        <v>16</v>
      </c>
    </row>
    <row r="13" spans="1:27" ht="12.75" customHeight="1">
      <c r="A13" s="5"/>
      <c r="B13" s="16"/>
      <c r="C13" s="42"/>
      <c r="D13" s="44"/>
      <c r="E13" s="231" t="s">
        <v>21</v>
      </c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32" t="s">
        <v>15</v>
      </c>
      <c r="Z13" s="232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33" t="s">
        <v>23</v>
      </c>
      <c r="G14" s="233"/>
      <c r="H14" s="233"/>
      <c r="I14" s="233"/>
      <c r="J14" s="233"/>
      <c r="K14" s="233"/>
      <c r="L14" s="233"/>
      <c r="M14" s="233"/>
      <c r="N14" s="233"/>
      <c r="O14" s="233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34" t="s">
        <v>15</v>
      </c>
      <c r="Z14" s="234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41" t="s">
        <v>25</v>
      </c>
      <c r="H15" s="241"/>
      <c r="I15" s="241"/>
      <c r="J15" s="241"/>
      <c r="K15" s="241"/>
      <c r="L15" s="241"/>
      <c r="M15" s="241"/>
      <c r="N15" s="241"/>
      <c r="O15" s="241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42" t="s">
        <v>15</v>
      </c>
      <c r="Z15" s="242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43" t="s">
        <v>27</v>
      </c>
      <c r="I16" s="243"/>
      <c r="J16" s="243"/>
      <c r="K16" s="243"/>
      <c r="L16" s="243"/>
      <c r="M16" s="243"/>
      <c r="N16" s="243"/>
      <c r="O16" s="243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44" t="s">
        <v>15</v>
      </c>
      <c r="Z16" s="244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46" t="s">
        <v>55</v>
      </c>
      <c r="J17" s="247"/>
      <c r="K17" s="247"/>
      <c r="L17" s="247"/>
      <c r="M17" s="247"/>
      <c r="N17" s="247"/>
      <c r="O17" s="248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45" t="s">
        <v>15</v>
      </c>
      <c r="Z17" s="245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21" t="s">
        <v>56</v>
      </c>
      <c r="J18" s="222"/>
      <c r="K18" s="222"/>
      <c r="L18" s="222"/>
      <c r="M18" s="222"/>
      <c r="N18" s="222"/>
      <c r="O18" s="223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19" t="s">
        <v>15</v>
      </c>
      <c r="Z18" s="219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16" t="s">
        <v>29</v>
      </c>
      <c r="J19" s="217"/>
      <c r="K19" s="217"/>
      <c r="L19" s="217"/>
      <c r="M19" s="217"/>
      <c r="N19" s="217"/>
      <c r="O19" s="218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20" t="s">
        <v>15</v>
      </c>
      <c r="Z19" s="220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257" t="s">
        <v>42</v>
      </c>
      <c r="K20" s="258"/>
      <c r="L20" s="258"/>
      <c r="M20" s="258"/>
      <c r="N20" s="258"/>
      <c r="O20" s="259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49" t="s">
        <v>15</v>
      </c>
      <c r="Z20" s="249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57" t="s">
        <v>49</v>
      </c>
      <c r="L21" s="258"/>
      <c r="M21" s="258"/>
      <c r="N21" s="258"/>
      <c r="O21" s="259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49" t="s">
        <v>15</v>
      </c>
      <c r="Z21" s="249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57" t="s">
        <v>54</v>
      </c>
      <c r="M22" s="258"/>
      <c r="N22" s="258"/>
      <c r="O22" s="259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49" t="s">
        <v>15</v>
      </c>
      <c r="Z22" s="249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60" t="s">
        <v>50</v>
      </c>
      <c r="N23" s="261"/>
      <c r="O23" s="262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49" t="s">
        <v>15</v>
      </c>
      <c r="Z23" s="249"/>
      <c r="AA23" s="57" t="s">
        <v>16</v>
      </c>
    </row>
    <row r="24" spans="1:30" ht="14.85" customHeight="1" thickBot="1">
      <c r="X24" s="58"/>
      <c r="Y24" s="251"/>
      <c r="Z24" s="251"/>
      <c r="AA24" s="58"/>
    </row>
    <row r="25" spans="1:30" ht="13.8" thickBot="1">
      <c r="A25" s="5"/>
      <c r="B25" s="254" t="s">
        <v>31</v>
      </c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6"/>
      <c r="X25" s="59" t="s">
        <v>14</v>
      </c>
      <c r="Y25" s="252" t="s">
        <v>15</v>
      </c>
      <c r="Z25" s="252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237" t="s">
        <v>32</v>
      </c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61" t="s">
        <v>33</v>
      </c>
      <c r="P27" s="62"/>
      <c r="Q27" s="253"/>
      <c r="R27" s="253"/>
      <c r="S27" s="62"/>
      <c r="T27" s="62"/>
      <c r="U27" s="62"/>
      <c r="V27" s="62"/>
      <c r="W27" s="62"/>
      <c r="X27" s="253" t="s">
        <v>34</v>
      </c>
      <c r="Y27" s="253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50" t="s">
        <v>37</v>
      </c>
      <c r="R28" s="250"/>
      <c r="S28" s="25"/>
      <c r="T28" s="25"/>
      <c r="U28" s="25"/>
      <c r="V28" s="25"/>
      <c r="W28" s="25"/>
      <c r="X28" s="250" t="s">
        <v>38</v>
      </c>
      <c r="Y28" s="250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2025-2027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2025-07-07T12:18:41Z</cp:lastPrinted>
  <dcterms:created xsi:type="dcterms:W3CDTF">2017-02-20T14:15:25Z</dcterms:created>
  <dcterms:modified xsi:type="dcterms:W3CDTF">2025-07-07T12:47:56Z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