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исполнение\9 месяцев\"/>
    </mc:Choice>
  </mc:AlternateContent>
  <xr:revisionPtr revIDLastSave="0" documentId="13_ncr:1_{57C1D5FA-814F-4A4F-8D55-5B6EB20CAB4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4-2026 (3)" sheetId="6" r:id="rId1"/>
    <sheet name="Лист1" sheetId="1" state="hidden" r:id="rId2"/>
  </sheets>
  <definedNames>
    <definedName name="_xlnm._FilterDatabase" localSheetId="0" hidden="1">'2024-2026 (3)'!$B$8:$I$821</definedName>
    <definedName name="clsAnalityc1">Лист1!$U$24</definedName>
    <definedName name="clsAnalityc2">Лист1!$V$24</definedName>
    <definedName name="clsAnalityc3">Лист1!$W$24</definedName>
    <definedName name="ColTotalAnalityc1">Лист1!$K$24</definedName>
    <definedName name="ColTotalAnalityc2">Лист1!$L$24</definedName>
    <definedName name="ColTotalAnalityc3">Лист1!$M$24</definedName>
    <definedName name="ColTotalCSR1">Лист1!$E$24</definedName>
    <definedName name="ColTotalCSR2">Лист1!$F$24</definedName>
    <definedName name="ColTotalCSR3">Лист1!$G$24</definedName>
    <definedName name="ColTotalCSR4">Лист1!$H$24</definedName>
    <definedName name="ColTotalFKR1">Лист1!$C$24</definedName>
    <definedName name="ColTotalFKR2">Лист1!$D$24</definedName>
    <definedName name="ColTotalGRBS">Лист1!$B$24</definedName>
    <definedName name="ColTotalSubEKR">Лист1!$J$24</definedName>
    <definedName name="CSR">Лист1!$R$24</definedName>
    <definedName name="FKR">Лист1!$Q$24</definedName>
    <definedName name="Footer">Лист1!$B$26:$AA$29</definedName>
    <definedName name="GRBS">Лист1!$P$24</definedName>
    <definedName name="Header">Лист1!$B$1:$AA$8</definedName>
    <definedName name="Row">Лист1!$B$24:$AA$24</definedName>
    <definedName name="SubEKR">Лист1!$T$24</definedName>
    <definedName name="Total">Лист1!$B$25:$AA$25</definedName>
    <definedName name="TotalAnalityc1">Лист1!$B$21:$AA$21</definedName>
    <definedName name="TotalAnalityc2">Лист1!$B$22:$AA$22</definedName>
    <definedName name="TotalAnalityc3">Лист1!$B$23:$AA$23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Лист1!$B$20:$AA$20</definedName>
    <definedName name="TotalVR">Лист1!$B$19:$AA$19</definedName>
    <definedName name="TotalVR1">Лист1!$B$17:$AA$17</definedName>
    <definedName name="TotalVR2">Лист1!$B$18:$AA$18</definedName>
    <definedName name="VR">Лист1!$S$24</definedName>
    <definedName name="Year1">Лист1!$X$24</definedName>
    <definedName name="Year2">Лист1!$Y$24</definedName>
    <definedName name="Year3">Лист1!$AA$24</definedName>
    <definedName name="_xlnm.Print_Area" localSheetId="0">'2024-2026 (3)'!$A$1:$I$821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8" i="6" l="1"/>
  <c r="G677" i="6" s="1"/>
  <c r="I817" i="6"/>
  <c r="I814" i="6"/>
  <c r="I811" i="6"/>
  <c r="I807" i="6"/>
  <c r="I805" i="6"/>
  <c r="I803" i="6"/>
  <c r="I800" i="6"/>
  <c r="I798" i="6"/>
  <c r="I796" i="6"/>
  <c r="I793" i="6"/>
  <c r="I790" i="6"/>
  <c r="I785" i="6"/>
  <c r="I782" i="6"/>
  <c r="I781" i="6"/>
  <c r="I776" i="6"/>
  <c r="I773" i="6"/>
  <c r="I772" i="6"/>
  <c r="I769" i="6"/>
  <c r="I763" i="6"/>
  <c r="I762" i="6"/>
  <c r="I759" i="6"/>
  <c r="I758" i="6"/>
  <c r="I755" i="6"/>
  <c r="I754" i="6"/>
  <c r="I751" i="6"/>
  <c r="I750" i="6"/>
  <c r="I746" i="6"/>
  <c r="I745" i="6"/>
  <c r="I742" i="6"/>
  <c r="I741" i="6"/>
  <c r="I735" i="6"/>
  <c r="I731" i="6"/>
  <c r="I727" i="6"/>
  <c r="I724" i="6"/>
  <c r="I721" i="6"/>
  <c r="I719" i="6"/>
  <c r="I716" i="6"/>
  <c r="I715" i="6"/>
  <c r="I712" i="6"/>
  <c r="I711" i="6"/>
  <c r="I708" i="6"/>
  <c r="I705" i="6"/>
  <c r="I702" i="6"/>
  <c r="I699" i="6"/>
  <c r="I696" i="6"/>
  <c r="I694" i="6"/>
  <c r="I689" i="6"/>
  <c r="I688" i="6"/>
  <c r="I687" i="6"/>
  <c r="I684" i="6"/>
  <c r="I683" i="6"/>
  <c r="I679" i="6"/>
  <c r="I676" i="6"/>
  <c r="I675" i="6"/>
  <c r="I673" i="6"/>
  <c r="I667" i="6"/>
  <c r="I661" i="6"/>
  <c r="I656" i="6"/>
  <c r="I652" i="6"/>
  <c r="I649" i="6"/>
  <c r="I630" i="6"/>
  <c r="I624" i="6"/>
  <c r="I621" i="6"/>
  <c r="I618" i="6"/>
  <c r="I615" i="6"/>
  <c r="I612" i="6"/>
  <c r="I609" i="6"/>
  <c r="I603" i="6"/>
  <c r="I599" i="6"/>
  <c r="I594" i="6"/>
  <c r="I589" i="6"/>
  <c r="I588" i="6"/>
  <c r="I587" i="6"/>
  <c r="I586" i="6"/>
  <c r="I585" i="6"/>
  <c r="I584" i="6"/>
  <c r="I579" i="6"/>
  <c r="I575" i="6"/>
  <c r="I572" i="6"/>
  <c r="I569" i="6"/>
  <c r="I563" i="6"/>
  <c r="I559" i="6"/>
  <c r="I557" i="6"/>
  <c r="I555" i="6"/>
  <c r="I552" i="6"/>
  <c r="I550" i="6"/>
  <c r="I547" i="6"/>
  <c r="I545" i="6"/>
  <c r="I542" i="6"/>
  <c r="I539" i="6"/>
  <c r="I536" i="6"/>
  <c r="I534" i="6"/>
  <c r="I532" i="6"/>
  <c r="I525" i="6"/>
  <c r="I522" i="6"/>
  <c r="I517" i="6"/>
  <c r="I512" i="6"/>
  <c r="I510" i="6"/>
  <c r="I508" i="6"/>
  <c r="I504" i="6"/>
  <c r="I498" i="6"/>
  <c r="I489" i="6"/>
  <c r="I483" i="6"/>
  <c r="I478" i="6"/>
  <c r="I474" i="6"/>
  <c r="I471" i="6"/>
  <c r="I466" i="6"/>
  <c r="I462" i="6"/>
  <c r="I458" i="6"/>
  <c r="I455" i="6"/>
  <c r="I454" i="6"/>
  <c r="I451" i="6"/>
  <c r="I450" i="6"/>
  <c r="I447" i="6"/>
  <c r="I446" i="6"/>
  <c r="I443" i="6"/>
  <c r="I442" i="6"/>
  <c r="I439" i="6"/>
  <c r="I438" i="6"/>
  <c r="I434" i="6"/>
  <c r="I433" i="6"/>
  <c r="I430" i="6"/>
  <c r="I429" i="6"/>
  <c r="I424" i="6"/>
  <c r="I423" i="6"/>
  <c r="I418" i="6"/>
  <c r="I412" i="6"/>
  <c r="I409" i="6"/>
  <c r="I404" i="6"/>
  <c r="I401" i="6"/>
  <c r="I400" i="6"/>
  <c r="I399" i="6"/>
  <c r="I393" i="6"/>
  <c r="I391" i="6"/>
  <c r="I389" i="6"/>
  <c r="I384" i="6"/>
  <c r="I379" i="6"/>
  <c r="I374" i="6"/>
  <c r="I369" i="6"/>
  <c r="I365" i="6"/>
  <c r="I360" i="6"/>
  <c r="I358" i="6"/>
  <c r="I355" i="6"/>
  <c r="I351" i="6"/>
  <c r="I347" i="6"/>
  <c r="I340" i="6"/>
  <c r="I336" i="6"/>
  <c r="I334" i="6"/>
  <c r="I331" i="6"/>
  <c r="I328" i="6"/>
  <c r="I322" i="6"/>
  <c r="I319" i="6"/>
  <c r="I316" i="6"/>
  <c r="I313" i="6"/>
  <c r="I308" i="6"/>
  <c r="I304" i="6"/>
  <c r="I299" i="6"/>
  <c r="I293" i="6"/>
  <c r="I292" i="6"/>
  <c r="I290" i="6"/>
  <c r="I285" i="6"/>
  <c r="I284" i="6"/>
  <c r="I279" i="6"/>
  <c r="I273" i="6"/>
  <c r="I268" i="6"/>
  <c r="I263" i="6"/>
  <c r="I260" i="6"/>
  <c r="I259" i="6"/>
  <c r="I253" i="6"/>
  <c r="I248" i="6"/>
  <c r="I246" i="6"/>
  <c r="I241" i="6"/>
  <c r="I239" i="6"/>
  <c r="I237" i="6"/>
  <c r="I234" i="6"/>
  <c r="I231" i="6"/>
  <c r="I226" i="6"/>
  <c r="I222" i="6"/>
  <c r="I220" i="6"/>
  <c r="I214" i="6"/>
  <c r="I211" i="6"/>
  <c r="I209" i="6"/>
  <c r="I201" i="6"/>
  <c r="I200" i="6"/>
  <c r="I196" i="6"/>
  <c r="I192" i="6"/>
  <c r="I191" i="6"/>
  <c r="I188" i="6"/>
  <c r="I185" i="6"/>
  <c r="I182" i="6"/>
  <c r="I181" i="6"/>
  <c r="I177" i="6"/>
  <c r="I172" i="6"/>
  <c r="I171" i="6"/>
  <c r="I163" i="6"/>
  <c r="I160" i="6"/>
  <c r="I158" i="6"/>
  <c r="I154" i="6"/>
  <c r="I152" i="6"/>
  <c r="I148" i="6"/>
  <c r="I147" i="6"/>
  <c r="I146" i="6"/>
  <c r="I143" i="6"/>
  <c r="I140" i="6"/>
  <c r="I138" i="6"/>
  <c r="I135" i="6"/>
  <c r="I132" i="6"/>
  <c r="I131" i="6"/>
  <c r="I129" i="6"/>
  <c r="I128" i="6"/>
  <c r="I124" i="6"/>
  <c r="I121" i="6"/>
  <c r="I119" i="6"/>
  <c r="I116" i="6"/>
  <c r="I113" i="6"/>
  <c r="I111" i="6"/>
  <c r="I106" i="6"/>
  <c r="I104" i="6"/>
  <c r="I101" i="6"/>
  <c r="I99" i="6"/>
  <c r="I97" i="6"/>
  <c r="I94" i="6"/>
  <c r="I91" i="6"/>
  <c r="I89" i="6"/>
  <c r="I84" i="6"/>
  <c r="I76" i="6"/>
  <c r="I72" i="6"/>
  <c r="I70" i="6"/>
  <c r="I68" i="6"/>
  <c r="I62" i="6"/>
  <c r="I57" i="6"/>
  <c r="I52" i="6"/>
  <c r="I44" i="6"/>
  <c r="I43" i="6"/>
  <c r="I40" i="6"/>
  <c r="I39" i="6"/>
  <c r="I35" i="6"/>
  <c r="I30" i="6"/>
  <c r="I29" i="6"/>
  <c r="I28" i="6"/>
  <c r="I25" i="6"/>
  <c r="I20" i="6"/>
  <c r="I14" i="6"/>
  <c r="H817" i="6"/>
  <c r="H814" i="6"/>
  <c r="H811" i="6"/>
  <c r="H807" i="6"/>
  <c r="H805" i="6"/>
  <c r="H803" i="6"/>
  <c r="H800" i="6"/>
  <c r="H798" i="6"/>
  <c r="H796" i="6"/>
  <c r="H793" i="6"/>
  <c r="H790" i="6"/>
  <c r="H785" i="6"/>
  <c r="H782" i="6"/>
  <c r="H781" i="6"/>
  <c r="H776" i="6"/>
  <c r="H773" i="6"/>
  <c r="H772" i="6"/>
  <c r="H769" i="6"/>
  <c r="H763" i="6"/>
  <c r="H762" i="6"/>
  <c r="H759" i="6"/>
  <c r="H758" i="6"/>
  <c r="H755" i="6"/>
  <c r="H754" i="6"/>
  <c r="H751" i="6"/>
  <c r="H750" i="6"/>
  <c r="H746" i="6"/>
  <c r="H745" i="6"/>
  <c r="H742" i="6"/>
  <c r="H741" i="6"/>
  <c r="H735" i="6"/>
  <c r="H731" i="6"/>
  <c r="H727" i="6"/>
  <c r="H724" i="6"/>
  <c r="H721" i="6"/>
  <c r="H719" i="6"/>
  <c r="H716" i="6"/>
  <c r="H715" i="6"/>
  <c r="H708" i="6"/>
  <c r="H705" i="6"/>
  <c r="H702" i="6"/>
  <c r="H699" i="6"/>
  <c r="H696" i="6"/>
  <c r="H694" i="6"/>
  <c r="H689" i="6"/>
  <c r="H688" i="6"/>
  <c r="H687" i="6"/>
  <c r="H684" i="6"/>
  <c r="H683" i="6"/>
  <c r="H676" i="6"/>
  <c r="H675" i="6"/>
  <c r="H673" i="6"/>
  <c r="H667" i="6"/>
  <c r="H661" i="6"/>
  <c r="H656" i="6"/>
  <c r="H652" i="6"/>
  <c r="H649" i="6"/>
  <c r="H630" i="6"/>
  <c r="H624" i="6"/>
  <c r="H621" i="6"/>
  <c r="H618" i="6"/>
  <c r="H615" i="6"/>
  <c r="H612" i="6"/>
  <c r="H609" i="6"/>
  <c r="H603" i="6"/>
  <c r="H599" i="6"/>
  <c r="H594" i="6"/>
  <c r="H579" i="6"/>
  <c r="H575" i="6"/>
  <c r="H572" i="6"/>
  <c r="H569" i="6"/>
  <c r="H563" i="6"/>
  <c r="H559" i="6"/>
  <c r="H557" i="6"/>
  <c r="H555" i="6"/>
  <c r="H552" i="6"/>
  <c r="H550" i="6"/>
  <c r="H547" i="6"/>
  <c r="H545" i="6"/>
  <c r="H542" i="6"/>
  <c r="H539" i="6"/>
  <c r="H536" i="6"/>
  <c r="H534" i="6"/>
  <c r="H532" i="6"/>
  <c r="H525" i="6"/>
  <c r="H522" i="6"/>
  <c r="H517" i="6"/>
  <c r="H512" i="6"/>
  <c r="H510" i="6"/>
  <c r="H508" i="6"/>
  <c r="H504" i="6"/>
  <c r="H498" i="6"/>
  <c r="H489" i="6"/>
  <c r="H483" i="6"/>
  <c r="H478" i="6"/>
  <c r="H474" i="6"/>
  <c r="H471" i="6"/>
  <c r="H466" i="6"/>
  <c r="H462" i="6"/>
  <c r="H458" i="6"/>
  <c r="H455" i="6"/>
  <c r="H454" i="6"/>
  <c r="H451" i="6"/>
  <c r="H450" i="6"/>
  <c r="H447" i="6"/>
  <c r="H446" i="6"/>
  <c r="H439" i="6"/>
  <c r="H438" i="6"/>
  <c r="H434" i="6"/>
  <c r="H433" i="6"/>
  <c r="H430" i="6"/>
  <c r="H429" i="6"/>
  <c r="H424" i="6"/>
  <c r="H423" i="6"/>
  <c r="H418" i="6"/>
  <c r="H412" i="6"/>
  <c r="H409" i="6"/>
  <c r="H404" i="6"/>
  <c r="H401" i="6"/>
  <c r="H400" i="6"/>
  <c r="H399" i="6"/>
  <c r="H393" i="6"/>
  <c r="H391" i="6"/>
  <c r="H389" i="6"/>
  <c r="H384" i="6"/>
  <c r="H379" i="6"/>
  <c r="H374" i="6"/>
  <c r="H369" i="6"/>
  <c r="H365" i="6"/>
  <c r="H360" i="6"/>
  <c r="H358" i="6"/>
  <c r="H355" i="6"/>
  <c r="H351" i="6"/>
  <c r="H347" i="6"/>
  <c r="H340" i="6"/>
  <c r="H336" i="6"/>
  <c r="H334" i="6"/>
  <c r="H331" i="6"/>
  <c r="H328" i="6"/>
  <c r="H322" i="6"/>
  <c r="H319" i="6"/>
  <c r="H316" i="6"/>
  <c r="H313" i="6"/>
  <c r="H308" i="6"/>
  <c r="H304" i="6"/>
  <c r="H299" i="6"/>
  <c r="H293" i="6"/>
  <c r="H292" i="6"/>
  <c r="H290" i="6"/>
  <c r="H285" i="6"/>
  <c r="H284" i="6"/>
  <c r="H279" i="6"/>
  <c r="H273" i="6"/>
  <c r="H268" i="6"/>
  <c r="H263" i="6"/>
  <c r="H260" i="6"/>
  <c r="H259" i="6"/>
  <c r="H253" i="6"/>
  <c r="H248" i="6"/>
  <c r="H246" i="6"/>
  <c r="H241" i="6"/>
  <c r="H239" i="6"/>
  <c r="H237" i="6"/>
  <c r="H234" i="6"/>
  <c r="H231" i="6"/>
  <c r="H226" i="6"/>
  <c r="H222" i="6"/>
  <c r="H220" i="6"/>
  <c r="H214" i="6"/>
  <c r="H211" i="6"/>
  <c r="H209" i="6"/>
  <c r="H204" i="6"/>
  <c r="H202" i="6"/>
  <c r="H201" i="6"/>
  <c r="H200" i="6"/>
  <c r="H196" i="6"/>
  <c r="H192" i="6"/>
  <c r="H191" i="6"/>
  <c r="H188" i="6"/>
  <c r="H185" i="6"/>
  <c r="H182" i="6"/>
  <c r="H181" i="6"/>
  <c r="H177" i="6"/>
  <c r="H172" i="6"/>
  <c r="H171" i="6"/>
  <c r="H163" i="6"/>
  <c r="H160" i="6"/>
  <c r="H158" i="6"/>
  <c r="H154" i="6"/>
  <c r="H152" i="6"/>
  <c r="H148" i="6"/>
  <c r="H147" i="6"/>
  <c r="H146" i="6"/>
  <c r="H143" i="6"/>
  <c r="H140" i="6"/>
  <c r="H138" i="6"/>
  <c r="H132" i="6"/>
  <c r="H131" i="6"/>
  <c r="H129" i="6"/>
  <c r="H128" i="6"/>
  <c r="H124" i="6"/>
  <c r="H121" i="6"/>
  <c r="H119" i="6"/>
  <c r="H113" i="6"/>
  <c r="H111" i="6"/>
  <c r="H106" i="6"/>
  <c r="H104" i="6"/>
  <c r="H101" i="6"/>
  <c r="H99" i="6"/>
  <c r="H97" i="6"/>
  <c r="H94" i="6"/>
  <c r="H91" i="6"/>
  <c r="H89" i="6"/>
  <c r="H84" i="6"/>
  <c r="H76" i="6"/>
  <c r="H72" i="6"/>
  <c r="H70" i="6"/>
  <c r="H68" i="6"/>
  <c r="H62" i="6"/>
  <c r="H57" i="6"/>
  <c r="H52" i="6"/>
  <c r="H48" i="6"/>
  <c r="H44" i="6"/>
  <c r="H43" i="6"/>
  <c r="H40" i="6"/>
  <c r="H39" i="6"/>
  <c r="H35" i="6"/>
  <c r="H30" i="6"/>
  <c r="H29" i="6"/>
  <c r="H28" i="6"/>
  <c r="H25" i="6"/>
  <c r="H20" i="6"/>
  <c r="H14" i="6"/>
  <c r="F710" i="6" l="1"/>
  <c r="I710" i="6" s="1"/>
  <c r="E678" i="6"/>
  <c r="F678" i="6"/>
  <c r="F441" i="6"/>
  <c r="E440" i="6"/>
  <c r="F677" i="6" l="1"/>
  <c r="I677" i="6" s="1"/>
  <c r="I678" i="6"/>
  <c r="F440" i="6"/>
  <c r="I440" i="6" s="1"/>
  <c r="I441" i="6"/>
  <c r="E677" i="6"/>
  <c r="F709" i="6"/>
  <c r="I709" i="6" s="1"/>
  <c r="G283" i="6"/>
  <c r="E203" i="6"/>
  <c r="G203" i="6"/>
  <c r="F199" i="6"/>
  <c r="F198" i="6" s="1"/>
  <c r="G134" i="6"/>
  <c r="F134" i="6"/>
  <c r="F133" i="6" s="1"/>
  <c r="G115" i="6"/>
  <c r="F115" i="6"/>
  <c r="F114" i="6" s="1"/>
  <c r="G133" i="6" l="1"/>
  <c r="I134" i="6"/>
  <c r="H203" i="6"/>
  <c r="I115" i="6"/>
  <c r="G114" i="6"/>
  <c r="I114" i="6" s="1"/>
  <c r="G344" i="6"/>
  <c r="G495" i="6"/>
  <c r="I495" i="6" l="1"/>
  <c r="H495" i="6"/>
  <c r="I133" i="6"/>
  <c r="I344" i="6"/>
  <c r="H344" i="6"/>
  <c r="G820" i="6"/>
  <c r="G646" i="6"/>
  <c r="G642" i="6"/>
  <c r="G638" i="6"/>
  <c r="G635" i="6"/>
  <c r="G583" i="6"/>
  <c r="G529" i="6"/>
  <c r="G527" i="6"/>
  <c r="G502" i="6"/>
  <c r="G473" i="6"/>
  <c r="G346" i="6"/>
  <c r="E583" i="6"/>
  <c r="E582" i="6" s="1"/>
  <c r="E581" i="6" s="1"/>
  <c r="E580" i="6" s="1"/>
  <c r="F583" i="6"/>
  <c r="F582" i="6" s="1"/>
  <c r="F581" i="6" s="1"/>
  <c r="F580" i="6" s="1"/>
  <c r="I502" i="6" l="1"/>
  <c r="H502" i="6"/>
  <c r="H820" i="6"/>
  <c r="I820" i="6"/>
  <c r="I473" i="6"/>
  <c r="H473" i="6"/>
  <c r="I646" i="6"/>
  <c r="H646" i="6"/>
  <c r="I642" i="6"/>
  <c r="H642" i="6"/>
  <c r="I635" i="6"/>
  <c r="H635" i="6"/>
  <c r="G582" i="6"/>
  <c r="I583" i="6"/>
  <c r="I346" i="6"/>
  <c r="H346" i="6"/>
  <c r="I529" i="6"/>
  <c r="H529" i="6"/>
  <c r="I527" i="6"/>
  <c r="H527" i="6"/>
  <c r="I638" i="6"/>
  <c r="H638" i="6"/>
  <c r="G240" i="6"/>
  <c r="G233" i="6"/>
  <c r="G184" i="6"/>
  <c r="G167" i="6"/>
  <c r="G108" i="6"/>
  <c r="G86" i="6"/>
  <c r="G81" i="6"/>
  <c r="G79" i="6"/>
  <c r="G74" i="6"/>
  <c r="I74" i="6" l="1"/>
  <c r="H74" i="6"/>
  <c r="I240" i="6"/>
  <c r="H240" i="6"/>
  <c r="I233" i="6"/>
  <c r="H233" i="6"/>
  <c r="H79" i="6"/>
  <c r="I79" i="6"/>
  <c r="I167" i="6"/>
  <c r="H167" i="6"/>
  <c r="I108" i="6"/>
  <c r="H108" i="6"/>
  <c r="I86" i="6"/>
  <c r="H86" i="6"/>
  <c r="G581" i="6"/>
  <c r="I582" i="6"/>
  <c r="I81" i="6"/>
  <c r="H81" i="6"/>
  <c r="F819" i="6"/>
  <c r="F818" i="6" s="1"/>
  <c r="F816" i="6"/>
  <c r="F815" i="6" s="1"/>
  <c r="F813" i="6"/>
  <c r="F812" i="6" s="1"/>
  <c r="F810" i="6"/>
  <c r="F809" i="6" s="1"/>
  <c r="F806" i="6"/>
  <c r="F804" i="6"/>
  <c r="F802" i="6"/>
  <c r="F799" i="6"/>
  <c r="F797" i="6"/>
  <c r="F795" i="6"/>
  <c r="F792" i="6"/>
  <c r="F791" i="6" s="1"/>
  <c r="F789" i="6"/>
  <c r="F788" i="6" s="1"/>
  <c r="F784" i="6"/>
  <c r="F783" i="6" s="1"/>
  <c r="F780" i="6"/>
  <c r="F779" i="6" s="1"/>
  <c r="F775" i="6"/>
  <c r="F774" i="6" s="1"/>
  <c r="F771" i="6"/>
  <c r="F770" i="6" s="1"/>
  <c r="F768" i="6"/>
  <c r="F767" i="6" s="1"/>
  <c r="F761" i="6"/>
  <c r="F760" i="6" s="1"/>
  <c r="F757" i="6"/>
  <c r="F756" i="6" s="1"/>
  <c r="F753" i="6"/>
  <c r="F752" i="6" s="1"/>
  <c r="F749" i="6"/>
  <c r="F748" i="6" s="1"/>
  <c r="F744" i="6"/>
  <c r="F743" i="6" s="1"/>
  <c r="F740" i="6"/>
  <c r="F739" i="6" s="1"/>
  <c r="F734" i="6"/>
  <c r="F733" i="6" s="1"/>
  <c r="F732" i="6" s="1"/>
  <c r="F730" i="6"/>
  <c r="F729" i="6" s="1"/>
  <c r="F728" i="6" s="1"/>
  <c r="F726" i="6"/>
  <c r="F725" i="6" s="1"/>
  <c r="F723" i="6"/>
  <c r="F722" i="6" s="1"/>
  <c r="F720" i="6"/>
  <c r="F718" i="6"/>
  <c r="F714" i="6"/>
  <c r="F713" i="6" s="1"/>
  <c r="F707" i="6"/>
  <c r="F706" i="6" s="1"/>
  <c r="F704" i="6"/>
  <c r="F703" i="6" s="1"/>
  <c r="F701" i="6"/>
  <c r="F700" i="6" s="1"/>
  <c r="F698" i="6"/>
  <c r="F697" i="6" s="1"/>
  <c r="F695" i="6"/>
  <c r="F693" i="6"/>
  <c r="F686" i="6"/>
  <c r="F685" i="6" s="1"/>
  <c r="F682" i="6"/>
  <c r="F681" i="6" s="1"/>
  <c r="F674" i="6"/>
  <c r="F672" i="6"/>
  <c r="F666" i="6"/>
  <c r="F665" i="6" s="1"/>
  <c r="F664" i="6" s="1"/>
  <c r="F663" i="6" s="1"/>
  <c r="F662" i="6" s="1"/>
  <c r="F660" i="6"/>
  <c r="F659" i="6" s="1"/>
  <c r="F658" i="6" s="1"/>
  <c r="F657" i="6" s="1"/>
  <c r="F655" i="6"/>
  <c r="F654" i="6" s="1"/>
  <c r="F653" i="6" s="1"/>
  <c r="F651" i="6"/>
  <c r="F650" i="6" s="1"/>
  <c r="F648" i="6"/>
  <c r="F647" i="6" s="1"/>
  <c r="F645" i="6"/>
  <c r="F644" i="6" s="1"/>
  <c r="F641" i="6"/>
  <c r="F640" i="6" s="1"/>
  <c r="F639" i="6" s="1"/>
  <c r="F637" i="6"/>
  <c r="F636" i="6" s="1"/>
  <c r="F634" i="6"/>
  <c r="F633" i="6" s="1"/>
  <c r="F629" i="6"/>
  <c r="F628" i="6" s="1"/>
  <c r="F627" i="6" s="1"/>
  <c r="F626" i="6" s="1"/>
  <c r="F623" i="6"/>
  <c r="F622" i="6" s="1"/>
  <c r="F620" i="6"/>
  <c r="F619" i="6" s="1"/>
  <c r="F617" i="6"/>
  <c r="F616" i="6" s="1"/>
  <c r="F614" i="6"/>
  <c r="F613" i="6" s="1"/>
  <c r="F611" i="6"/>
  <c r="F610" i="6" s="1"/>
  <c r="F608" i="6"/>
  <c r="F607" i="6" s="1"/>
  <c r="F602" i="6"/>
  <c r="F601" i="6" s="1"/>
  <c r="F600" i="6" s="1"/>
  <c r="F598" i="6"/>
  <c r="F597" i="6" s="1"/>
  <c r="F596" i="6" s="1"/>
  <c r="F593" i="6"/>
  <c r="F592" i="6" s="1"/>
  <c r="F591" i="6" s="1"/>
  <c r="F590" i="6" s="1"/>
  <c r="F578" i="6"/>
  <c r="F577" i="6" s="1"/>
  <c r="F576" i="6" s="1"/>
  <c r="F574" i="6"/>
  <c r="F573" i="6" s="1"/>
  <c r="F571" i="6"/>
  <c r="F570" i="6" s="1"/>
  <c r="F568" i="6"/>
  <c r="F567" i="6" s="1"/>
  <c r="F562" i="6"/>
  <c r="F561" i="6" s="1"/>
  <c r="F560" i="6" s="1"/>
  <c r="F558" i="6"/>
  <c r="F556" i="6"/>
  <c r="F554" i="6"/>
  <c r="F551" i="6"/>
  <c r="F549" i="6"/>
  <c r="F546" i="6"/>
  <c r="F544" i="6"/>
  <c r="F541" i="6"/>
  <c r="F540" i="6" s="1"/>
  <c r="F538" i="6"/>
  <c r="F537" i="6" s="1"/>
  <c r="F535" i="6"/>
  <c r="F533" i="6"/>
  <c r="F531" i="6"/>
  <c r="F528" i="6"/>
  <c r="F526" i="6"/>
  <c r="F524" i="6"/>
  <c r="F521" i="6"/>
  <c r="F520" i="6" s="1"/>
  <c r="F516" i="6"/>
  <c r="F515" i="6" s="1"/>
  <c r="F514" i="6" s="1"/>
  <c r="F513" i="6" s="1"/>
  <c r="F511" i="6"/>
  <c r="F509" i="6"/>
  <c r="F507" i="6"/>
  <c r="F503" i="6"/>
  <c r="F501" i="6"/>
  <c r="F497" i="6"/>
  <c r="F496" i="6" s="1"/>
  <c r="F494" i="6"/>
  <c r="F493" i="6" s="1"/>
  <c r="F488" i="6"/>
  <c r="F487" i="6" s="1"/>
  <c r="F486" i="6" s="1"/>
  <c r="F485" i="6" s="1"/>
  <c r="F484" i="6" s="1"/>
  <c r="F482" i="6"/>
  <c r="F481" i="6" s="1"/>
  <c r="F480" i="6" s="1"/>
  <c r="F479" i="6" s="1"/>
  <c r="F477" i="6"/>
  <c r="F476" i="6" s="1"/>
  <c r="F475" i="6" s="1"/>
  <c r="F472" i="6"/>
  <c r="F470" i="6"/>
  <c r="F465" i="6"/>
  <c r="F464" i="6" s="1"/>
  <c r="F463" i="6" s="1"/>
  <c r="F461" i="6"/>
  <c r="F460" i="6" s="1"/>
  <c r="F459" i="6" s="1"/>
  <c r="F457" i="6"/>
  <c r="F456" i="6" s="1"/>
  <c r="F453" i="6"/>
  <c r="F452" i="6" s="1"/>
  <c r="F449" i="6"/>
  <c r="F448" i="6" s="1"/>
  <c r="F445" i="6"/>
  <c r="F444" i="6" s="1"/>
  <c r="F437" i="6"/>
  <c r="F436" i="6" s="1"/>
  <c r="F432" i="6"/>
  <c r="F431" i="6" s="1"/>
  <c r="F428" i="6"/>
  <c r="F427" i="6" s="1"/>
  <c r="F422" i="6"/>
  <c r="F421" i="6" s="1"/>
  <c r="F420" i="6" s="1"/>
  <c r="F419" i="6" s="1"/>
  <c r="F417" i="6"/>
  <c r="F416" i="6" s="1"/>
  <c r="F415" i="6" s="1"/>
  <c r="F414" i="6" s="1"/>
  <c r="F411" i="6"/>
  <c r="F410" i="6" s="1"/>
  <c r="F408" i="6"/>
  <c r="F407" i="6" s="1"/>
  <c r="F403" i="6"/>
  <c r="F402" i="6" s="1"/>
  <c r="F398" i="6"/>
  <c r="F397" i="6" s="1"/>
  <c r="F392" i="6"/>
  <c r="F390" i="6"/>
  <c r="F388" i="6"/>
  <c r="F383" i="6"/>
  <c r="F382" i="6" s="1"/>
  <c r="F381" i="6" s="1"/>
  <c r="F380" i="6" s="1"/>
  <c r="F378" i="6"/>
  <c r="F377" i="6" s="1"/>
  <c r="F376" i="6" s="1"/>
  <c r="F375" i="6" s="1"/>
  <c r="F373" i="6"/>
  <c r="F372" i="6" s="1"/>
  <c r="F371" i="6" s="1"/>
  <c r="F370" i="6" s="1"/>
  <c r="F368" i="6"/>
  <c r="F367" i="6" s="1"/>
  <c r="F366" i="6" s="1"/>
  <c r="F364" i="6"/>
  <c r="F363" i="6" s="1"/>
  <c r="F362" i="6" s="1"/>
  <c r="F359" i="6"/>
  <c r="F357" i="6"/>
  <c r="F354" i="6"/>
  <c r="F353" i="6" s="1"/>
  <c r="F350" i="6"/>
  <c r="F349" i="6" s="1"/>
  <c r="F348" i="6" s="1"/>
  <c r="F345" i="6"/>
  <c r="F343" i="6"/>
  <c r="F339" i="6"/>
  <c r="F338" i="6" s="1"/>
  <c r="F337" i="6" s="1"/>
  <c r="F335" i="6"/>
  <c r="F333" i="6"/>
  <c r="F330" i="6"/>
  <c r="F329" i="6" s="1"/>
  <c r="F327" i="6"/>
  <c r="F326" i="6" s="1"/>
  <c r="F321" i="6"/>
  <c r="F320" i="6" s="1"/>
  <c r="F318" i="6"/>
  <c r="F317" i="6" s="1"/>
  <c r="F315" i="6"/>
  <c r="F314" i="6" s="1"/>
  <c r="F312" i="6"/>
  <c r="F311" i="6" s="1"/>
  <c r="F307" i="6"/>
  <c r="F306" i="6" s="1"/>
  <c r="F305" i="6" s="1"/>
  <c r="F303" i="6"/>
  <c r="F302" i="6" s="1"/>
  <c r="F301" i="6" s="1"/>
  <c r="F298" i="6"/>
  <c r="F297" i="6" s="1"/>
  <c r="F296" i="6" s="1"/>
  <c r="F295" i="6" s="1"/>
  <c r="F291" i="6"/>
  <c r="F289" i="6"/>
  <c r="F283" i="6"/>
  <c r="F278" i="6"/>
  <c r="F277" i="6" s="1"/>
  <c r="F276" i="6" s="1"/>
  <c r="F275" i="6" s="1"/>
  <c r="F272" i="6"/>
  <c r="F271" i="6" s="1"/>
  <c r="F270" i="6" s="1"/>
  <c r="F269" i="6" s="1"/>
  <c r="F267" i="6"/>
  <c r="F266" i="6" s="1"/>
  <c r="F265" i="6" s="1"/>
  <c r="F264" i="6" s="1"/>
  <c r="F262" i="6"/>
  <c r="F261" i="6" s="1"/>
  <c r="F258" i="6"/>
  <c r="F257" i="6" s="1"/>
  <c r="F252" i="6"/>
  <c r="F251" i="6" s="1"/>
  <c r="F250" i="6" s="1"/>
  <c r="F249" i="6" s="1"/>
  <c r="F247" i="6"/>
  <c r="F245" i="6"/>
  <c r="F238" i="6"/>
  <c r="F236" i="6"/>
  <c r="F230" i="6"/>
  <c r="F229" i="6" s="1"/>
  <c r="F225" i="6"/>
  <c r="F224" i="6" s="1"/>
  <c r="F223" i="6" s="1"/>
  <c r="F221" i="6"/>
  <c r="F219" i="6"/>
  <c r="F218" i="6" s="1"/>
  <c r="F213" i="6"/>
  <c r="F212" i="6" s="1"/>
  <c r="F208" i="6"/>
  <c r="F207" i="6" s="1"/>
  <c r="F195" i="6"/>
  <c r="F194" i="6" s="1"/>
  <c r="F193" i="6" s="1"/>
  <c r="F190" i="6"/>
  <c r="F189" i="6" s="1"/>
  <c r="F187" i="6"/>
  <c r="F186" i="6" s="1"/>
  <c r="F184" i="6"/>
  <c r="I184" i="6" s="1"/>
  <c r="F180" i="6"/>
  <c r="F179" i="6" s="1"/>
  <c r="F176" i="6"/>
  <c r="F175" i="6" s="1"/>
  <c r="F174" i="6" s="1"/>
  <c r="F170" i="6"/>
  <c r="F169" i="6" s="1"/>
  <c r="F168" i="6" s="1"/>
  <c r="F166" i="6"/>
  <c r="F165" i="6" s="1"/>
  <c r="F164" i="6" s="1"/>
  <c r="F162" i="6"/>
  <c r="F161" i="6" s="1"/>
  <c r="F159" i="6"/>
  <c r="F157" i="6"/>
  <c r="F153" i="6"/>
  <c r="F151" i="6"/>
  <c r="F145" i="6"/>
  <c r="F144" i="6" s="1"/>
  <c r="F142" i="6"/>
  <c r="F141" i="6" s="1"/>
  <c r="F139" i="6"/>
  <c r="F137" i="6"/>
  <c r="F130" i="6"/>
  <c r="F127" i="6"/>
  <c r="F123" i="6"/>
  <c r="F122" i="6" s="1"/>
  <c r="F120" i="6"/>
  <c r="F118" i="6"/>
  <c r="F112" i="6"/>
  <c r="F110" i="6"/>
  <c r="F107" i="6"/>
  <c r="F105" i="6"/>
  <c r="F103" i="6"/>
  <c r="F100" i="6"/>
  <c r="F98" i="6"/>
  <c r="F96" i="6"/>
  <c r="F93" i="6"/>
  <c r="F92" i="6" s="1"/>
  <c r="F90" i="6"/>
  <c r="F88" i="6"/>
  <c r="F85" i="6"/>
  <c r="F82" i="6" s="1"/>
  <c r="F80" i="6"/>
  <c r="F78" i="6"/>
  <c r="F75" i="6"/>
  <c r="F73" i="6"/>
  <c r="F71" i="6"/>
  <c r="F69" i="6"/>
  <c r="F67" i="6"/>
  <c r="F61" i="6"/>
  <c r="F60" i="6" s="1"/>
  <c r="F59" i="6" s="1"/>
  <c r="F58" i="6" s="1"/>
  <c r="F56" i="6"/>
  <c r="F55" i="6" s="1"/>
  <c r="F54" i="6" s="1"/>
  <c r="F53" i="6" s="1"/>
  <c r="F51" i="6"/>
  <c r="F50" i="6" s="1"/>
  <c r="F49" i="6" s="1"/>
  <c r="F47" i="6"/>
  <c r="F46" i="6" s="1"/>
  <c r="F45" i="6" s="1"/>
  <c r="F42" i="6"/>
  <c r="F41" i="6" s="1"/>
  <c r="F38" i="6"/>
  <c r="F37" i="6" s="1"/>
  <c r="F34" i="6"/>
  <c r="F33" i="6" s="1"/>
  <c r="F32" i="6" s="1"/>
  <c r="F27" i="6"/>
  <c r="F26" i="6" s="1"/>
  <c r="F24" i="6"/>
  <c r="F23" i="6" s="1"/>
  <c r="F19" i="6"/>
  <c r="F18" i="6" s="1"/>
  <c r="F17" i="6" s="1"/>
  <c r="F16" i="6" s="1"/>
  <c r="F13" i="6"/>
  <c r="F12" i="6" s="1"/>
  <c r="F11" i="6" s="1"/>
  <c r="F10" i="6" s="1"/>
  <c r="F9" i="6" s="1"/>
  <c r="G580" i="6" l="1"/>
  <c r="I581" i="6"/>
  <c r="F282" i="6"/>
  <c r="F281" i="6" s="1"/>
  <c r="F280" i="6" s="1"/>
  <c r="I283" i="6"/>
  <c r="F794" i="6"/>
  <c r="F435" i="6"/>
  <c r="F136" i="6"/>
  <c r="F300" i="6"/>
  <c r="F109" i="6"/>
  <c r="F22" i="6"/>
  <c r="F21" i="6" s="1"/>
  <c r="F197" i="6"/>
  <c r="F717" i="6"/>
  <c r="F500" i="6"/>
  <c r="F499" i="6" s="1"/>
  <c r="F543" i="6"/>
  <c r="F801" i="6"/>
  <c r="F77" i="6"/>
  <c r="F217" i="6"/>
  <c r="F216" i="6" s="1"/>
  <c r="F523" i="6"/>
  <c r="F332" i="6"/>
  <c r="F325" i="6" s="1"/>
  <c r="F288" i="6"/>
  <c r="F287" i="6" s="1"/>
  <c r="F286" i="6" s="1"/>
  <c r="F126" i="6"/>
  <c r="F206" i="6"/>
  <c r="F205" i="6" s="1"/>
  <c r="F244" i="6"/>
  <c r="F243" i="6" s="1"/>
  <c r="F242" i="6" s="1"/>
  <c r="F183" i="6"/>
  <c r="F178" i="6" s="1"/>
  <c r="F342" i="6"/>
  <c r="F341" i="6" s="1"/>
  <c r="F406" i="6"/>
  <c r="F405" i="6" s="1"/>
  <c r="F506" i="6"/>
  <c r="F505" i="6" s="1"/>
  <c r="F671" i="6"/>
  <c r="F670" i="6" s="1"/>
  <c r="F553" i="6"/>
  <c r="F738" i="6"/>
  <c r="F766" i="6"/>
  <c r="F765" i="6" s="1"/>
  <c r="F692" i="6"/>
  <c r="F530" i="6"/>
  <c r="F102" i="6"/>
  <c r="F150" i="6"/>
  <c r="F149" i="6" s="1"/>
  <c r="F235" i="6"/>
  <c r="F228" i="6" s="1"/>
  <c r="F227" i="6" s="1"/>
  <c r="F426" i="6"/>
  <c r="F256" i="6"/>
  <c r="F255" i="6" s="1"/>
  <c r="F254" i="6" s="1"/>
  <c r="F95" i="6"/>
  <c r="F387" i="6"/>
  <c r="F386" i="6" s="1"/>
  <c r="F385" i="6" s="1"/>
  <c r="F469" i="6"/>
  <c r="F468" i="6" s="1"/>
  <c r="F467" i="6" s="1"/>
  <c r="F87" i="6"/>
  <c r="F117" i="6"/>
  <c r="F156" i="6"/>
  <c r="F155" i="6" s="1"/>
  <c r="F356" i="6"/>
  <c r="F352" i="6" s="1"/>
  <c r="F396" i="6"/>
  <c r="F395" i="6" s="1"/>
  <c r="F548" i="6"/>
  <c r="F778" i="6"/>
  <c r="F777" i="6" s="1"/>
  <c r="F66" i="6"/>
  <c r="F632" i="6"/>
  <c r="F36" i="6"/>
  <c r="F31" i="6" s="1"/>
  <c r="F747" i="6"/>
  <c r="F310" i="6"/>
  <c r="F309" i="6" s="1"/>
  <c r="F492" i="6"/>
  <c r="F606" i="6"/>
  <c r="F605" i="6" s="1"/>
  <c r="F604" i="6" s="1"/>
  <c r="F680" i="6"/>
  <c r="F808" i="6"/>
  <c r="F361" i="6"/>
  <c r="F566" i="6"/>
  <c r="F565" i="6" s="1"/>
  <c r="F595" i="6"/>
  <c r="F643" i="6"/>
  <c r="G232" i="6"/>
  <c r="G219" i="6"/>
  <c r="F274" i="6" l="1"/>
  <c r="I580" i="6"/>
  <c r="I232" i="6"/>
  <c r="H232" i="6"/>
  <c r="F669" i="6"/>
  <c r="I219" i="6"/>
  <c r="F125" i="6"/>
  <c r="F691" i="6"/>
  <c r="F690" i="6" s="1"/>
  <c r="F787" i="6"/>
  <c r="F65" i="6"/>
  <c r="F294" i="6"/>
  <c r="F173" i="6"/>
  <c r="F15" i="6"/>
  <c r="F564" i="6"/>
  <c r="F737" i="6"/>
  <c r="F736" i="6" s="1"/>
  <c r="F631" i="6"/>
  <c r="F625" i="6" s="1"/>
  <c r="F491" i="6"/>
  <c r="F425" i="6"/>
  <c r="F413" i="6" s="1"/>
  <c r="F215" i="6"/>
  <c r="F764" i="6"/>
  <c r="F394" i="6"/>
  <c r="F519" i="6"/>
  <c r="F518" i="6" s="1"/>
  <c r="F324" i="6"/>
  <c r="F323" i="6" s="1"/>
  <c r="E641" i="6"/>
  <c r="E640" i="6" s="1"/>
  <c r="E639" i="6" s="1"/>
  <c r="E390" i="6"/>
  <c r="E184" i="6"/>
  <c r="H184" i="6" s="1"/>
  <c r="G183" i="6"/>
  <c r="F64" i="6" l="1"/>
  <c r="I183" i="6"/>
  <c r="F490" i="6"/>
  <c r="F63" i="6"/>
  <c r="F668" i="6"/>
  <c r="E183" i="6"/>
  <c r="H183" i="6" s="1"/>
  <c r="G819" i="6"/>
  <c r="E819" i="6"/>
  <c r="E818" i="6" s="1"/>
  <c r="G816" i="6"/>
  <c r="E816" i="6"/>
  <c r="E815" i="6" s="1"/>
  <c r="G813" i="6"/>
  <c r="E813" i="6"/>
  <c r="E812" i="6" s="1"/>
  <c r="G810" i="6"/>
  <c r="E810" i="6"/>
  <c r="E809" i="6" s="1"/>
  <c r="G806" i="6"/>
  <c r="E806" i="6"/>
  <c r="G804" i="6"/>
  <c r="E804" i="6"/>
  <c r="G802" i="6"/>
  <c r="E802" i="6"/>
  <c r="G799" i="6"/>
  <c r="E799" i="6"/>
  <c r="G797" i="6"/>
  <c r="E797" i="6"/>
  <c r="G795" i="6"/>
  <c r="E795" i="6"/>
  <c r="G792" i="6"/>
  <c r="E792" i="6"/>
  <c r="E791" i="6" s="1"/>
  <c r="G789" i="6"/>
  <c r="E789" i="6"/>
  <c r="E788" i="6" s="1"/>
  <c r="G784" i="6"/>
  <c r="E784" i="6"/>
  <c r="E783" i="6" s="1"/>
  <c r="G780" i="6"/>
  <c r="E780" i="6"/>
  <c r="E779" i="6" s="1"/>
  <c r="G775" i="6"/>
  <c r="E775" i="6"/>
  <c r="E774" i="6" s="1"/>
  <c r="G771" i="6"/>
  <c r="E771" i="6"/>
  <c r="E770" i="6" s="1"/>
  <c r="G768" i="6"/>
  <c r="E768" i="6"/>
  <c r="E767" i="6" s="1"/>
  <c r="G761" i="6"/>
  <c r="E761" i="6"/>
  <c r="E760" i="6" s="1"/>
  <c r="G757" i="6"/>
  <c r="E757" i="6"/>
  <c r="E756" i="6" s="1"/>
  <c r="G753" i="6"/>
  <c r="E753" i="6"/>
  <c r="E752" i="6" s="1"/>
  <c r="G749" i="6"/>
  <c r="E749" i="6"/>
  <c r="E748" i="6" s="1"/>
  <c r="G744" i="6"/>
  <c r="E744" i="6"/>
  <c r="E743" i="6" s="1"/>
  <c r="G740" i="6"/>
  <c r="E740" i="6"/>
  <c r="E739" i="6" s="1"/>
  <c r="G734" i="6"/>
  <c r="E734" i="6"/>
  <c r="E733" i="6" s="1"/>
  <c r="E732" i="6" s="1"/>
  <c r="G730" i="6"/>
  <c r="E730" i="6"/>
  <c r="E729" i="6" s="1"/>
  <c r="E728" i="6" s="1"/>
  <c r="G726" i="6"/>
  <c r="E726" i="6"/>
  <c r="E725" i="6" s="1"/>
  <c r="G723" i="6"/>
  <c r="E723" i="6"/>
  <c r="E722" i="6" s="1"/>
  <c r="G720" i="6"/>
  <c r="E720" i="6"/>
  <c r="G718" i="6"/>
  <c r="E718" i="6"/>
  <c r="G714" i="6"/>
  <c r="E714" i="6"/>
  <c r="E713" i="6" s="1"/>
  <c r="G707" i="6"/>
  <c r="E707" i="6"/>
  <c r="E706" i="6" s="1"/>
  <c r="G704" i="6"/>
  <c r="E704" i="6"/>
  <c r="E703" i="6" s="1"/>
  <c r="G701" i="6"/>
  <c r="E701" i="6"/>
  <c r="E700" i="6" s="1"/>
  <c r="G698" i="6"/>
  <c r="E698" i="6"/>
  <c r="E697" i="6" s="1"/>
  <c r="G695" i="6"/>
  <c r="E695" i="6"/>
  <c r="G693" i="6"/>
  <c r="E693" i="6"/>
  <c r="G686" i="6"/>
  <c r="E686" i="6"/>
  <c r="E685" i="6" s="1"/>
  <c r="G682" i="6"/>
  <c r="E682" i="6"/>
  <c r="E681" i="6" s="1"/>
  <c r="G674" i="6"/>
  <c r="E674" i="6"/>
  <c r="G672" i="6"/>
  <c r="E672" i="6"/>
  <c r="G666" i="6"/>
  <c r="E666" i="6"/>
  <c r="E665" i="6" s="1"/>
  <c r="E664" i="6" s="1"/>
  <c r="E663" i="6" s="1"/>
  <c r="G660" i="6"/>
  <c r="E660" i="6"/>
  <c r="E659" i="6" s="1"/>
  <c r="E658" i="6" s="1"/>
  <c r="E657" i="6" s="1"/>
  <c r="G655" i="6"/>
  <c r="E655" i="6"/>
  <c r="E654" i="6" s="1"/>
  <c r="E653" i="6" s="1"/>
  <c r="G651" i="6"/>
  <c r="E651" i="6"/>
  <c r="E650" i="6" s="1"/>
  <c r="G648" i="6"/>
  <c r="E648" i="6"/>
  <c r="E647" i="6" s="1"/>
  <c r="G645" i="6"/>
  <c r="E645" i="6"/>
  <c r="E644" i="6" s="1"/>
  <c r="G641" i="6"/>
  <c r="G637" i="6"/>
  <c r="E637" i="6"/>
  <c r="E636" i="6" s="1"/>
  <c r="G634" i="6"/>
  <c r="E634" i="6"/>
  <c r="E633" i="6" s="1"/>
  <c r="G629" i="6"/>
  <c r="E629" i="6"/>
  <c r="E628" i="6" s="1"/>
  <c r="E627" i="6" s="1"/>
  <c r="E626" i="6" s="1"/>
  <c r="G623" i="6"/>
  <c r="E623" i="6"/>
  <c r="E622" i="6" s="1"/>
  <c r="G620" i="6"/>
  <c r="E620" i="6"/>
  <c r="E619" i="6" s="1"/>
  <c r="G617" i="6"/>
  <c r="E617" i="6"/>
  <c r="E616" i="6" s="1"/>
  <c r="G614" i="6"/>
  <c r="E614" i="6"/>
  <c r="E613" i="6" s="1"/>
  <c r="G611" i="6"/>
  <c r="E611" i="6"/>
  <c r="E610" i="6" s="1"/>
  <c r="G608" i="6"/>
  <c r="E608" i="6"/>
  <c r="E607" i="6" s="1"/>
  <c r="G602" i="6"/>
  <c r="E602" i="6"/>
  <c r="E601" i="6" s="1"/>
  <c r="E600" i="6" s="1"/>
  <c r="G598" i="6"/>
  <c r="E598" i="6"/>
  <c r="E597" i="6" s="1"/>
  <c r="E596" i="6" s="1"/>
  <c r="G593" i="6"/>
  <c r="E593" i="6"/>
  <c r="E592" i="6" s="1"/>
  <c r="E591" i="6" s="1"/>
  <c r="E590" i="6" s="1"/>
  <c r="G578" i="6"/>
  <c r="E578" i="6"/>
  <c r="E577" i="6" s="1"/>
  <c r="E576" i="6" s="1"/>
  <c r="G574" i="6"/>
  <c r="E574" i="6"/>
  <c r="E573" i="6" s="1"/>
  <c r="G571" i="6"/>
  <c r="E571" i="6"/>
  <c r="E570" i="6" s="1"/>
  <c r="G568" i="6"/>
  <c r="E568" i="6"/>
  <c r="E567" i="6" s="1"/>
  <c r="G562" i="6"/>
  <c r="E562" i="6"/>
  <c r="E561" i="6" s="1"/>
  <c r="E560" i="6" s="1"/>
  <c r="G558" i="6"/>
  <c r="E558" i="6"/>
  <c r="G556" i="6"/>
  <c r="E556" i="6"/>
  <c r="G554" i="6"/>
  <c r="E554" i="6"/>
  <c r="G551" i="6"/>
  <c r="E551" i="6"/>
  <c r="G549" i="6"/>
  <c r="E549" i="6"/>
  <c r="G546" i="6"/>
  <c r="E546" i="6"/>
  <c r="G544" i="6"/>
  <c r="E544" i="6"/>
  <c r="G541" i="6"/>
  <c r="E541" i="6"/>
  <c r="E540" i="6" s="1"/>
  <c r="G538" i="6"/>
  <c r="E538" i="6"/>
  <c r="E537" i="6" s="1"/>
  <c r="G535" i="6"/>
  <c r="E535" i="6"/>
  <c r="G533" i="6"/>
  <c r="E533" i="6"/>
  <c r="G531" i="6"/>
  <c r="E531" i="6"/>
  <c r="G528" i="6"/>
  <c r="E528" i="6"/>
  <c r="G526" i="6"/>
  <c r="E526" i="6"/>
  <c r="G524" i="6"/>
  <c r="E524" i="6"/>
  <c r="G521" i="6"/>
  <c r="E521" i="6"/>
  <c r="E520" i="6" s="1"/>
  <c r="G516" i="6"/>
  <c r="E516" i="6"/>
  <c r="E515" i="6" s="1"/>
  <c r="E514" i="6" s="1"/>
  <c r="E513" i="6" s="1"/>
  <c r="G511" i="6"/>
  <c r="E511" i="6"/>
  <c r="G509" i="6"/>
  <c r="E509" i="6"/>
  <c r="G507" i="6"/>
  <c r="E507" i="6"/>
  <c r="G503" i="6"/>
  <c r="E503" i="6"/>
  <c r="G501" i="6"/>
  <c r="E501" i="6"/>
  <c r="G497" i="6"/>
  <c r="E497" i="6"/>
  <c r="E496" i="6" s="1"/>
  <c r="G494" i="6"/>
  <c r="E494" i="6"/>
  <c r="E493" i="6" s="1"/>
  <c r="G488" i="6"/>
  <c r="E488" i="6"/>
  <c r="E487" i="6" s="1"/>
  <c r="E486" i="6" s="1"/>
  <c r="E485" i="6" s="1"/>
  <c r="E484" i="6" s="1"/>
  <c r="G482" i="6"/>
  <c r="E482" i="6"/>
  <c r="E481" i="6" s="1"/>
  <c r="E480" i="6" s="1"/>
  <c r="E479" i="6" s="1"/>
  <c r="G477" i="6"/>
  <c r="E477" i="6"/>
  <c r="E476" i="6" s="1"/>
  <c r="E475" i="6" s="1"/>
  <c r="G472" i="6"/>
  <c r="E472" i="6"/>
  <c r="G470" i="6"/>
  <c r="E470" i="6"/>
  <c r="G465" i="6"/>
  <c r="E465" i="6"/>
  <c r="E464" i="6" s="1"/>
  <c r="E463" i="6" s="1"/>
  <c r="G461" i="6"/>
  <c r="E461" i="6"/>
  <c r="E460" i="6" s="1"/>
  <c r="E459" i="6" s="1"/>
  <c r="G457" i="6"/>
  <c r="E457" i="6"/>
  <c r="E456" i="6" s="1"/>
  <c r="G453" i="6"/>
  <c r="E453" i="6"/>
  <c r="E452" i="6" s="1"/>
  <c r="G449" i="6"/>
  <c r="E449" i="6"/>
  <c r="E448" i="6" s="1"/>
  <c r="G445" i="6"/>
  <c r="E445" i="6"/>
  <c r="E444" i="6" s="1"/>
  <c r="G437" i="6"/>
  <c r="E437" i="6"/>
  <c r="E436" i="6" s="1"/>
  <c r="G432" i="6"/>
  <c r="E432" i="6"/>
  <c r="E431" i="6" s="1"/>
  <c r="G428" i="6"/>
  <c r="E428" i="6"/>
  <c r="E427" i="6" s="1"/>
  <c r="G422" i="6"/>
  <c r="E422" i="6"/>
  <c r="E421" i="6" s="1"/>
  <c r="E420" i="6" s="1"/>
  <c r="E419" i="6" s="1"/>
  <c r="G417" i="6"/>
  <c r="E417" i="6"/>
  <c r="E416" i="6" s="1"/>
  <c r="E415" i="6" s="1"/>
  <c r="E414" i="6" s="1"/>
  <c r="G411" i="6"/>
  <c r="E411" i="6"/>
  <c r="E410" i="6" s="1"/>
  <c r="G408" i="6"/>
  <c r="E408" i="6"/>
  <c r="E407" i="6" s="1"/>
  <c r="G403" i="6"/>
  <c r="E403" i="6"/>
  <c r="E402" i="6" s="1"/>
  <c r="G398" i="6"/>
  <c r="E398" i="6"/>
  <c r="E397" i="6" s="1"/>
  <c r="G392" i="6"/>
  <c r="E392" i="6"/>
  <c r="G390" i="6"/>
  <c r="G388" i="6"/>
  <c r="E388" i="6"/>
  <c r="G383" i="6"/>
  <c r="E383" i="6"/>
  <c r="E382" i="6" s="1"/>
  <c r="E381" i="6" s="1"/>
  <c r="E380" i="6" s="1"/>
  <c r="G378" i="6"/>
  <c r="E378" i="6"/>
  <c r="E377" i="6" s="1"/>
  <c r="E376" i="6" s="1"/>
  <c r="E375" i="6" s="1"/>
  <c r="G373" i="6"/>
  <c r="E373" i="6"/>
  <c r="E372" i="6" s="1"/>
  <c r="E371" i="6" s="1"/>
  <c r="E370" i="6" s="1"/>
  <c r="G368" i="6"/>
  <c r="E368" i="6"/>
  <c r="E367" i="6" s="1"/>
  <c r="E366" i="6" s="1"/>
  <c r="G364" i="6"/>
  <c r="E364" i="6"/>
  <c r="E363" i="6" s="1"/>
  <c r="E362" i="6" s="1"/>
  <c r="G359" i="6"/>
  <c r="E359" i="6"/>
  <c r="G357" i="6"/>
  <c r="E357" i="6"/>
  <c r="G354" i="6"/>
  <c r="E354" i="6"/>
  <c r="E353" i="6" s="1"/>
  <c r="G350" i="6"/>
  <c r="E350" i="6"/>
  <c r="E349" i="6" s="1"/>
  <c r="E348" i="6" s="1"/>
  <c r="G345" i="6"/>
  <c r="E345" i="6"/>
  <c r="G343" i="6"/>
  <c r="E343" i="6"/>
  <c r="G339" i="6"/>
  <c r="E339" i="6"/>
  <c r="E338" i="6" s="1"/>
  <c r="E337" i="6" s="1"/>
  <c r="G335" i="6"/>
  <c r="E335" i="6"/>
  <c r="G333" i="6"/>
  <c r="E333" i="6"/>
  <c r="G330" i="6"/>
  <c r="E330" i="6"/>
  <c r="E329" i="6" s="1"/>
  <c r="G327" i="6"/>
  <c r="E327" i="6"/>
  <c r="E326" i="6" s="1"/>
  <c r="G321" i="6"/>
  <c r="E321" i="6"/>
  <c r="E320" i="6" s="1"/>
  <c r="G318" i="6"/>
  <c r="E318" i="6"/>
  <c r="E317" i="6" s="1"/>
  <c r="G315" i="6"/>
  <c r="E315" i="6"/>
  <c r="E314" i="6" s="1"/>
  <c r="G312" i="6"/>
  <c r="E312" i="6"/>
  <c r="E311" i="6" s="1"/>
  <c r="G307" i="6"/>
  <c r="E307" i="6"/>
  <c r="E306" i="6" s="1"/>
  <c r="E305" i="6" s="1"/>
  <c r="G303" i="6"/>
  <c r="E303" i="6"/>
  <c r="E302" i="6" s="1"/>
  <c r="E301" i="6" s="1"/>
  <c r="G298" i="6"/>
  <c r="E298" i="6"/>
  <c r="E297" i="6" s="1"/>
  <c r="E296" i="6" s="1"/>
  <c r="G291" i="6"/>
  <c r="E291" i="6"/>
  <c r="G289" i="6"/>
  <c r="E289" i="6"/>
  <c r="E283" i="6"/>
  <c r="G278" i="6"/>
  <c r="E278" i="6"/>
  <c r="E277" i="6" s="1"/>
  <c r="E276" i="6" s="1"/>
  <c r="E275" i="6" s="1"/>
  <c r="G272" i="6"/>
  <c r="E272" i="6"/>
  <c r="E271" i="6" s="1"/>
  <c r="E270" i="6" s="1"/>
  <c r="E269" i="6" s="1"/>
  <c r="G267" i="6"/>
  <c r="E267" i="6"/>
  <c r="E266" i="6" s="1"/>
  <c r="E265" i="6" s="1"/>
  <c r="E264" i="6" s="1"/>
  <c r="G262" i="6"/>
  <c r="E262" i="6"/>
  <c r="E261" i="6" s="1"/>
  <c r="G258" i="6"/>
  <c r="E258" i="6"/>
  <c r="E257" i="6" s="1"/>
  <c r="G252" i="6"/>
  <c r="E252" i="6"/>
  <c r="E251" i="6" s="1"/>
  <c r="E250" i="6" s="1"/>
  <c r="E249" i="6" s="1"/>
  <c r="G247" i="6"/>
  <c r="E247" i="6"/>
  <c r="G245" i="6"/>
  <c r="E245" i="6"/>
  <c r="G238" i="6"/>
  <c r="E238" i="6"/>
  <c r="G236" i="6"/>
  <c r="E236" i="6"/>
  <c r="G230" i="6"/>
  <c r="E230" i="6"/>
  <c r="E229" i="6" s="1"/>
  <c r="G225" i="6"/>
  <c r="E225" i="6"/>
  <c r="E224" i="6" s="1"/>
  <c r="E223" i="6" s="1"/>
  <c r="G221" i="6"/>
  <c r="E221" i="6"/>
  <c r="E219" i="6"/>
  <c r="H219" i="6" s="1"/>
  <c r="G218" i="6"/>
  <c r="G213" i="6"/>
  <c r="E213" i="6"/>
  <c r="E212" i="6" s="1"/>
  <c r="G210" i="6"/>
  <c r="G208" i="6"/>
  <c r="E208" i="6"/>
  <c r="E207" i="6" s="1"/>
  <c r="G199" i="6"/>
  <c r="E199" i="6"/>
  <c r="G195" i="6"/>
  <c r="E195" i="6"/>
  <c r="E194" i="6" s="1"/>
  <c r="E193" i="6" s="1"/>
  <c r="G190" i="6"/>
  <c r="E190" i="6"/>
  <c r="E189" i="6" s="1"/>
  <c r="G187" i="6"/>
  <c r="E187" i="6"/>
  <c r="E186" i="6" s="1"/>
  <c r="G180" i="6"/>
  <c r="E180" i="6"/>
  <c r="E179" i="6" s="1"/>
  <c r="G176" i="6"/>
  <c r="E176" i="6"/>
  <c r="E175" i="6" s="1"/>
  <c r="E174" i="6" s="1"/>
  <c r="G170" i="6"/>
  <c r="E170" i="6"/>
  <c r="E169" i="6" s="1"/>
  <c r="E168" i="6" s="1"/>
  <c r="G166" i="6"/>
  <c r="E166" i="6"/>
  <c r="E165" i="6" s="1"/>
  <c r="E164" i="6" s="1"/>
  <c r="G162" i="6"/>
  <c r="E162" i="6"/>
  <c r="E161" i="6" s="1"/>
  <c r="G159" i="6"/>
  <c r="E159" i="6"/>
  <c r="G157" i="6"/>
  <c r="E157" i="6"/>
  <c r="G153" i="6"/>
  <c r="E153" i="6"/>
  <c r="G151" i="6"/>
  <c r="E151" i="6"/>
  <c r="G145" i="6"/>
  <c r="E145" i="6"/>
  <c r="E144" i="6" s="1"/>
  <c r="G142" i="6"/>
  <c r="E142" i="6"/>
  <c r="E141" i="6" s="1"/>
  <c r="G139" i="6"/>
  <c r="E139" i="6"/>
  <c r="G137" i="6"/>
  <c r="E137" i="6"/>
  <c r="G130" i="6"/>
  <c r="E130" i="6"/>
  <c r="G127" i="6"/>
  <c r="E127" i="6"/>
  <c r="G123" i="6"/>
  <c r="E123" i="6"/>
  <c r="E122" i="6" s="1"/>
  <c r="G120" i="6"/>
  <c r="E120" i="6"/>
  <c r="G118" i="6"/>
  <c r="E118" i="6"/>
  <c r="G112" i="6"/>
  <c r="E112" i="6"/>
  <c r="G110" i="6"/>
  <c r="E110" i="6"/>
  <c r="G107" i="6"/>
  <c r="E107" i="6"/>
  <c r="G105" i="6"/>
  <c r="E105" i="6"/>
  <c r="G103" i="6"/>
  <c r="E103" i="6"/>
  <c r="G100" i="6"/>
  <c r="E100" i="6"/>
  <c r="G98" i="6"/>
  <c r="E98" i="6"/>
  <c r="G96" i="6"/>
  <c r="E96" i="6"/>
  <c r="G93" i="6"/>
  <c r="E93" i="6"/>
  <c r="E92" i="6" s="1"/>
  <c r="G90" i="6"/>
  <c r="E90" i="6"/>
  <c r="G88" i="6"/>
  <c r="E88" i="6"/>
  <c r="G85" i="6"/>
  <c r="E85" i="6"/>
  <c r="G83" i="6"/>
  <c r="G80" i="6"/>
  <c r="E80" i="6"/>
  <c r="G78" i="6"/>
  <c r="E78" i="6"/>
  <c r="G75" i="6"/>
  <c r="E75" i="6"/>
  <c r="G73" i="6"/>
  <c r="E73" i="6"/>
  <c r="G71" i="6"/>
  <c r="E71" i="6"/>
  <c r="G69" i="6"/>
  <c r="E69" i="6"/>
  <c r="G67" i="6"/>
  <c r="E67" i="6"/>
  <c r="G61" i="6"/>
  <c r="E61" i="6"/>
  <c r="E60" i="6" s="1"/>
  <c r="E59" i="6" s="1"/>
  <c r="E58" i="6" s="1"/>
  <c r="G56" i="6"/>
  <c r="E56" i="6"/>
  <c r="E55" i="6" s="1"/>
  <c r="E54" i="6" s="1"/>
  <c r="E53" i="6" s="1"/>
  <c r="G51" i="6"/>
  <c r="E51" i="6"/>
  <c r="E50" i="6" s="1"/>
  <c r="E49" i="6" s="1"/>
  <c r="G47" i="6"/>
  <c r="E47" i="6"/>
  <c r="E46" i="6" s="1"/>
  <c r="E45" i="6" s="1"/>
  <c r="G42" i="6"/>
  <c r="E42" i="6"/>
  <c r="E41" i="6" s="1"/>
  <c r="G38" i="6"/>
  <c r="E38" i="6"/>
  <c r="E37" i="6" s="1"/>
  <c r="G34" i="6"/>
  <c r="E34" i="6"/>
  <c r="E33" i="6" s="1"/>
  <c r="E32" i="6" s="1"/>
  <c r="G27" i="6"/>
  <c r="E27" i="6"/>
  <c r="E26" i="6" s="1"/>
  <c r="G24" i="6"/>
  <c r="E24" i="6"/>
  <c r="E23" i="6" s="1"/>
  <c r="G19" i="6"/>
  <c r="E19" i="6"/>
  <c r="E18" i="6" s="1"/>
  <c r="E17" i="6" s="1"/>
  <c r="E16" i="6" s="1"/>
  <c r="G13" i="6"/>
  <c r="E13" i="6"/>
  <c r="E12" i="6" s="1"/>
  <c r="E11" i="6" s="1"/>
  <c r="E10" i="6" s="1"/>
  <c r="E9" i="6" s="1"/>
  <c r="I90" i="6" l="1"/>
  <c r="H90" i="6"/>
  <c r="I100" i="6"/>
  <c r="H100" i="6"/>
  <c r="I110" i="6"/>
  <c r="H110" i="6"/>
  <c r="I118" i="6"/>
  <c r="H118" i="6"/>
  <c r="I130" i="6"/>
  <c r="H130" i="6"/>
  <c r="I139" i="6"/>
  <c r="H139" i="6"/>
  <c r="I159" i="6"/>
  <c r="H159" i="6"/>
  <c r="I176" i="6"/>
  <c r="H176" i="6"/>
  <c r="H195" i="6"/>
  <c r="I195" i="6"/>
  <c r="E282" i="6"/>
  <c r="E281" i="6" s="1"/>
  <c r="E280" i="6" s="1"/>
  <c r="H283" i="6"/>
  <c r="I312" i="6"/>
  <c r="H312" i="6"/>
  <c r="I333" i="6"/>
  <c r="H333" i="6"/>
  <c r="I345" i="6"/>
  <c r="H345" i="6"/>
  <c r="I368" i="6"/>
  <c r="H368" i="6"/>
  <c r="I645" i="6"/>
  <c r="H645" i="6"/>
  <c r="I651" i="6"/>
  <c r="H651" i="6"/>
  <c r="H672" i="6"/>
  <c r="I672" i="6"/>
  <c r="I693" i="6"/>
  <c r="H693" i="6"/>
  <c r="I714" i="6"/>
  <c r="H714" i="6"/>
  <c r="I726" i="6"/>
  <c r="H726" i="6"/>
  <c r="H744" i="6"/>
  <c r="I744" i="6"/>
  <c r="H780" i="6"/>
  <c r="I780" i="6"/>
  <c r="I24" i="6"/>
  <c r="H24" i="6"/>
  <c r="I42" i="6"/>
  <c r="H42" i="6"/>
  <c r="I61" i="6"/>
  <c r="H61" i="6"/>
  <c r="I69" i="6"/>
  <c r="H69" i="6"/>
  <c r="I78" i="6"/>
  <c r="H78" i="6"/>
  <c r="I213" i="6"/>
  <c r="H213" i="6"/>
  <c r="I221" i="6"/>
  <c r="H221" i="6"/>
  <c r="I230" i="6"/>
  <c r="H230" i="6"/>
  <c r="H247" i="6"/>
  <c r="I247" i="6"/>
  <c r="H267" i="6"/>
  <c r="I267" i="6"/>
  <c r="I403" i="6"/>
  <c r="H403" i="6"/>
  <c r="I432" i="6"/>
  <c r="H432" i="6"/>
  <c r="I453" i="6"/>
  <c r="H453" i="6"/>
  <c r="I470" i="6"/>
  <c r="H470" i="6"/>
  <c r="H488" i="6"/>
  <c r="I488" i="6"/>
  <c r="I497" i="6"/>
  <c r="H497" i="6"/>
  <c r="I509" i="6"/>
  <c r="H509" i="6"/>
  <c r="H524" i="6"/>
  <c r="I524" i="6"/>
  <c r="I538" i="6"/>
  <c r="H538" i="6"/>
  <c r="I549" i="6"/>
  <c r="H549" i="6"/>
  <c r="I558" i="6"/>
  <c r="H558" i="6"/>
  <c r="H568" i="6"/>
  <c r="I568" i="6"/>
  <c r="I593" i="6"/>
  <c r="H593" i="6"/>
  <c r="I611" i="6"/>
  <c r="H611" i="6"/>
  <c r="I623" i="6"/>
  <c r="H623" i="6"/>
  <c r="I634" i="6"/>
  <c r="H634" i="6"/>
  <c r="H83" i="6"/>
  <c r="I83" i="6"/>
  <c r="I88" i="6"/>
  <c r="H88" i="6"/>
  <c r="I93" i="6"/>
  <c r="H93" i="6"/>
  <c r="I98" i="6"/>
  <c r="H98" i="6"/>
  <c r="I103" i="6"/>
  <c r="H103" i="6"/>
  <c r="H107" i="6"/>
  <c r="I107" i="6"/>
  <c r="I112" i="6"/>
  <c r="H112" i="6"/>
  <c r="I120" i="6"/>
  <c r="H120" i="6"/>
  <c r="H127" i="6"/>
  <c r="I127" i="6"/>
  <c r="I137" i="6"/>
  <c r="H137" i="6"/>
  <c r="I142" i="6"/>
  <c r="H142" i="6"/>
  <c r="I151" i="6"/>
  <c r="H151" i="6"/>
  <c r="I157" i="6"/>
  <c r="H157" i="6"/>
  <c r="I162" i="6"/>
  <c r="H162" i="6"/>
  <c r="I170" i="6"/>
  <c r="H170" i="6"/>
  <c r="I180" i="6"/>
  <c r="H180" i="6"/>
  <c r="I190" i="6"/>
  <c r="H190" i="6"/>
  <c r="H199" i="6"/>
  <c r="I199" i="6"/>
  <c r="I289" i="6"/>
  <c r="H289" i="6"/>
  <c r="I298" i="6"/>
  <c r="H298" i="6"/>
  <c r="I307" i="6"/>
  <c r="H307" i="6"/>
  <c r="I315" i="6"/>
  <c r="H315" i="6"/>
  <c r="I321" i="6"/>
  <c r="H321" i="6"/>
  <c r="I330" i="6"/>
  <c r="H330" i="6"/>
  <c r="I335" i="6"/>
  <c r="H335" i="6"/>
  <c r="I343" i="6"/>
  <c r="H343" i="6"/>
  <c r="I350" i="6"/>
  <c r="H350" i="6"/>
  <c r="I357" i="6"/>
  <c r="H357" i="6"/>
  <c r="I364" i="6"/>
  <c r="H364" i="6"/>
  <c r="I373" i="6"/>
  <c r="H373" i="6"/>
  <c r="I383" i="6"/>
  <c r="H383" i="6"/>
  <c r="I641" i="6"/>
  <c r="H641" i="6"/>
  <c r="H648" i="6"/>
  <c r="I648" i="6"/>
  <c r="I655" i="6"/>
  <c r="H655" i="6"/>
  <c r="I666" i="6"/>
  <c r="H666" i="6"/>
  <c r="I674" i="6"/>
  <c r="H674" i="6"/>
  <c r="I686" i="6"/>
  <c r="H686" i="6"/>
  <c r="I695" i="6"/>
  <c r="H695" i="6"/>
  <c r="I701" i="6"/>
  <c r="H701" i="6"/>
  <c r="I707" i="6"/>
  <c r="H707" i="6"/>
  <c r="I718" i="6"/>
  <c r="H718" i="6"/>
  <c r="I723" i="6"/>
  <c r="H723" i="6"/>
  <c r="I730" i="6"/>
  <c r="H730" i="6"/>
  <c r="H740" i="6"/>
  <c r="I740" i="6"/>
  <c r="I749" i="6"/>
  <c r="H749" i="6"/>
  <c r="I757" i="6"/>
  <c r="H757" i="6"/>
  <c r="H768" i="6"/>
  <c r="I768" i="6"/>
  <c r="I775" i="6"/>
  <c r="H775" i="6"/>
  <c r="H784" i="6"/>
  <c r="I784" i="6"/>
  <c r="H792" i="6"/>
  <c r="I792" i="6"/>
  <c r="I797" i="6"/>
  <c r="H797" i="6"/>
  <c r="I802" i="6"/>
  <c r="H802" i="6"/>
  <c r="I806" i="6"/>
  <c r="H806" i="6"/>
  <c r="I813" i="6"/>
  <c r="H813" i="6"/>
  <c r="I819" i="6"/>
  <c r="H819" i="6"/>
  <c r="I85" i="6"/>
  <c r="H85" i="6"/>
  <c r="I96" i="6"/>
  <c r="H96" i="6"/>
  <c r="I105" i="6"/>
  <c r="H105" i="6"/>
  <c r="I123" i="6"/>
  <c r="H123" i="6"/>
  <c r="I145" i="6"/>
  <c r="H145" i="6"/>
  <c r="I153" i="6"/>
  <c r="H153" i="6"/>
  <c r="I166" i="6"/>
  <c r="H166" i="6"/>
  <c r="H187" i="6"/>
  <c r="I187" i="6"/>
  <c r="I208" i="6"/>
  <c r="H208" i="6"/>
  <c r="I218" i="6"/>
  <c r="I291" i="6"/>
  <c r="H291" i="6"/>
  <c r="I303" i="6"/>
  <c r="H303" i="6"/>
  <c r="I318" i="6"/>
  <c r="H318" i="6"/>
  <c r="I327" i="6"/>
  <c r="H327" i="6"/>
  <c r="I339" i="6"/>
  <c r="H339" i="6"/>
  <c r="I354" i="6"/>
  <c r="H354" i="6"/>
  <c r="I359" i="6"/>
  <c r="H359" i="6"/>
  <c r="I378" i="6"/>
  <c r="H378" i="6"/>
  <c r="I388" i="6"/>
  <c r="H388" i="6"/>
  <c r="H660" i="6"/>
  <c r="I660" i="6"/>
  <c r="I682" i="6"/>
  <c r="H682" i="6"/>
  <c r="I698" i="6"/>
  <c r="H698" i="6"/>
  <c r="H704" i="6"/>
  <c r="I704" i="6"/>
  <c r="H720" i="6"/>
  <c r="I720" i="6"/>
  <c r="I734" i="6"/>
  <c r="H734" i="6"/>
  <c r="I753" i="6"/>
  <c r="H753" i="6"/>
  <c r="I761" i="6"/>
  <c r="H761" i="6"/>
  <c r="I771" i="6"/>
  <c r="H771" i="6"/>
  <c r="I789" i="6"/>
  <c r="H789" i="6"/>
  <c r="I795" i="6"/>
  <c r="H795" i="6"/>
  <c r="I799" i="6"/>
  <c r="H799" i="6"/>
  <c r="H804" i="6"/>
  <c r="I804" i="6"/>
  <c r="I810" i="6"/>
  <c r="H810" i="6"/>
  <c r="H816" i="6"/>
  <c r="I816" i="6"/>
  <c r="I13" i="6"/>
  <c r="H13" i="6"/>
  <c r="I34" i="6"/>
  <c r="H34" i="6"/>
  <c r="I51" i="6"/>
  <c r="H51" i="6"/>
  <c r="I73" i="6"/>
  <c r="H73" i="6"/>
  <c r="I238" i="6"/>
  <c r="H238" i="6"/>
  <c r="I258" i="6"/>
  <c r="H258" i="6"/>
  <c r="I278" i="6"/>
  <c r="H278" i="6"/>
  <c r="I392" i="6"/>
  <c r="H392" i="6"/>
  <c r="I411" i="6"/>
  <c r="H411" i="6"/>
  <c r="I422" i="6"/>
  <c r="H422" i="6"/>
  <c r="I445" i="6"/>
  <c r="H445" i="6"/>
  <c r="I461" i="6"/>
  <c r="H461" i="6"/>
  <c r="I477" i="6"/>
  <c r="H477" i="6"/>
  <c r="I503" i="6"/>
  <c r="H503" i="6"/>
  <c r="H516" i="6"/>
  <c r="I516" i="6"/>
  <c r="H528" i="6"/>
  <c r="I528" i="6"/>
  <c r="I533" i="6"/>
  <c r="H533" i="6"/>
  <c r="H544" i="6"/>
  <c r="I544" i="6"/>
  <c r="I554" i="6"/>
  <c r="H554" i="6"/>
  <c r="I574" i="6"/>
  <c r="H574" i="6"/>
  <c r="I602" i="6"/>
  <c r="H602" i="6"/>
  <c r="I617" i="6"/>
  <c r="H617" i="6"/>
  <c r="I19" i="6"/>
  <c r="H19" i="6"/>
  <c r="H27" i="6"/>
  <c r="I27" i="6"/>
  <c r="I38" i="6"/>
  <c r="H38" i="6"/>
  <c r="I56" i="6"/>
  <c r="H56" i="6"/>
  <c r="H67" i="6"/>
  <c r="I67" i="6"/>
  <c r="I71" i="6"/>
  <c r="H71" i="6"/>
  <c r="H75" i="6"/>
  <c r="I75" i="6"/>
  <c r="I80" i="6"/>
  <c r="H80" i="6"/>
  <c r="I210" i="6"/>
  <c r="H210" i="6"/>
  <c r="I225" i="6"/>
  <c r="H225" i="6"/>
  <c r="I236" i="6"/>
  <c r="H236" i="6"/>
  <c r="I245" i="6"/>
  <c r="H245" i="6"/>
  <c r="I252" i="6"/>
  <c r="H252" i="6"/>
  <c r="I262" i="6"/>
  <c r="H262" i="6"/>
  <c r="I272" i="6"/>
  <c r="H272" i="6"/>
  <c r="I390" i="6"/>
  <c r="H390" i="6"/>
  <c r="I398" i="6"/>
  <c r="H398" i="6"/>
  <c r="I408" i="6"/>
  <c r="H408" i="6"/>
  <c r="I417" i="6"/>
  <c r="H417" i="6"/>
  <c r="I428" i="6"/>
  <c r="H428" i="6"/>
  <c r="I437" i="6"/>
  <c r="H437" i="6"/>
  <c r="I449" i="6"/>
  <c r="H449" i="6"/>
  <c r="I457" i="6"/>
  <c r="H457" i="6"/>
  <c r="I465" i="6"/>
  <c r="H465" i="6"/>
  <c r="H472" i="6"/>
  <c r="I472" i="6"/>
  <c r="I482" i="6"/>
  <c r="H482" i="6"/>
  <c r="I494" i="6"/>
  <c r="H494" i="6"/>
  <c r="I501" i="6"/>
  <c r="H501" i="6"/>
  <c r="I507" i="6"/>
  <c r="H507" i="6"/>
  <c r="I511" i="6"/>
  <c r="H511" i="6"/>
  <c r="I521" i="6"/>
  <c r="H521" i="6"/>
  <c r="I526" i="6"/>
  <c r="H526" i="6"/>
  <c r="I531" i="6"/>
  <c r="H531" i="6"/>
  <c r="I535" i="6"/>
  <c r="H535" i="6"/>
  <c r="I541" i="6"/>
  <c r="H541" i="6"/>
  <c r="I546" i="6"/>
  <c r="H546" i="6"/>
  <c r="I551" i="6"/>
  <c r="H551" i="6"/>
  <c r="H556" i="6"/>
  <c r="I556" i="6"/>
  <c r="I562" i="6"/>
  <c r="H562" i="6"/>
  <c r="I571" i="6"/>
  <c r="H571" i="6"/>
  <c r="I578" i="6"/>
  <c r="H578" i="6"/>
  <c r="I598" i="6"/>
  <c r="H598" i="6"/>
  <c r="H608" i="6"/>
  <c r="I608" i="6"/>
  <c r="I614" i="6"/>
  <c r="H614" i="6"/>
  <c r="H620" i="6"/>
  <c r="I620" i="6"/>
  <c r="I629" i="6"/>
  <c r="H629" i="6"/>
  <c r="I637" i="6"/>
  <c r="H637" i="6"/>
  <c r="H47" i="6"/>
  <c r="E435" i="6"/>
  <c r="F786" i="6"/>
  <c r="F821" i="6" s="1"/>
  <c r="G92" i="6"/>
  <c r="G141" i="6"/>
  <c r="G161" i="6"/>
  <c r="G407" i="6"/>
  <c r="G416" i="6"/>
  <c r="G421" i="6"/>
  <c r="G431" i="6"/>
  <c r="G456" i="6"/>
  <c r="G464" i="6"/>
  <c r="G469" i="6"/>
  <c r="G476" i="6"/>
  <c r="G487" i="6"/>
  <c r="G496" i="6"/>
  <c r="G515" i="6"/>
  <c r="G537" i="6"/>
  <c r="G567" i="6"/>
  <c r="G573" i="6"/>
  <c r="G592" i="6"/>
  <c r="G601" i="6"/>
  <c r="G610" i="6"/>
  <c r="G616" i="6"/>
  <c r="G622" i="6"/>
  <c r="G633" i="6"/>
  <c r="G18" i="6"/>
  <c r="G26" i="6"/>
  <c r="G37" i="6"/>
  <c r="G46" i="6"/>
  <c r="H46" i="6" s="1"/>
  <c r="G55" i="6"/>
  <c r="G212" i="6"/>
  <c r="G229" i="6"/>
  <c r="G257" i="6"/>
  <c r="G266" i="6"/>
  <c r="G277" i="6"/>
  <c r="G302" i="6"/>
  <c r="G311" i="6"/>
  <c r="G317" i="6"/>
  <c r="G326" i="6"/>
  <c r="G332" i="6"/>
  <c r="G338" i="6"/>
  <c r="G353" i="6"/>
  <c r="G367" i="6"/>
  <c r="G377" i="6"/>
  <c r="G640" i="6"/>
  <c r="G647" i="6"/>
  <c r="G654" i="6"/>
  <c r="G665" i="6"/>
  <c r="G681" i="6"/>
  <c r="G697" i="6"/>
  <c r="G703" i="6"/>
  <c r="G713" i="6"/>
  <c r="G725" i="6"/>
  <c r="G733" i="6"/>
  <c r="G743" i="6"/>
  <c r="G752" i="6"/>
  <c r="G760" i="6"/>
  <c r="G770" i="6"/>
  <c r="G779" i="6"/>
  <c r="G788" i="6"/>
  <c r="G809" i="6"/>
  <c r="G815" i="6"/>
  <c r="G169" i="6"/>
  <c r="G189" i="6"/>
  <c r="G217" i="6"/>
  <c r="G397" i="6"/>
  <c r="G444" i="6"/>
  <c r="G144" i="6"/>
  <c r="G175" i="6"/>
  <c r="G402" i="6"/>
  <c r="G427" i="6"/>
  <c r="G481" i="6"/>
  <c r="G520" i="6"/>
  <c r="G540" i="6"/>
  <c r="G561" i="6"/>
  <c r="G570" i="6"/>
  <c r="G577" i="6"/>
  <c r="G597" i="6"/>
  <c r="G607" i="6"/>
  <c r="G613" i="6"/>
  <c r="G619" i="6"/>
  <c r="G628" i="6"/>
  <c r="G179" i="6"/>
  <c r="G198" i="6"/>
  <c r="G122" i="6"/>
  <c r="G165" i="6"/>
  <c r="G186" i="6"/>
  <c r="G194" i="6"/>
  <c r="G410" i="6"/>
  <c r="G436" i="6"/>
  <c r="G448" i="6"/>
  <c r="G452" i="6"/>
  <c r="G460" i="6"/>
  <c r="G493" i="6"/>
  <c r="G636" i="6"/>
  <c r="G12" i="6"/>
  <c r="G23" i="6"/>
  <c r="G33" i="6"/>
  <c r="G41" i="6"/>
  <c r="G50" i="6"/>
  <c r="G60" i="6"/>
  <c r="E218" i="6"/>
  <c r="H218" i="6" s="1"/>
  <c r="G224" i="6"/>
  <c r="G251" i="6"/>
  <c r="G261" i="6"/>
  <c r="G271" i="6"/>
  <c r="G282" i="6"/>
  <c r="G297" i="6"/>
  <c r="G306" i="6"/>
  <c r="G314" i="6"/>
  <c r="G320" i="6"/>
  <c r="G329" i="6"/>
  <c r="G349" i="6"/>
  <c r="G363" i="6"/>
  <c r="G372" i="6"/>
  <c r="G382" i="6"/>
  <c r="G644" i="6"/>
  <c r="G650" i="6"/>
  <c r="G659" i="6"/>
  <c r="G685" i="6"/>
  <c r="G700" i="6"/>
  <c r="G706" i="6"/>
  <c r="G722" i="6"/>
  <c r="G729" i="6"/>
  <c r="G739" i="6"/>
  <c r="G748" i="6"/>
  <c r="G756" i="6"/>
  <c r="G767" i="6"/>
  <c r="G774" i="6"/>
  <c r="G783" i="6"/>
  <c r="G791" i="6"/>
  <c r="G812" i="6"/>
  <c r="G818" i="6"/>
  <c r="G150" i="6"/>
  <c r="G671" i="6"/>
  <c r="E126" i="6"/>
  <c r="E178" i="6"/>
  <c r="E671" i="6"/>
  <c r="E670" i="6" s="1"/>
  <c r="E426" i="6"/>
  <c r="G77" i="6"/>
  <c r="G207" i="6"/>
  <c r="E342" i="6"/>
  <c r="E341" i="6" s="1"/>
  <c r="E136" i="6"/>
  <c r="G156" i="6"/>
  <c r="E801" i="6"/>
  <c r="G244" i="6"/>
  <c r="E506" i="6"/>
  <c r="E505" i="6" s="1"/>
  <c r="G506" i="6"/>
  <c r="E523" i="6"/>
  <c r="E102" i="6"/>
  <c r="E22" i="6"/>
  <c r="E21" i="6" s="1"/>
  <c r="E36" i="6"/>
  <c r="E31" i="6" s="1"/>
  <c r="E82" i="6"/>
  <c r="E117" i="6"/>
  <c r="E150" i="6"/>
  <c r="E149" i="6" s="1"/>
  <c r="E632" i="6"/>
  <c r="E794" i="6"/>
  <c r="E778" i="6"/>
  <c r="E777" i="6" s="1"/>
  <c r="E87" i="6"/>
  <c r="E156" i="6"/>
  <c r="E155" i="6" s="1"/>
  <c r="E198" i="6"/>
  <c r="E197" i="6" s="1"/>
  <c r="G387" i="6"/>
  <c r="G717" i="6"/>
  <c r="E95" i="6"/>
  <c r="E300" i="6"/>
  <c r="E77" i="6"/>
  <c r="G82" i="6"/>
  <c r="G126" i="6"/>
  <c r="E206" i="6"/>
  <c r="E205" i="6" s="1"/>
  <c r="G235" i="6"/>
  <c r="E256" i="6"/>
  <c r="E255" i="6" s="1"/>
  <c r="E254" i="6" s="1"/>
  <c r="G342" i="6"/>
  <c r="G356" i="6"/>
  <c r="E396" i="6"/>
  <c r="E395" i="6" s="1"/>
  <c r="E500" i="6"/>
  <c r="E499" i="6" s="1"/>
  <c r="E553" i="6"/>
  <c r="G553" i="6"/>
  <c r="E692" i="6"/>
  <c r="G692" i="6"/>
  <c r="G801" i="6"/>
  <c r="E288" i="6"/>
  <c r="E287" i="6" s="1"/>
  <c r="E286" i="6" s="1"/>
  <c r="E406" i="6"/>
  <c r="E405" i="6" s="1"/>
  <c r="E469" i="6"/>
  <c r="E468" i="6" s="1"/>
  <c r="E467" i="6" s="1"/>
  <c r="E738" i="6"/>
  <c r="G117" i="6"/>
  <c r="G548" i="6"/>
  <c r="E766" i="6"/>
  <c r="E765" i="6" s="1"/>
  <c r="E595" i="6"/>
  <c r="G102" i="6"/>
  <c r="E109" i="6"/>
  <c r="G136" i="6"/>
  <c r="G543" i="6"/>
  <c r="E680" i="6"/>
  <c r="E747" i="6"/>
  <c r="E808" i="6"/>
  <c r="E295" i="6"/>
  <c r="E310" i="6"/>
  <c r="E309" i="6" s="1"/>
  <c r="E492" i="6"/>
  <c r="E643" i="6"/>
  <c r="E356" i="6"/>
  <c r="E352" i="6" s="1"/>
  <c r="E387" i="6"/>
  <c r="E386" i="6" s="1"/>
  <c r="E385" i="6" s="1"/>
  <c r="G523" i="6"/>
  <c r="E548" i="6"/>
  <c r="E606" i="6"/>
  <c r="E605" i="6" s="1"/>
  <c r="E604" i="6" s="1"/>
  <c r="E235" i="6"/>
  <c r="E228" i="6" s="1"/>
  <c r="E227" i="6" s="1"/>
  <c r="E332" i="6"/>
  <c r="E325" i="6" s="1"/>
  <c r="E361" i="6"/>
  <c r="G500" i="6"/>
  <c r="E717" i="6"/>
  <c r="G794" i="6"/>
  <c r="G66" i="6"/>
  <c r="E66" i="6"/>
  <c r="G87" i="6"/>
  <c r="G95" i="6"/>
  <c r="G109" i="6"/>
  <c r="E244" i="6"/>
  <c r="E243" i="6" s="1"/>
  <c r="E242" i="6" s="1"/>
  <c r="G288" i="6"/>
  <c r="E530" i="6"/>
  <c r="G530" i="6"/>
  <c r="E543" i="6"/>
  <c r="E566" i="6"/>
  <c r="E565" i="6" s="1"/>
  <c r="E662" i="6"/>
  <c r="E274" i="6" l="1"/>
  <c r="I77" i="6"/>
  <c r="H77" i="6"/>
  <c r="I767" i="6"/>
  <c r="H767" i="6"/>
  <c r="I729" i="6"/>
  <c r="H729" i="6"/>
  <c r="I329" i="6"/>
  <c r="H329" i="6"/>
  <c r="I194" i="6"/>
  <c r="H194" i="6"/>
  <c r="I570" i="6"/>
  <c r="H570" i="6"/>
  <c r="H752" i="6"/>
  <c r="I752" i="6"/>
  <c r="I302" i="6"/>
  <c r="H302" i="6"/>
  <c r="I229" i="6"/>
  <c r="H229" i="6"/>
  <c r="H592" i="6"/>
  <c r="I592" i="6"/>
  <c r="I515" i="6"/>
  <c r="H515" i="6"/>
  <c r="I141" i="6"/>
  <c r="H141" i="6"/>
  <c r="I288" i="6"/>
  <c r="H288" i="6"/>
  <c r="H87" i="6"/>
  <c r="I87" i="6"/>
  <c r="I102" i="6"/>
  <c r="H102" i="6"/>
  <c r="I117" i="6"/>
  <c r="H117" i="6"/>
  <c r="I553" i="6"/>
  <c r="H553" i="6"/>
  <c r="I356" i="6"/>
  <c r="H356" i="6"/>
  <c r="H207" i="6"/>
  <c r="I207" i="6"/>
  <c r="I818" i="6"/>
  <c r="H818" i="6"/>
  <c r="I774" i="6"/>
  <c r="H774" i="6"/>
  <c r="I739" i="6"/>
  <c r="H739" i="6"/>
  <c r="H700" i="6"/>
  <c r="I700" i="6"/>
  <c r="H644" i="6"/>
  <c r="I644" i="6"/>
  <c r="I349" i="6"/>
  <c r="H349" i="6"/>
  <c r="I306" i="6"/>
  <c r="H306" i="6"/>
  <c r="I261" i="6"/>
  <c r="H261" i="6"/>
  <c r="I60" i="6"/>
  <c r="H60" i="6"/>
  <c r="H23" i="6"/>
  <c r="I23" i="6"/>
  <c r="H460" i="6"/>
  <c r="I460" i="6"/>
  <c r="I410" i="6"/>
  <c r="H410" i="6"/>
  <c r="I122" i="6"/>
  <c r="H122" i="6"/>
  <c r="I619" i="6"/>
  <c r="H619" i="6"/>
  <c r="I577" i="6"/>
  <c r="H577" i="6"/>
  <c r="H520" i="6"/>
  <c r="I520" i="6"/>
  <c r="H175" i="6"/>
  <c r="I175" i="6"/>
  <c r="I217" i="6"/>
  <c r="I809" i="6"/>
  <c r="H809" i="6"/>
  <c r="H760" i="6"/>
  <c r="I760" i="6"/>
  <c r="I725" i="6"/>
  <c r="H725" i="6"/>
  <c r="I681" i="6"/>
  <c r="H681" i="6"/>
  <c r="H640" i="6"/>
  <c r="I640" i="6"/>
  <c r="I338" i="6"/>
  <c r="H338" i="6"/>
  <c r="I311" i="6"/>
  <c r="H311" i="6"/>
  <c r="I257" i="6"/>
  <c r="H257" i="6"/>
  <c r="I633" i="6"/>
  <c r="H633" i="6"/>
  <c r="I601" i="6"/>
  <c r="H601" i="6"/>
  <c r="I537" i="6"/>
  <c r="H537" i="6"/>
  <c r="H476" i="6"/>
  <c r="I476" i="6"/>
  <c r="I431" i="6"/>
  <c r="H431" i="6"/>
  <c r="I161" i="6"/>
  <c r="H161" i="6"/>
  <c r="H500" i="6"/>
  <c r="I500" i="6"/>
  <c r="I543" i="6"/>
  <c r="H543" i="6"/>
  <c r="I156" i="6"/>
  <c r="H156" i="6"/>
  <c r="H812" i="6"/>
  <c r="I812" i="6"/>
  <c r="H251" i="6"/>
  <c r="I251" i="6"/>
  <c r="I613" i="6"/>
  <c r="H613" i="6"/>
  <c r="I144" i="6"/>
  <c r="H144" i="6"/>
  <c r="H788" i="6"/>
  <c r="I788" i="6"/>
  <c r="I665" i="6"/>
  <c r="H665" i="6"/>
  <c r="I332" i="6"/>
  <c r="H332" i="6"/>
  <c r="I37" i="6"/>
  <c r="H37" i="6"/>
  <c r="I622" i="6"/>
  <c r="H622" i="6"/>
  <c r="I469" i="6"/>
  <c r="H469" i="6"/>
  <c r="H95" i="6"/>
  <c r="I95" i="6"/>
  <c r="I794" i="6"/>
  <c r="H794" i="6"/>
  <c r="I523" i="6"/>
  <c r="H523" i="6"/>
  <c r="H548" i="6"/>
  <c r="I548" i="6"/>
  <c r="H235" i="6"/>
  <c r="I235" i="6"/>
  <c r="I387" i="6"/>
  <c r="H387" i="6"/>
  <c r="I244" i="6"/>
  <c r="H244" i="6"/>
  <c r="I150" i="6"/>
  <c r="H150" i="6"/>
  <c r="I783" i="6"/>
  <c r="H783" i="6"/>
  <c r="H748" i="6"/>
  <c r="I748" i="6"/>
  <c r="I706" i="6"/>
  <c r="H706" i="6"/>
  <c r="I650" i="6"/>
  <c r="H650" i="6"/>
  <c r="I363" i="6"/>
  <c r="H363" i="6"/>
  <c r="I314" i="6"/>
  <c r="H314" i="6"/>
  <c r="H271" i="6"/>
  <c r="I271" i="6"/>
  <c r="I33" i="6"/>
  <c r="H33" i="6"/>
  <c r="I493" i="6"/>
  <c r="H493" i="6"/>
  <c r="I436" i="6"/>
  <c r="H436" i="6"/>
  <c r="I165" i="6"/>
  <c r="H165" i="6"/>
  <c r="H628" i="6"/>
  <c r="I628" i="6"/>
  <c r="I597" i="6"/>
  <c r="H597" i="6"/>
  <c r="H540" i="6"/>
  <c r="I540" i="6"/>
  <c r="I402" i="6"/>
  <c r="H402" i="6"/>
  <c r="I397" i="6"/>
  <c r="H397" i="6"/>
  <c r="I815" i="6"/>
  <c r="H815" i="6"/>
  <c r="I770" i="6"/>
  <c r="H770" i="6"/>
  <c r="I733" i="6"/>
  <c r="H733" i="6"/>
  <c r="I697" i="6"/>
  <c r="H697" i="6"/>
  <c r="I647" i="6"/>
  <c r="H647" i="6"/>
  <c r="I353" i="6"/>
  <c r="H353" i="6"/>
  <c r="I317" i="6"/>
  <c r="H317" i="6"/>
  <c r="I266" i="6"/>
  <c r="H266" i="6"/>
  <c r="H55" i="6"/>
  <c r="I55" i="6"/>
  <c r="I18" i="6"/>
  <c r="H18" i="6"/>
  <c r="I610" i="6"/>
  <c r="H610" i="6"/>
  <c r="I567" i="6"/>
  <c r="H567" i="6"/>
  <c r="I487" i="6"/>
  <c r="H487" i="6"/>
  <c r="H456" i="6"/>
  <c r="I456" i="6"/>
  <c r="I407" i="6"/>
  <c r="H407" i="6"/>
  <c r="I801" i="6"/>
  <c r="H801" i="6"/>
  <c r="I342" i="6"/>
  <c r="H342" i="6"/>
  <c r="I126" i="6"/>
  <c r="H126" i="6"/>
  <c r="I506" i="6"/>
  <c r="H506" i="6"/>
  <c r="I685" i="6"/>
  <c r="H685" i="6"/>
  <c r="I382" i="6"/>
  <c r="H382" i="6"/>
  <c r="I297" i="6"/>
  <c r="H297" i="6"/>
  <c r="I50" i="6"/>
  <c r="H50" i="6"/>
  <c r="I12" i="6"/>
  <c r="H12" i="6"/>
  <c r="H452" i="6"/>
  <c r="I452" i="6"/>
  <c r="I198" i="6"/>
  <c r="H198" i="6"/>
  <c r="I481" i="6"/>
  <c r="H481" i="6"/>
  <c r="I189" i="6"/>
  <c r="H189" i="6"/>
  <c r="I713" i="6"/>
  <c r="H713" i="6"/>
  <c r="I377" i="6"/>
  <c r="H377" i="6"/>
  <c r="I421" i="6"/>
  <c r="H421" i="6"/>
  <c r="I530" i="6"/>
  <c r="H530" i="6"/>
  <c r="I109" i="6"/>
  <c r="H109" i="6"/>
  <c r="I66" i="6"/>
  <c r="H66" i="6"/>
  <c r="I136" i="6"/>
  <c r="H136" i="6"/>
  <c r="H692" i="6"/>
  <c r="I692" i="6"/>
  <c r="I82" i="6"/>
  <c r="H82" i="6"/>
  <c r="I717" i="6"/>
  <c r="H717" i="6"/>
  <c r="I671" i="6"/>
  <c r="H671" i="6"/>
  <c r="I791" i="6"/>
  <c r="H791" i="6"/>
  <c r="H756" i="6"/>
  <c r="I756" i="6"/>
  <c r="I722" i="6"/>
  <c r="H722" i="6"/>
  <c r="I659" i="6"/>
  <c r="H659" i="6"/>
  <c r="I372" i="6"/>
  <c r="H372" i="6"/>
  <c r="I320" i="6"/>
  <c r="H320" i="6"/>
  <c r="I282" i="6"/>
  <c r="H282" i="6"/>
  <c r="I224" i="6"/>
  <c r="H224" i="6"/>
  <c r="I41" i="6"/>
  <c r="H41" i="6"/>
  <c r="H636" i="6"/>
  <c r="I636" i="6"/>
  <c r="H448" i="6"/>
  <c r="I448" i="6"/>
  <c r="I186" i="6"/>
  <c r="H186" i="6"/>
  <c r="H179" i="6"/>
  <c r="I179" i="6"/>
  <c r="I607" i="6"/>
  <c r="H607" i="6"/>
  <c r="I561" i="6"/>
  <c r="H561" i="6"/>
  <c r="I427" i="6"/>
  <c r="H427" i="6"/>
  <c r="H444" i="6"/>
  <c r="I444" i="6"/>
  <c r="I169" i="6"/>
  <c r="H169" i="6"/>
  <c r="I779" i="6"/>
  <c r="H779" i="6"/>
  <c r="I743" i="6"/>
  <c r="H743" i="6"/>
  <c r="I703" i="6"/>
  <c r="H703" i="6"/>
  <c r="I654" i="6"/>
  <c r="H654" i="6"/>
  <c r="I367" i="6"/>
  <c r="H367" i="6"/>
  <c r="I326" i="6"/>
  <c r="H326" i="6"/>
  <c r="I277" i="6"/>
  <c r="H277" i="6"/>
  <c r="I212" i="6"/>
  <c r="H212" i="6"/>
  <c r="I26" i="6"/>
  <c r="H26" i="6"/>
  <c r="H616" i="6"/>
  <c r="I616" i="6"/>
  <c r="I573" i="6"/>
  <c r="H573" i="6"/>
  <c r="H496" i="6"/>
  <c r="I496" i="6"/>
  <c r="H464" i="6"/>
  <c r="I464" i="6"/>
  <c r="I416" i="6"/>
  <c r="H416" i="6"/>
  <c r="I92" i="6"/>
  <c r="H92" i="6"/>
  <c r="G65" i="6"/>
  <c r="G670" i="6"/>
  <c r="G426" i="6"/>
  <c r="G747" i="6"/>
  <c r="G178" i="6"/>
  <c r="G296" i="6"/>
  <c r="G435" i="6"/>
  <c r="G463" i="6"/>
  <c r="G396" i="6"/>
  <c r="E217" i="6"/>
  <c r="E216" i="6" s="1"/>
  <c r="E215" i="6" s="1"/>
  <c r="G778" i="6"/>
  <c r="G36" i="6"/>
  <c r="G808" i="6"/>
  <c r="G606" i="6"/>
  <c r="G22" i="6"/>
  <c r="G310" i="6"/>
  <c r="G406" i="6"/>
  <c r="G325" i="6"/>
  <c r="G256" i="6"/>
  <c r="G492" i="6"/>
  <c r="G499" i="6"/>
  <c r="G505" i="6"/>
  <c r="G149" i="6"/>
  <c r="G653" i="6"/>
  <c r="G639" i="6"/>
  <c r="G366" i="6"/>
  <c r="G337" i="6"/>
  <c r="G265" i="6"/>
  <c r="G54" i="6"/>
  <c r="G17" i="6"/>
  <c r="G591" i="6"/>
  <c r="G514" i="6"/>
  <c r="G486" i="6"/>
  <c r="G415" i="6"/>
  <c r="G341" i="6"/>
  <c r="G206" i="6"/>
  <c r="G728" i="6"/>
  <c r="G658" i="6"/>
  <c r="G371" i="6"/>
  <c r="G348" i="6"/>
  <c r="G305" i="6"/>
  <c r="G281" i="6"/>
  <c r="G223" i="6"/>
  <c r="G59" i="6"/>
  <c r="G459" i="6"/>
  <c r="G193" i="6"/>
  <c r="G164" i="6"/>
  <c r="G197" i="6"/>
  <c r="G627" i="6"/>
  <c r="G596" i="6"/>
  <c r="G480" i="6"/>
  <c r="G174" i="6"/>
  <c r="G168" i="6"/>
  <c r="G566" i="6"/>
  <c r="G643" i="6"/>
  <c r="G738" i="6"/>
  <c r="G468" i="6"/>
  <c r="G287" i="6"/>
  <c r="G352" i="6"/>
  <c r="G243" i="6"/>
  <c r="G420" i="6"/>
  <c r="G155" i="6"/>
  <c r="G732" i="6"/>
  <c r="G664" i="6"/>
  <c r="G376" i="6"/>
  <c r="G301" i="6"/>
  <c r="G276" i="6"/>
  <c r="G45" i="6"/>
  <c r="H45" i="6" s="1"/>
  <c r="G600" i="6"/>
  <c r="G475" i="6"/>
  <c r="G228" i="6"/>
  <c r="G386" i="6"/>
  <c r="G381" i="6"/>
  <c r="G362" i="6"/>
  <c r="G270" i="6"/>
  <c r="G250" i="6"/>
  <c r="G49" i="6"/>
  <c r="G32" i="6"/>
  <c r="G11" i="6"/>
  <c r="G576" i="6"/>
  <c r="G560" i="6"/>
  <c r="G680" i="6"/>
  <c r="G632" i="6"/>
  <c r="G766" i="6"/>
  <c r="E125" i="6"/>
  <c r="E787" i="6"/>
  <c r="G787" i="6"/>
  <c r="G125" i="6"/>
  <c r="E764" i="6"/>
  <c r="E15" i="6"/>
  <c r="E394" i="6"/>
  <c r="E294" i="6"/>
  <c r="E631" i="6"/>
  <c r="E625" i="6" s="1"/>
  <c r="E491" i="6"/>
  <c r="E173" i="6"/>
  <c r="G691" i="6"/>
  <c r="E669" i="6"/>
  <c r="E691" i="6"/>
  <c r="E690" i="6" s="1"/>
  <c r="E737" i="6"/>
  <c r="E736" i="6" s="1"/>
  <c r="G519" i="6"/>
  <c r="E324" i="6"/>
  <c r="E323" i="6" s="1"/>
  <c r="E65" i="6"/>
  <c r="E425" i="6"/>
  <c r="E413" i="6" s="1"/>
  <c r="E564" i="6"/>
  <c r="E519" i="6"/>
  <c r="E518" i="6" s="1"/>
  <c r="I691" i="6" l="1"/>
  <c r="H691" i="6"/>
  <c r="I250" i="6"/>
  <c r="H250" i="6"/>
  <c r="H664" i="6"/>
  <c r="I664" i="6"/>
  <c r="I174" i="6"/>
  <c r="H174" i="6"/>
  <c r="I206" i="6"/>
  <c r="H206" i="6"/>
  <c r="H492" i="6"/>
  <c r="I492" i="6"/>
  <c r="I747" i="6"/>
  <c r="H747" i="6"/>
  <c r="H560" i="6"/>
  <c r="I560" i="6"/>
  <c r="H600" i="6"/>
  <c r="I600" i="6"/>
  <c r="I420" i="6"/>
  <c r="H420" i="6"/>
  <c r="I168" i="6"/>
  <c r="H168" i="6"/>
  <c r="I459" i="6"/>
  <c r="H459" i="6"/>
  <c r="I305" i="6"/>
  <c r="H305" i="6"/>
  <c r="H728" i="6"/>
  <c r="I728" i="6"/>
  <c r="I486" i="6"/>
  <c r="H486" i="6"/>
  <c r="I54" i="6"/>
  <c r="H54" i="6"/>
  <c r="I639" i="6"/>
  <c r="H639" i="6"/>
  <c r="I499" i="6"/>
  <c r="H499" i="6"/>
  <c r="I406" i="6"/>
  <c r="H406" i="6"/>
  <c r="H808" i="6"/>
  <c r="I808" i="6"/>
  <c r="I396" i="6"/>
  <c r="H396" i="6"/>
  <c r="I178" i="6"/>
  <c r="H178" i="6"/>
  <c r="I65" i="6"/>
  <c r="H65" i="6"/>
  <c r="I125" i="6"/>
  <c r="H125" i="6"/>
  <c r="I738" i="6"/>
  <c r="H738" i="6"/>
  <c r="I197" i="6"/>
  <c r="H197" i="6"/>
  <c r="I348" i="6"/>
  <c r="H348" i="6"/>
  <c r="I265" i="6"/>
  <c r="H265" i="6"/>
  <c r="I36" i="6"/>
  <c r="H36" i="6"/>
  <c r="I49" i="6"/>
  <c r="H49" i="6"/>
  <c r="I381" i="6"/>
  <c r="H381" i="6"/>
  <c r="I376" i="6"/>
  <c r="H376" i="6"/>
  <c r="H468" i="6"/>
  <c r="I468" i="6"/>
  <c r="I627" i="6"/>
  <c r="H627" i="6"/>
  <c r="H680" i="6"/>
  <c r="I680" i="6"/>
  <c r="I32" i="6"/>
  <c r="H32" i="6"/>
  <c r="I362" i="6"/>
  <c r="H362" i="6"/>
  <c r="I475" i="6"/>
  <c r="H475" i="6"/>
  <c r="I301" i="6"/>
  <c r="H301" i="6"/>
  <c r="I155" i="6"/>
  <c r="H155" i="6"/>
  <c r="H287" i="6"/>
  <c r="I287" i="6"/>
  <c r="I566" i="6"/>
  <c r="H566" i="6"/>
  <c r="H596" i="6"/>
  <c r="I596" i="6"/>
  <c r="I193" i="6"/>
  <c r="H193" i="6"/>
  <c r="I281" i="6"/>
  <c r="H281" i="6"/>
  <c r="I658" i="6"/>
  <c r="H658" i="6"/>
  <c r="I415" i="6"/>
  <c r="H415" i="6"/>
  <c r="I17" i="6"/>
  <c r="H17" i="6"/>
  <c r="I366" i="6"/>
  <c r="H366" i="6"/>
  <c r="I505" i="6"/>
  <c r="H505" i="6"/>
  <c r="I325" i="6"/>
  <c r="H325" i="6"/>
  <c r="I606" i="6"/>
  <c r="H606" i="6"/>
  <c r="I296" i="6"/>
  <c r="H296" i="6"/>
  <c r="I670" i="6"/>
  <c r="H670" i="6"/>
  <c r="H217" i="6"/>
  <c r="I519" i="6"/>
  <c r="H519" i="6"/>
  <c r="I766" i="6"/>
  <c r="H766" i="6"/>
  <c r="H576" i="6"/>
  <c r="I576" i="6"/>
  <c r="I386" i="6"/>
  <c r="H386" i="6"/>
  <c r="H243" i="6"/>
  <c r="I243" i="6"/>
  <c r="I59" i="6"/>
  <c r="H59" i="6"/>
  <c r="I514" i="6"/>
  <c r="H514" i="6"/>
  <c r="I653" i="6"/>
  <c r="H653" i="6"/>
  <c r="I310" i="6"/>
  <c r="H310" i="6"/>
  <c r="I463" i="6"/>
  <c r="H463" i="6"/>
  <c r="I787" i="6"/>
  <c r="H787" i="6"/>
  <c r="H632" i="6"/>
  <c r="I632" i="6"/>
  <c r="H11" i="6"/>
  <c r="I11" i="6"/>
  <c r="I270" i="6"/>
  <c r="H270" i="6"/>
  <c r="I228" i="6"/>
  <c r="H228" i="6"/>
  <c r="I276" i="6"/>
  <c r="H276" i="6"/>
  <c r="H732" i="6"/>
  <c r="I732" i="6"/>
  <c r="I352" i="6"/>
  <c r="H352" i="6"/>
  <c r="I643" i="6"/>
  <c r="H643" i="6"/>
  <c r="H480" i="6"/>
  <c r="I480" i="6"/>
  <c r="I164" i="6"/>
  <c r="H164" i="6"/>
  <c r="H223" i="6"/>
  <c r="I223" i="6"/>
  <c r="I371" i="6"/>
  <c r="H371" i="6"/>
  <c r="I341" i="6"/>
  <c r="H341" i="6"/>
  <c r="I591" i="6"/>
  <c r="H591" i="6"/>
  <c r="I337" i="6"/>
  <c r="H337" i="6"/>
  <c r="I149" i="6"/>
  <c r="H149" i="6"/>
  <c r="I256" i="6"/>
  <c r="H256" i="6"/>
  <c r="I22" i="6"/>
  <c r="H22" i="6"/>
  <c r="I778" i="6"/>
  <c r="H778" i="6"/>
  <c r="I435" i="6"/>
  <c r="H435" i="6"/>
  <c r="I426" i="6"/>
  <c r="H426" i="6"/>
  <c r="G64" i="6"/>
  <c r="G21" i="6"/>
  <c r="G777" i="6"/>
  <c r="G295" i="6"/>
  <c r="G395" i="6"/>
  <c r="G605" i="6"/>
  <c r="G419" i="6"/>
  <c r="G631" i="6"/>
  <c r="G669" i="6"/>
  <c r="G737" i="6"/>
  <c r="G405" i="6"/>
  <c r="G309" i="6"/>
  <c r="G255" i="6"/>
  <c r="G173" i="6"/>
  <c r="G479" i="6"/>
  <c r="G414" i="6"/>
  <c r="G264" i="6"/>
  <c r="G249" i="6"/>
  <c r="G361" i="6"/>
  <c r="G385" i="6"/>
  <c r="G595" i="6"/>
  <c r="G275" i="6"/>
  <c r="G375" i="6"/>
  <c r="G242" i="6"/>
  <c r="G286" i="6"/>
  <c r="G565" i="6"/>
  <c r="G626" i="6"/>
  <c r="G58" i="6"/>
  <c r="G657" i="6"/>
  <c r="G16" i="6"/>
  <c r="G518" i="6"/>
  <c r="G216" i="6"/>
  <c r="G370" i="6"/>
  <c r="G485" i="6"/>
  <c r="G590" i="6"/>
  <c r="G53" i="6"/>
  <c r="G324" i="6"/>
  <c r="G31" i="6"/>
  <c r="G690" i="6"/>
  <c r="G280" i="6"/>
  <c r="G205" i="6"/>
  <c r="G513" i="6"/>
  <c r="G765" i="6"/>
  <c r="G10" i="6"/>
  <c r="G269" i="6"/>
  <c r="G380" i="6"/>
  <c r="G227" i="6"/>
  <c r="G300" i="6"/>
  <c r="G663" i="6"/>
  <c r="G467" i="6"/>
  <c r="G491" i="6"/>
  <c r="G425" i="6"/>
  <c r="E64" i="6"/>
  <c r="E63" i="6" s="1"/>
  <c r="E490" i="6"/>
  <c r="E668" i="6"/>
  <c r="I467" i="6" l="1"/>
  <c r="H467" i="6"/>
  <c r="I31" i="6"/>
  <c r="H31" i="6"/>
  <c r="I16" i="6"/>
  <c r="H16" i="6"/>
  <c r="I173" i="6"/>
  <c r="H173" i="6"/>
  <c r="I21" i="6"/>
  <c r="H21" i="6"/>
  <c r="I491" i="6"/>
  <c r="H491" i="6"/>
  <c r="I690" i="6"/>
  <c r="H690" i="6"/>
  <c r="I590" i="6"/>
  <c r="H590" i="6"/>
  <c r="I626" i="6"/>
  <c r="H626" i="6"/>
  <c r="I361" i="6"/>
  <c r="H361" i="6"/>
  <c r="I405" i="6"/>
  <c r="H405" i="6"/>
  <c r="I777" i="6"/>
  <c r="H777" i="6"/>
  <c r="I425" i="6"/>
  <c r="H425" i="6"/>
  <c r="I300" i="6"/>
  <c r="H300" i="6"/>
  <c r="I10" i="6"/>
  <c r="H10" i="6"/>
  <c r="I280" i="6"/>
  <c r="H280" i="6"/>
  <c r="I53" i="6"/>
  <c r="H53" i="6"/>
  <c r="I216" i="6"/>
  <c r="H216" i="6"/>
  <c r="I58" i="6"/>
  <c r="H58" i="6"/>
  <c r="I242" i="6"/>
  <c r="H242" i="6"/>
  <c r="I385" i="6"/>
  <c r="H385" i="6"/>
  <c r="I414" i="6"/>
  <c r="H414" i="6"/>
  <c r="I309" i="6"/>
  <c r="H309" i="6"/>
  <c r="I631" i="6"/>
  <c r="H631" i="6"/>
  <c r="I295" i="6"/>
  <c r="H295" i="6"/>
  <c r="I380" i="6"/>
  <c r="H380" i="6"/>
  <c r="I513" i="6"/>
  <c r="H513" i="6"/>
  <c r="I485" i="6"/>
  <c r="H485" i="6"/>
  <c r="I565" i="6"/>
  <c r="H565" i="6"/>
  <c r="H275" i="6"/>
  <c r="I275" i="6"/>
  <c r="I249" i="6"/>
  <c r="H249" i="6"/>
  <c r="I737" i="6"/>
  <c r="H737" i="6"/>
  <c r="I605" i="6"/>
  <c r="H605" i="6"/>
  <c r="H227" i="6"/>
  <c r="I227" i="6"/>
  <c r="I765" i="6"/>
  <c r="H765" i="6"/>
  <c r="I518" i="6"/>
  <c r="H518" i="6"/>
  <c r="I375" i="6"/>
  <c r="H375" i="6"/>
  <c r="I479" i="6"/>
  <c r="H479" i="6"/>
  <c r="I419" i="6"/>
  <c r="H419" i="6"/>
  <c r="I663" i="6"/>
  <c r="H663" i="6"/>
  <c r="I269" i="6"/>
  <c r="H269" i="6"/>
  <c r="I205" i="6"/>
  <c r="H205" i="6"/>
  <c r="I324" i="6"/>
  <c r="H324" i="6"/>
  <c r="I370" i="6"/>
  <c r="H370" i="6"/>
  <c r="I657" i="6"/>
  <c r="H657" i="6"/>
  <c r="I286" i="6"/>
  <c r="H286" i="6"/>
  <c r="I595" i="6"/>
  <c r="H595" i="6"/>
  <c r="I264" i="6"/>
  <c r="H264" i="6"/>
  <c r="H255" i="6"/>
  <c r="I255" i="6"/>
  <c r="I669" i="6"/>
  <c r="H669" i="6"/>
  <c r="I395" i="6"/>
  <c r="H395" i="6"/>
  <c r="I64" i="6"/>
  <c r="H64" i="6"/>
  <c r="G604" i="6"/>
  <c r="G736" i="6"/>
  <c r="G490" i="6"/>
  <c r="G625" i="6"/>
  <c r="G394" i="6"/>
  <c r="G63" i="6"/>
  <c r="G413" i="6"/>
  <c r="G662" i="6"/>
  <c r="G764" i="6"/>
  <c r="G274" i="6"/>
  <c r="G215" i="6"/>
  <c r="G564" i="6"/>
  <c r="G323" i="6"/>
  <c r="G484" i="6"/>
  <c r="G15" i="6"/>
  <c r="G9" i="6"/>
  <c r="G294" i="6"/>
  <c r="G254" i="6"/>
  <c r="G668" i="6"/>
  <c r="E786" i="6"/>
  <c r="E821" i="6" s="1"/>
  <c r="H15" i="6" l="1"/>
  <c r="I15" i="6"/>
  <c r="I413" i="6"/>
  <c r="H413" i="6"/>
  <c r="I9" i="6"/>
  <c r="H9" i="6"/>
  <c r="I662" i="6"/>
  <c r="H662" i="6"/>
  <c r="I294" i="6"/>
  <c r="H294" i="6"/>
  <c r="I323" i="6"/>
  <c r="H323" i="6"/>
  <c r="H764" i="6"/>
  <c r="I764" i="6"/>
  <c r="I394" i="6"/>
  <c r="H394" i="6"/>
  <c r="H604" i="6"/>
  <c r="I604" i="6"/>
  <c r="H668" i="6"/>
  <c r="I668" i="6"/>
  <c r="H215" i="6"/>
  <c r="I215" i="6"/>
  <c r="I490" i="6"/>
  <c r="H490" i="6"/>
  <c r="H564" i="6"/>
  <c r="I564" i="6"/>
  <c r="I625" i="6"/>
  <c r="H625" i="6"/>
  <c r="I254" i="6"/>
  <c r="H254" i="6"/>
  <c r="H484" i="6"/>
  <c r="I484" i="6"/>
  <c r="I274" i="6"/>
  <c r="H274" i="6"/>
  <c r="H63" i="6"/>
  <c r="I63" i="6"/>
  <c r="H736" i="6"/>
  <c r="I736" i="6"/>
  <c r="G786" i="6"/>
  <c r="I786" i="6" l="1"/>
  <c r="H786" i="6"/>
  <c r="G821" i="6"/>
  <c r="I821" i="6" l="1"/>
  <c r="H821" i="6"/>
</calcChain>
</file>

<file path=xl/sharedStrings.xml><?xml version="1.0" encoding="utf-8"?>
<sst xmlns="http://schemas.openxmlformats.org/spreadsheetml/2006/main" count="2116" uniqueCount="754">
  <si>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</si>
  <si>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</si>
  <si>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</si>
  <si>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</si>
  <si>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</si>
  <si>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</si>
  <si>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</si>
  <si>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</si>
  <si>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</si>
  <si>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</si>
  <si>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</si>
  <si>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</si>
  <si>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</si>
  <si>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</si>
  <si>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</si>
  <si>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</si>
  <si>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</si>
  <si>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</si>
  <si>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</si>
  <si>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</si>
  <si>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</si>
  <si>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</si>
  <si>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</si>
  <si>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</si>
  <si>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</si>
  <si>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</si>
  <si>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</si>
  <si>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</si>
  <si>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</si>
  <si>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</si>
  <si>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</si>
  <si>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</si>
  <si>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</si>
  <si>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</si>
  <si>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</si>
  <si>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</si>
  <si>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</si>
  <si>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</si>
  <si>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</si>
  <si>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</si>
  <si>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</si>
  <si>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</si>
  <si>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</si>
  <si>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</si>
  <si>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</si>
  <si>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</si>
  <si>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</si>
  <si>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</si>
  <si>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</si>
  <si>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</si>
  <si>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</si>
  <si>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</si>
  <si>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</si>
  <si>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</si>
  <si>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</si>
  <si>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&lt;ВР1Имя&gt;</t>
  </si>
  <si>
    <t>&lt;ВР2Имя&gt;</t>
  </si>
  <si>
    <t>&lt;ВР1&gt;</t>
  </si>
  <si>
    <t>&lt;ВР2&gt;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</si>
  <si>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</si>
  <si>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</si>
  <si>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</si>
  <si>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</si>
  <si>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</si>
  <si>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</si>
  <si>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</si>
  <si>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</si>
  <si>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</si>
  <si>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</si>
  <si>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</si>
  <si>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</si>
  <si>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автономным учреждениям</t>
  </si>
  <si>
    <t>620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</si>
  <si>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</si>
  <si>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</si>
  <si>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</si>
  <si>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</si>
  <si>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630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</si>
  <si>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</si>
  <si>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</si>
  <si>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</si>
  <si>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</si>
  <si>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Подпрограмма "Общее образование"</t>
  </si>
  <si>
    <t>Расходы на выплаты персоналу казенных учреждений</t>
  </si>
  <si>
    <t>110</t>
  </si>
  <si>
    <t>Иные бюджетные ассигнования</t>
  </si>
  <si>
    <t>800</t>
  </si>
  <si>
    <t>Уплата налогов, сборов и иных платежей</t>
  </si>
  <si>
    <t>850</t>
  </si>
  <si>
    <t>Обеспечивающая подпрограмма</t>
  </si>
  <si>
    <t>Обеспечение деятельности органов местного самоуправления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</si>
  <si>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</si>
  <si>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Обслуживание государственного (муниципального) долга</t>
  </si>
  <si>
    <t>Обслуживание муниципального долга</t>
  </si>
  <si>
    <t>Резервные средства</t>
  </si>
  <si>
    <t>870</t>
  </si>
  <si>
    <t>Публичные нормативные социальные выплаты гражданам</t>
  </si>
  <si>
    <t>Итого по муниципальным программам</t>
  </si>
  <si>
    <t xml:space="preserve">Субсидии бюджетным учреждениям </t>
  </si>
  <si>
    <t>01 0 00 00000</t>
  </si>
  <si>
    <t>07 0 00 00000</t>
  </si>
  <si>
    <t>07 2 00 00000</t>
  </si>
  <si>
    <t>10 0 00 00000</t>
  </si>
  <si>
    <t>10 1 00 00000</t>
  </si>
  <si>
    <t>10 3 00 00000</t>
  </si>
  <si>
    <t>10 3 02 00000</t>
  </si>
  <si>
    <t>05 0 00 00000</t>
  </si>
  <si>
    <t>05 1 00 00000</t>
  </si>
  <si>
    <t>16 0 00 00000</t>
  </si>
  <si>
    <t>05 1 01 00000</t>
  </si>
  <si>
    <t>05 3 00 00000</t>
  </si>
  <si>
    <t>05 3 01 00000</t>
  </si>
  <si>
    <t>06 0 00 00000</t>
  </si>
  <si>
    <t>06 4 00 00000</t>
  </si>
  <si>
    <t>06 4 01 00000</t>
  </si>
  <si>
    <t>12 0 00 00000</t>
  </si>
  <si>
    <t>12 1 00 00000</t>
  </si>
  <si>
    <t>12 3 00 00000</t>
  </si>
  <si>
    <t>12 3 01 00000</t>
  </si>
  <si>
    <t>13 0 00 00000</t>
  </si>
  <si>
    <t>13 1 00 00000</t>
  </si>
  <si>
    <t>14 0 00 00000</t>
  </si>
  <si>
    <t>15 2 00 00000</t>
  </si>
  <si>
    <t>95 0 00 00000</t>
  </si>
  <si>
    <t xml:space="preserve">Непрограммные расходы бюджета </t>
  </si>
  <si>
    <t>99 0 00 00000</t>
  </si>
  <si>
    <t>02 0 00 00000</t>
  </si>
  <si>
    <t>02 2 00 00000</t>
  </si>
  <si>
    <t>02 3 00 00000</t>
  </si>
  <si>
    <t>02 3 01 00000</t>
  </si>
  <si>
    <t>02 4 00 00000</t>
  </si>
  <si>
    <t>02 8 00 00000</t>
  </si>
  <si>
    <t>02 8 01 00000</t>
  </si>
  <si>
    <t>03 0 00 00000</t>
  </si>
  <si>
    <t>03 1 00 00000</t>
  </si>
  <si>
    <t>03 1 02 00000</t>
  </si>
  <si>
    <t>03 2 00 00000</t>
  </si>
  <si>
    <t>04 0 00 00000</t>
  </si>
  <si>
    <t>04 1 00 00000</t>
  </si>
  <si>
    <t>04 2 00 00000</t>
  </si>
  <si>
    <t>02 2 01 00000</t>
  </si>
  <si>
    <t>12 5 00 00000</t>
  </si>
  <si>
    <t>12 5 01 00000</t>
  </si>
  <si>
    <t>тыс.руб.</t>
  </si>
  <si>
    <t>15 1 02 00000</t>
  </si>
  <si>
    <t xml:space="preserve">Муниципальная программа «Здравоохранение» </t>
  </si>
  <si>
    <t>Основное мероприятие «Обеспечение выполнения функций муниципальных музеев»</t>
  </si>
  <si>
    <t>Расходы на обеспечение деятельности (оказание услуг) муниципальных учреждений - музеи, галереи</t>
  </si>
  <si>
    <t>02 2 01 06130</t>
  </si>
  <si>
    <t>Расходы на обеспечение деятельности (оказание услуг) муниципальных учреждений - библиотеки</t>
  </si>
  <si>
    <t>02 3 01 06100</t>
  </si>
  <si>
    <t>Мероприятия в сфере культуры</t>
  </si>
  <si>
    <t>Стипендии в области образования, культуры и искусства</t>
  </si>
  <si>
    <t>Расходы на обеспечение деятельности (оказание услуг) муниципальных учреждений - общеобразовательные организации</t>
  </si>
  <si>
    <t>Расходы на обеспечение деятельности (оказание услуг) муниципальных учреждений - организации дополнительного образования</t>
  </si>
  <si>
    <t>Предоставление доплаты за выслугу лет к трудовой пенсии муниципальным служащим за счет средств местного бюджета</t>
  </si>
  <si>
    <t>Мероприятия по организации отдыха детей в каникулярное время</t>
  </si>
  <si>
    <t>Оказание поддержки социально ориентированным некоммерческим организациям</t>
  </si>
  <si>
    <t>Подпрограмма «Развитие физической культуры и спорта»</t>
  </si>
  <si>
    <t>Подпрограмма «Подготовка спортивного резерва»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</si>
  <si>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</si>
  <si>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12 1 02 00000</t>
  </si>
  <si>
    <t>12 1 03 00000</t>
  </si>
  <si>
    <t xml:space="preserve">Обеспечивающая подпрограмма   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</si>
  <si>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</si>
  <si>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</si>
  <si>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Функционирование высшего должностного лица</t>
  </si>
  <si>
    <t>12 5 01 00110</t>
  </si>
  <si>
    <t>Обеспечение деятельности финансового органа</t>
  </si>
  <si>
    <t>12 5 01 00160</t>
  </si>
  <si>
    <t>12 5 01 00720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</si>
  <si>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</si>
  <si>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</si>
  <si>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</si>
  <si>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</si>
  <si>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Обеспечение деятельности администрации</t>
  </si>
  <si>
    <t>12 5 01 00120</t>
  </si>
  <si>
    <t>Основное мероприятие «Обеспечение безопасности гидротехнических сооружений и проведение мероприятий по берегоукреплению»</t>
  </si>
  <si>
    <t>07 2 01 00000</t>
  </si>
  <si>
    <t>07 5 00 00000</t>
  </si>
  <si>
    <t>09 0 00 00000</t>
  </si>
  <si>
    <t>09 2 00 00000</t>
  </si>
  <si>
    <t>09 2 01 00000</t>
  </si>
  <si>
    <t>Реализация мероприятий по обеспечению жильем молодых семей</t>
  </si>
  <si>
    <t>09 2 01 L4970</t>
  </si>
  <si>
    <t>09 3 00 00000</t>
  </si>
  <si>
    <t>09 3 01 00000</t>
  </si>
  <si>
    <t>09 3 01 60820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</si>
  <si>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</si>
  <si>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10 6 00 00000</t>
  </si>
  <si>
    <t>10 6 01 00000</t>
  </si>
  <si>
    <t>11 0 00 00000</t>
  </si>
  <si>
    <t>11 3 00 00000</t>
  </si>
  <si>
    <t>11 3 02 00000</t>
  </si>
  <si>
    <t>Содействие развитию малого и среднего предпринимательства</t>
  </si>
  <si>
    <t>11 3 02 00750</t>
  </si>
  <si>
    <t>Расходы на обеспечение деятельности (оказание услуг) муниципальных учреждений в сфере похоронного дела</t>
  </si>
  <si>
    <t>06 2 00 00000</t>
  </si>
  <si>
    <t>06 2 01 00000</t>
  </si>
  <si>
    <t>06 4 01 60870</t>
  </si>
  <si>
    <t>16 2 00 00000</t>
  </si>
  <si>
    <t>14 2 00 00000</t>
  </si>
  <si>
    <t>Мероприятия по обеспечению безопасности дорожного движения</t>
  </si>
  <si>
    <t>13 1 01 00000</t>
  </si>
  <si>
    <t>Дорожная деятельность в отношении автомобильных дорог местного значения в границах городского округа (содержание автомобильных дорог)</t>
  </si>
  <si>
    <t>Дорожная деятельность в отношении автомобильных дорог местного значения в границах городского округа (разработка и экспертиза проектно-сметной документации капитального ремонта  автомобильных  дорог  общего пользования)</t>
  </si>
  <si>
    <t>Дорожная деятельность в отношении автомобильных дорог местного значения в границах городского округа (текущий,ямочный ремонт автомобильных дорог)</t>
  </si>
  <si>
    <t>Расходы на обеспечение деятельности (оказание услуг) муниципальных учреждений в сфере молодежной политики</t>
  </si>
  <si>
    <t>13 4 00 00000</t>
  </si>
  <si>
    <t>13 4 01 00000</t>
  </si>
  <si>
    <t>Руководство и управление в сфере установленных функций органов местного самоуправления</t>
  </si>
  <si>
    <t xml:space="preserve">Председатель представительного органа местного самоуправления </t>
  </si>
  <si>
    <t>95 0 00 00010</t>
  </si>
  <si>
    <t>95 0 00 00020</t>
  </si>
  <si>
    <t>Расходы на содержание представительного органа муниципального образования</t>
  </si>
  <si>
    <t>95 0 00 00030</t>
  </si>
  <si>
    <t xml:space="preserve">Резервный фонд администрации </t>
  </si>
  <si>
    <t>99 0 00 00060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</si>
  <si>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</si>
  <si>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</si>
  <si>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08 0 00 00000</t>
  </si>
  <si>
    <t>08 1 00 00000</t>
  </si>
  <si>
    <t>08 1 01 00000</t>
  </si>
  <si>
    <t>08 1 02 00000</t>
  </si>
  <si>
    <t>08 1 04 00000</t>
  </si>
  <si>
    <t>Осуществление мероприятий в сфере профилактики правонарушений</t>
  </si>
  <si>
    <t>08 1 04 00900</t>
  </si>
  <si>
    <t>08 1 05 00000</t>
  </si>
  <si>
    <t>08 1 05 00990</t>
  </si>
  <si>
    <t>08 2 00 00000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</si>
  <si>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</si>
  <si>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</si>
  <si>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08 3 00 00000</t>
  </si>
  <si>
    <t>08 3 01 00000</t>
  </si>
  <si>
    <t>08 4 00 00000</t>
  </si>
  <si>
    <t>08 4 01 00000</t>
  </si>
  <si>
    <t>Обеспечение первичных мер пожарной безопасности в границах городского округа</t>
  </si>
  <si>
    <t>08 4 01 00360</t>
  </si>
  <si>
    <t>08 5 00 00000</t>
  </si>
  <si>
    <t>08 5 01 00000</t>
  </si>
  <si>
    <t>13 1 01 00821</t>
  </si>
  <si>
    <t>13 1 01 00824</t>
  </si>
  <si>
    <t>тип средств</t>
  </si>
  <si>
    <t>900100</t>
  </si>
  <si>
    <t>900302</t>
  </si>
  <si>
    <t xml:space="preserve">Обеспечение деятельности контрольно-счетной палаты </t>
  </si>
  <si>
    <t>95 0 00 00150</t>
  </si>
  <si>
    <t>15 0 00 00000</t>
  </si>
  <si>
    <t>15 1 00 00000</t>
  </si>
  <si>
    <t>15 2 01 00000</t>
  </si>
  <si>
    <t>Развитие информационной инфраструктуры ( обеспечение оборудованием и поддержание его работоспособности)</t>
  </si>
  <si>
    <t>15 2 01 01152</t>
  </si>
  <si>
    <t>15 2 02 00000</t>
  </si>
  <si>
    <t>Информационная безопасность</t>
  </si>
  <si>
    <t>15 2 02 01160</t>
  </si>
  <si>
    <t>15 2 03 00000</t>
  </si>
  <si>
    <t>15 2 03 01171</t>
  </si>
  <si>
    <t>15 2 03 01172</t>
  </si>
  <si>
    <t>15 2 03 01173</t>
  </si>
  <si>
    <t>15 2 E4 00000</t>
  </si>
  <si>
    <t>Подпрограмма «Финансовое обеспечение системы организации медицинской помощи»</t>
  </si>
  <si>
    <t>01 5 00 00000</t>
  </si>
  <si>
    <t>Основное мероприятие «Развитие мер социальной поддержки медицинских работников»</t>
  </si>
  <si>
    <t>Проведение мероприятий по комплексной борьбе с борщевиком Сосновского</t>
  </si>
  <si>
    <t>06 2 01 01280</t>
  </si>
  <si>
    <t>17 0 00 00000</t>
  </si>
  <si>
    <t>17 1 00 00000</t>
  </si>
  <si>
    <t>17 1 01 00000</t>
  </si>
  <si>
    <t>17 1 F2 00000</t>
  </si>
  <si>
    <t>17 2 00 00000</t>
  </si>
  <si>
    <t>17 2 01 00000</t>
  </si>
  <si>
    <t>Ремонт подъездов в многоквартирных домах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</si>
  <si>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</si>
  <si>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Взносы на капитальный ремонт общего имущества многоквартирных домов</t>
  </si>
  <si>
    <t>12 1 02 00180</t>
  </si>
  <si>
    <t>Основное мероприятие "Создание условий для реализации полномочий органов местного самоуправления"</t>
  </si>
  <si>
    <t>08 1 07 00000</t>
  </si>
  <si>
    <t>08 1 07 06250</t>
  </si>
  <si>
    <t xml:space="preserve">ВСЕГО      </t>
  </si>
  <si>
    <t>Подпрограмма "Обеспечивающая подпрограмма"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</si>
  <si>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</si>
  <si>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08 1 01 00310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</si>
  <si>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</si>
  <si>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</si>
  <si>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Основное мероприятие «Реализация механизмов муниципальной поддержки субъектов малого и среднего предпринимательства»</t>
  </si>
  <si>
    <t>Депутат представительного органа местного самоуправления на постоянной основе</t>
  </si>
  <si>
    <t>900202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</si>
  <si>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</si>
  <si>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</si>
  <si>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10 2 00 00000</t>
  </si>
  <si>
    <t>08 1 07 62820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</si>
  <si>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</si>
  <si>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Организация и проведение официальных физкультурно-оздоровительных и спортивных мероприятий</t>
  </si>
  <si>
    <t>Подпрограмма "Обеспечение пожарной безопасности на территории муниципального образования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</si>
  <si>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</si>
  <si>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Муниципальная программа "Экология и окружающая среда"</t>
  </si>
  <si>
    <t>Подпрограмма "Комплексное развитие сельских территорий"</t>
  </si>
  <si>
    <t>06 3 00 00000</t>
  </si>
  <si>
    <t>10 3 02 S0320</t>
  </si>
  <si>
    <t>12 5 01 00870</t>
  </si>
  <si>
    <t>Взносы в общественные организации</t>
  </si>
  <si>
    <t>02 6 00 00000</t>
  </si>
  <si>
    <t>02 6 01 06260</t>
  </si>
  <si>
    <t>02 6 01 00000</t>
  </si>
  <si>
    <t>Ремонт дворовых территорий</t>
  </si>
  <si>
    <t>Основное мероприятие «Строительство и содержание газопроводов в населенных пунктах»</t>
  </si>
  <si>
    <t>10 3 05 00000</t>
  </si>
  <si>
    <t>08 6 00 00000</t>
  </si>
  <si>
    <t>08 6 01 00000</t>
  </si>
  <si>
    <t>Содержание и развитие муниципальных экстренных оперативных служб</t>
  </si>
  <si>
    <t>08 6 01 01020</t>
  </si>
  <si>
    <t>04 5 00 00000</t>
  </si>
  <si>
    <t>07 4 00 00000</t>
  </si>
  <si>
    <t>Основное мероприятие «Осуществление отдельных полномочий в области лесных отношений»</t>
  </si>
  <si>
    <t>07 4 01 00000</t>
  </si>
  <si>
    <t>17 1 F2 54249</t>
  </si>
  <si>
    <t>17 2 01 01480</t>
  </si>
  <si>
    <t>Участие в предупреждении и ликвидации последствий чрезвычайных ситуаций в границах городского округа</t>
  </si>
  <si>
    <t>Расходы на обеспечение деятельности (оказание услуг) муниципальных учреждений в сфере благоустройства (МБУ/МАУ)</t>
  </si>
  <si>
    <t>17 2 01 06242</t>
  </si>
  <si>
    <t>Приложение 4</t>
  </si>
  <si>
    <t>02 4 06 00000</t>
  </si>
  <si>
    <t>06 3 03 00000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</si>
  <si>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</si>
  <si>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 3 03 S1100</t>
  </si>
  <si>
    <t>07 4 01 62050</t>
  </si>
  <si>
    <t>04 2 03 00000</t>
  </si>
  <si>
    <t>04 2 03 S2190</t>
  </si>
  <si>
    <t>03 1 01 00000</t>
  </si>
  <si>
    <t>03 1 01 62010</t>
  </si>
  <si>
    <t>03 1 01 62140</t>
  </si>
  <si>
    <t>03 1 02 62230</t>
  </si>
  <si>
    <t>03 1 02 S2870</t>
  </si>
  <si>
    <t>03 1 02 L3040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</si>
  <si>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</si>
  <si>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</si>
  <si>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17 2 03 00000</t>
  </si>
  <si>
    <t>Создание и ремонт пешеходных коммуникаций</t>
  </si>
  <si>
    <t>17 2 01 62670</t>
  </si>
  <si>
    <t>Ямочный ремонт асфальтового покрытия дворовых территорий</t>
  </si>
  <si>
    <t>17 2 F2 00000</t>
  </si>
  <si>
    <t>Капитальный ремонт сетей водоснабжения, водоотведения, теплоснабжения</t>
  </si>
  <si>
    <t>13 6 00 00000</t>
  </si>
  <si>
    <t>13 6 04 00000</t>
  </si>
  <si>
    <t>13 6 04 51200</t>
  </si>
  <si>
    <t>Муниципальная программа "Культура и туризм"</t>
  </si>
  <si>
    <t>Подпрограмма «Развитие музейного дела»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</si>
  <si>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</si>
  <si>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Подпрограмма "Развитие библиотечного дела"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</si>
  <si>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</si>
  <si>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02 4 02 00000</t>
  </si>
  <si>
    <t>Основное мероприятие "Реализация отдельных функций органа местного самоуправления в сфере культуры"</t>
  </si>
  <si>
    <t>02 4 02 01110</t>
  </si>
  <si>
    <t>02 4 04 00000</t>
  </si>
  <si>
    <t>Основное мероприятие "Обеспечение функций культурно-досуговых учреждений"</t>
  </si>
  <si>
    <t>02 3 01 L5198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</si>
  <si>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</si>
  <si>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Расходы на обеспечение деятельности (оказание услуг) муниципальных учреждений - культурно-досуговые учреждения</t>
  </si>
  <si>
    <t>02 4 04 06110</t>
  </si>
  <si>
    <t>Основное мероприятие "Создание условий для массового отдыха жителей городского округа в парках культуры и отдыха"</t>
  </si>
  <si>
    <t>02 4 06 06170</t>
  </si>
  <si>
    <t>Расходы на обеспечение деятельности (оказание услуг) муниципальных учреждений - парк культуры и отдыха</t>
  </si>
  <si>
    <t xml:space="preserve"> Подпрограмма "Развитие образования в сфере культуры"</t>
  </si>
  <si>
    <t>Основное мероприятие "Обеспечение функций муниципальных организаций дополнительного образования сферы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</si>
  <si>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</si>
  <si>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02 8 01 00500</t>
  </si>
  <si>
    <t xml:space="preserve">Муниципальная программа "Спорт"                 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</si>
  <si>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</si>
  <si>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05 2 00 00000</t>
  </si>
  <si>
    <t>Основное мероприятие "Подготовка спортивных сборных команд"</t>
  </si>
  <si>
    <t>05 2 01 00000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</si>
  <si>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</si>
  <si>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05 2 01 06150</t>
  </si>
  <si>
    <t>05 3 01 00570</t>
  </si>
  <si>
    <t>01 5 02 00000</t>
  </si>
  <si>
    <t>01 5 02 00420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</si>
  <si>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</si>
  <si>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 xml:space="preserve">Муниципальная программа "Образование"                </t>
  </si>
  <si>
    <t>Основное мероприятие "Финансовое обеспечение деятельности образовательных организаций"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</si>
  <si>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</si>
  <si>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</si>
  <si>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подвоза обучающихся к месту обучения в муниципальные общеобразовательные организации</t>
  </si>
  <si>
    <t>03 1 01 02270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</si>
  <si>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</si>
  <si>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</si>
  <si>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</si>
  <si>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</si>
  <si>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</si>
  <si>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Подпрограмма "Дополнительное образование, воспитание и психолого-социальное сопровождение детей"</t>
  </si>
  <si>
    <t>03 4 00 00000</t>
  </si>
  <si>
    <t>03 4 01 00000</t>
  </si>
  <si>
    <t>03 4 01 00130</t>
  </si>
  <si>
    <t>Обеспечение деятельности прочих учреждений образования</t>
  </si>
  <si>
    <t xml:space="preserve"> 03 4 01 06080</t>
  </si>
  <si>
    <t>Подпрограмма "Социальная поддержка граждан"</t>
  </si>
  <si>
    <t xml:space="preserve">Муниципальная программа "Социальная защита населения"                    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</si>
  <si>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</si>
  <si>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</si>
  <si>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04 1 15 00840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</si>
  <si>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</si>
  <si>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</si>
  <si>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</si>
  <si>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03 2 01 00000</t>
  </si>
  <si>
    <t>03 2 01 01110</t>
  </si>
  <si>
    <t>03 2 02 00000</t>
  </si>
  <si>
    <t>Основное мероприятие "Финансовое обеспечение деятельности организаций дополнительного образования"</t>
  </si>
  <si>
    <t>04 5 03 60680</t>
  </si>
  <si>
    <t>ООсновное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</si>
  <si>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04 5 03 00000</t>
  </si>
  <si>
    <t>Подпрограмма "Развитие и поддержка социально ориентированных некоммерческих организаций"</t>
  </si>
  <si>
    <t>04 6 00 00000</t>
  </si>
  <si>
    <t>Основное мероприятие "Развитие негосударственного сектора социального обслуживания"</t>
  </si>
  <si>
    <t>04 6 01 00000</t>
  </si>
  <si>
    <t>04 6 01 00760</t>
  </si>
  <si>
    <t xml:space="preserve">Муниципальная программа "Развитие сельского хозяйства"           </t>
  </si>
  <si>
    <t>Подпрограмма "Вовлечение в оборот земель сельскохозяйственного назначения и развитие мелиорации"</t>
  </si>
  <si>
    <t>Основное мероприятие "Реализация мероприятий в области мелиорации земель сельскохозяйственного назначения"</t>
  </si>
  <si>
    <t>Основное мероприятие "Обеспечение доступности торгового обслуживания в сельских населенных пунктах"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</si>
  <si>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</si>
  <si>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Подпрограмма "Развитие водохозяйственного комплекса"</t>
  </si>
  <si>
    <t>Подпрограмма "Развитие лесного хозяйства"</t>
  </si>
  <si>
    <t>Подпрограмма "Ликвидация накопленного вреда окружающей среде"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</si>
  <si>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</si>
  <si>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07 5 02 00000</t>
  </si>
  <si>
    <t xml:space="preserve">Муниципальная программа "Безопасность и обеспечение безопасности жизнедеятельности населения"         </t>
  </si>
  <si>
    <t>Подпрограмма "Профилактика преступлений и иных правонарушений"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</si>
  <si>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</si>
  <si>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 xml:space="preserve"> Основное мероприятие "Развитие похоронного дела"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</si>
  <si>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</si>
  <si>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</si>
  <si>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Основное мероприятие "Обеспечение деятельности общественных объединений правоохранительной направленности"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</si>
  <si>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</si>
  <si>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</si>
  <si>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</si>
  <si>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</si>
  <si>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</si>
  <si>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</si>
  <si>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08 5 01 00730</t>
  </si>
  <si>
    <t xml:space="preserve"> Муниципальная программа "Жилище"                  </t>
  </si>
  <si>
    <t>Подпрограмма "Обеспечение жильем молодых семей"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</si>
  <si>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</si>
  <si>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</si>
  <si>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</si>
  <si>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</si>
  <si>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"Чистая вода"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</si>
  <si>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</si>
  <si>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10 1 02 00000</t>
  </si>
  <si>
    <t>Подпрограмма "Системы водоотведения"</t>
  </si>
  <si>
    <t>Подпрограмма "Объекты теплоснабжения, инженерные коммуникации"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</si>
  <si>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</si>
  <si>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</si>
  <si>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Подпрограмма "Энергосбережение и повышение энергетической эффективности"</t>
  </si>
  <si>
    <t>10 5 00 00000</t>
  </si>
  <si>
    <t>Основное мероприятие "Повышение энергетической эффективности муниципальных учреждений Московской области"</t>
  </si>
  <si>
    <t>10 5 01 00000</t>
  </si>
  <si>
    <t>10 5 01 00190</t>
  </si>
  <si>
    <t>10 6 01 00190</t>
  </si>
  <si>
    <t xml:space="preserve">Муниципальная программа "Предпринимательство"              </t>
  </si>
  <si>
    <t>Подпрограмма "Развитие малого и среднего предпринимательства"</t>
  </si>
  <si>
    <t xml:space="preserve">Муниципальная программа "Управление имуществом и муниципальными финансами"  </t>
  </si>
  <si>
    <t>Основное мероприятие "Управление имуществом, находящимся в муниципальной собственности, и выполнение кадастровых работ"</t>
  </si>
  <si>
    <t>Подпрограмма "Эффективное управление имущественным комплексом"</t>
  </si>
  <si>
    <t xml:space="preserve"> 12 1 04 00000</t>
  </si>
  <si>
    <t xml:space="preserve"> 12 1 04 00130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</si>
  <si>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</si>
  <si>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</si>
  <si>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Организация и осуществление мероприятий по мобилизационной подготовке</t>
  </si>
  <si>
    <t>Обеспечение деятельности муниципальных казенных учреждений в сфере закупок товаров, работ, услуг</t>
  </si>
  <si>
    <t>12 5 01 01680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</si>
  <si>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</si>
  <si>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</si>
  <si>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</si>
  <si>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12 5 03 00830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</si>
  <si>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</si>
  <si>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</si>
  <si>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</si>
  <si>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Подпрограмма "Молодежь Подмосковья"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</si>
  <si>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</si>
  <si>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</si>
  <si>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13 4 01 00770</t>
  </si>
  <si>
    <t>Организация и осуществление мероприятий по работе с детьми и молодежью в городском округе</t>
  </si>
  <si>
    <t>13 6 01 00000</t>
  </si>
  <si>
    <t>13 6 01 06020</t>
  </si>
  <si>
    <t xml:space="preserve">Муниципальная программа "Развитие и функционирование дорожно-транспортного комплекса"        </t>
  </si>
  <si>
    <t>Подпрограмма "Дороги Подмосковья"</t>
  </si>
  <si>
    <t>Основное мероприятие "Ремонт, капитальный ремонт сети автомобильных дорог, мостов и путепроводов местного значения"</t>
  </si>
  <si>
    <t>14 2 04 00000</t>
  </si>
  <si>
    <t>Муниципальная программа "Цифровое муниципальное образование"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</si>
  <si>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</si>
  <si>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</si>
  <si>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</si>
  <si>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"Информационная инфраструктура"</t>
  </si>
  <si>
    <t>Основное мероприятие "Информационная безопасность"</t>
  </si>
  <si>
    <t>Федеральный проект "Цифровая образовательная среда"</t>
  </si>
  <si>
    <t>Основное мероприятие "Цифровое государственное управление"</t>
  </si>
  <si>
    <t>Муниципальная программа "Архитектура и градостроительство"</t>
  </si>
  <si>
    <t>Подпрограмма "Реализация политики пространственного развития городского округа"</t>
  </si>
  <si>
    <t>Муниципальная программа "Формирование современной комфортной городской среды"</t>
  </si>
  <si>
    <t>Подпрограмма "Комфортная городская среда"</t>
  </si>
  <si>
    <t>Основное мероприятие "Благоустройство общественных территорий муниципальных образований Московской области"</t>
  </si>
  <si>
    <t>Федеральный проект "Формирование комфортной городской среды"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</si>
  <si>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</si>
  <si>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</si>
  <si>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</si>
  <si>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17 2 01 00620</t>
  </si>
  <si>
    <t>Организация наружного освещения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</si>
  <si>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</si>
  <si>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Основное мероприятие "Приведение в надлежащее состояние подъездов в многоквартирных домах"</t>
  </si>
  <si>
    <t>15 2 01 01151</t>
  </si>
  <si>
    <t>10 3 05 00191</t>
  </si>
  <si>
    <t>Организация в границах городского округа электро-, тепло-, газо- и водоснабжения населения, водоотведения, снабжения населения топливом (Утверждение схем теплоснабжения городских округов (актуализированных схем теплоснабжения городских округов))</t>
  </si>
  <si>
    <t>13 1 01 00826</t>
  </si>
  <si>
    <t>Основное мероприятие "Вовлечение молодежи в общественную жизнь"</t>
  </si>
  <si>
    <t>Развитие информационной инфраструктуры (Обеспечение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электросвязи)</t>
  </si>
  <si>
    <t>Развитие информационной инфраструктуры (Обеспечение программными продуктами)</t>
  </si>
  <si>
    <t>Развитие информационной инфраструктуры (Внедрение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области)</t>
  </si>
  <si>
    <t>Цифровое государственное управление (Развитие и сопровождение муниципальных информационных систем обеспечения деятельности ОМСУ муниципального образования Московской области)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</si>
  <si>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</si>
  <si>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03 1 01 06051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</si>
  <si>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(Укрепление материально-технической базы и проведение текущего ремонта общеобразовательных организаций)</t>
  </si>
  <si>
    <t>03 1 01 06052</t>
  </si>
  <si>
    <t>03 1 01 06053</t>
  </si>
  <si>
    <t>03 1 01 06054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</si>
  <si>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(Профессиональная физическая охрана муниципальных учреждений в сфере общеобразовательных организаций)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</si>
  <si>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(Организация питания обучающихся и воспитанников общеобразовательных организаций)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</si>
  <si>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</si>
  <si>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03 1 01 06055</t>
  </si>
  <si>
    <t>03 2 04 00000</t>
  </si>
  <si>
    <t>03 2 04 00940</t>
  </si>
  <si>
    <t>Федеральный проект "Патриотическое воспитание граждан Российской Федерации"</t>
  </si>
  <si>
    <t>03 2 02 06061</t>
  </si>
  <si>
    <t>03 2 02 06063</t>
  </si>
  <si>
    <t>03 2 02 06064</t>
  </si>
  <si>
    <t>Расходы на обеспечение деятельности (оказание услуг) муниципальных учреждений - организации дополнительного образования (Профессиональная физическая охрана муниципальных учреждений дополнительного образования)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</si>
  <si>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дополнительного образования)</t>
  </si>
  <si>
    <t>14 2 04 00210</t>
  </si>
  <si>
    <t>14 2 04 00201</t>
  </si>
  <si>
    <t>Содержание и ремонт шахтных колодцев</t>
  </si>
  <si>
    <t>10 1 02 01540</t>
  </si>
  <si>
    <t>08 2 02 00340</t>
  </si>
  <si>
    <t>Стипендии</t>
  </si>
  <si>
    <t>Субсидии автономным  учреждениям</t>
  </si>
  <si>
    <t>03 1 04 00000</t>
  </si>
  <si>
    <t>03 1 04 06050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</si>
  <si>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</si>
  <si>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07 5 02 01721</t>
  </si>
  <si>
    <t>07 5 02 01722</t>
  </si>
  <si>
    <t>07 5 02 01723</t>
  </si>
  <si>
    <t>Организация мероприятий, связанных с содержанием закрытых полигонов твердых коммунальных отходов (Отбор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ТКО)</t>
  </si>
  <si>
    <t>Организация мероприятий, связанных с содержанием закрытых полигонов твердых коммунальных отходов (Вывоз и уничтожение фильтрата/фильтрата концентрированного с полигона ТКО)</t>
  </si>
  <si>
    <t>08 1 01 00300</t>
  </si>
  <si>
    <t>08 1 01 00320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</si>
  <si>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</si>
  <si>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"Сохранение ветеринарно-санитарного благополучия"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</si>
  <si>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</si>
  <si>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08 2 03 00000</t>
  </si>
  <si>
    <t>08 2 03 00340</t>
  </si>
  <si>
    <t>12 3 01 00800</t>
  </si>
  <si>
    <t>14 2 04 00202</t>
  </si>
  <si>
    <t>14 2 04 00203</t>
  </si>
  <si>
    <t>07 2 01 01440</t>
  </si>
  <si>
    <t xml:space="preserve"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 </t>
  </si>
  <si>
    <t>Основное мероприятие "Вовлечение населения в мероприятия по охране леса"</t>
  </si>
  <si>
    <t>07 4 04 00000</t>
  </si>
  <si>
    <t>Организация мероприятий, связанных с содержанием закрытых полигонов твердых коммунальных отходов (Содержание полигона ТБО "Каширский")</t>
  </si>
  <si>
    <t>Содержание территорий в нормативном состоянии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</si>
  <si>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(в печатных СМИ)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</si>
  <si>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(в электронных СМИ, распространяемых в сети Интернет (сетевых изданиях))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</si>
  <si>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деятельности)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</si>
  <si>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</si>
  <si>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15 3 00 00000</t>
  </si>
  <si>
    <t>15 3 01 00000</t>
  </si>
  <si>
    <t>15 3 01 06190</t>
  </si>
  <si>
    <t>Основное мероприятие "Организация учета энергоресурсов в жилищном фонде Московской области"</t>
  </si>
  <si>
    <t>10 5 02 00000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</si>
  <si>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</si>
  <si>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10 5 02 01500</t>
  </si>
  <si>
    <t>03 1 EВ 00000</t>
  </si>
  <si>
    <t>03 1 EВ 51791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</si>
  <si>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</si>
  <si>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</si>
  <si>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</si>
  <si>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</si>
  <si>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07 4 04 01750</t>
  </si>
  <si>
    <t>Организация и проведение акций по посадке леса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</si>
  <si>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</si>
  <si>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</si>
  <si>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13 1 07 00660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</si>
  <si>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</si>
  <si>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Оплата исполнительных листов, судебных издержек</t>
  </si>
  <si>
    <t>99 0 00 00080</t>
  </si>
  <si>
    <t>Исполнение судебных актов</t>
  </si>
  <si>
    <t>08 3 01 00690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</si>
  <si>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</si>
  <si>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</si>
  <si>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Основное мероприятие "Организация создания и эксплуатации сети объектов наружной рекламы"</t>
  </si>
  <si>
    <t>13 1 07 00000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</si>
  <si>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</si>
  <si>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Подпрограмма "Развитие газификации, топливозаправочного комплекса и электроэнергетики"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</si>
  <si>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</si>
  <si>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</si>
  <si>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</si>
  <si>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</si>
  <si>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</si>
  <si>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Реализация мероприятий по обеспечению жильем молодых семей за счет средств местного бюджета</t>
  </si>
  <si>
    <t>09 2 01 74970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</si>
  <si>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</si>
  <si>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1 F2 54240</t>
  </si>
  <si>
    <t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</si>
  <si>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Муниципальная программа «Переселение граждан из аварийного жилищного фонда »</t>
  </si>
  <si>
    <t>19 0 00 00000</t>
  </si>
  <si>
    <t>Подпрограмма «Обеспечение мероприятий по переселению граждан из аварийного жилищного фонда в Московской области»</t>
  </si>
  <si>
    <t>19 2 00 00000</t>
  </si>
  <si>
    <t>Основное мероприятие «Переселение граждан из аварийного жилищного фонда»</t>
  </si>
  <si>
    <t>19 2 02 00000</t>
  </si>
  <si>
    <t>Обеспечение мероприятий по переселению граждан из аварийного жилищного фонда</t>
  </si>
  <si>
    <t>Подпрограмма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</si>
  <si>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Основное мероприятие «Переселение граждан из аварийного жилищного фонда в Московской области, признанного таковым после 1 января 2017 года»</t>
  </si>
  <si>
    <t>Обеспечение мероприятий по переселению граждан из аварийного жилищного фонда, признанного таковым после 1 января 2017 года</t>
  </si>
  <si>
    <t>19 4 00 00000</t>
  </si>
  <si>
    <t>19 4 01 00000</t>
  </si>
  <si>
    <t>15 1 02 80860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</si>
  <si>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</si>
  <si>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15 2 E4 81690</t>
  </si>
  <si>
    <t>17 2 01 81870</t>
  </si>
  <si>
    <t>17 2 01 82890</t>
  </si>
  <si>
    <t>17 2 03 80950</t>
  </si>
  <si>
    <t>Капитальный ремонт и ремонт автомобильных дорог общего пользования местного значения</t>
  </si>
  <si>
    <t>14 2 04 80240</t>
  </si>
  <si>
    <t>Организация мероприятий, связанных с содержанием закрытых полигонов твердых коммунальных отходов (разработка документации для полигона ТБО "Каширский"</t>
  </si>
  <si>
    <t>07 5 02 01724</t>
  </si>
  <si>
    <t>Основное мероприятие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</t>
  </si>
  <si>
    <t>12 1 03 65900</t>
  </si>
  <si>
    <t>Проведение выборов</t>
  </si>
  <si>
    <t>99 0 00 00040</t>
  </si>
  <si>
    <t>Специальные расходы</t>
  </si>
  <si>
    <t>17 2 F2 82740</t>
  </si>
  <si>
    <t>Единая субвенция бюджетам муниципальных образований Московской области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</si>
  <si>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Дорожная деятельность в отношении автомобильных дорог местного значения в границах городского округа (Содержание объектов дорожного хозяйства)</t>
  </si>
  <si>
    <t>14 2 04 00204</t>
  </si>
  <si>
    <t>19 2 02 S9605</t>
  </si>
  <si>
    <t>19 4 01 S9605</t>
  </si>
  <si>
    <t>Предоставление жилищного сертификата и единовременной социальной выплаты</t>
  </si>
  <si>
    <t>09 3 01 63080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</si>
  <si>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</si>
  <si>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03 1 04 63190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</si>
  <si>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</si>
  <si>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03 1 01 63180</t>
  </si>
  <si>
    <t>10 2 02 00000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</si>
  <si>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</si>
  <si>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Капитальный ремонт, приобретение, монтаж и ввод в эксплуатацию канализационных коллекторов, канализационных (ливневых) насосных станций</t>
  </si>
  <si>
    <t>10 2 02 S0310</t>
  </si>
  <si>
    <t>02 4 04 00500</t>
  </si>
  <si>
    <t>05 1 01 00570</t>
  </si>
  <si>
    <t>17 2 01 01920</t>
  </si>
  <si>
    <t>Модернизация асфальтовых и иных покрытий с дополнительным благоустройством на дворовых территориях</t>
  </si>
  <si>
    <t>17 2 01 01930</t>
  </si>
  <si>
    <t>17 2 01 01940</t>
  </si>
  <si>
    <t>Модернизация детских игровых площадок, установленных ранее с привлечением средств бюджета Московской области</t>
  </si>
  <si>
    <t>Замена и модернизация детских игровых площадок</t>
  </si>
  <si>
    <t>03 1 01 R3031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</si>
  <si>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</si>
  <si>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"Обеспечение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области"</t>
  </si>
  <si>
    <t>Осуществление расходов, связанных с планировкой территорий</t>
  </si>
  <si>
    <t>16 2 01 00000</t>
  </si>
  <si>
    <t>16 2 01 01910</t>
  </si>
  <si>
    <t>Капитальный ремонт сетей водоснабжения, водоотведения, теплоснабжения за счет средств местного бюджета</t>
  </si>
  <si>
    <t>10 3 02 70320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</si>
  <si>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</si>
  <si>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03 1 09 00000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</si>
  <si>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</t>
  </si>
  <si>
    <t>03 1 09 72640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</si>
  <si>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</si>
  <si>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</si>
  <si>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</si>
  <si>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</si>
  <si>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18 0 00 00000</t>
  </si>
  <si>
    <t>18 3 00 00000</t>
  </si>
  <si>
    <t>Основное мероприятие "Капитальный ремонт объектов дошкольного образования"</t>
  </si>
  <si>
    <t>18 3 06 00000</t>
  </si>
  <si>
    <t>18 3 06 S2590</t>
  </si>
  <si>
    <t>18 3 06 S3990</t>
  </si>
  <si>
    <t>18 3 07 00000</t>
  </si>
  <si>
    <t>18 3 07 S2950</t>
  </si>
  <si>
    <t>18 3 07 S3780</t>
  </si>
  <si>
    <t>18 3 07 S3770</t>
  </si>
  <si>
    <t>18 3 07 S3800</t>
  </si>
  <si>
    <t>Муниципальная программа "Строительство и капитальный ремонт объектов социальной инфраструктуры"</t>
  </si>
  <si>
    <t>Подпрограмма "Строительство (реконструкция), капитальный ремонт объектов образования"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</si>
  <si>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</si>
  <si>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10 3 01 00000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</si>
  <si>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</si>
  <si>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 3 01 S4790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</si>
  <si>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</si>
  <si>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Реализация первоочередных мероприятий по строительству и реконструкции сетей теплоснабжения муниципальной собственности</t>
  </si>
  <si>
    <t>10 3 02 S4780</t>
  </si>
  <si>
    <t>03 1 02 S2970</t>
  </si>
  <si>
    <t>Основное мероприятие "Реализация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</si>
  <si>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</t>
  </si>
  <si>
    <t>10 3 04 00000</t>
  </si>
  <si>
    <t>10 3 04 01300</t>
  </si>
  <si>
    <t>Реализация мероприятий по сносу аварийного жилья, расселенного в рамках программы переселения</t>
  </si>
  <si>
    <t>19 2 02 01960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</si>
  <si>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</si>
  <si>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19 4 01 79605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</si>
  <si>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</si>
  <si>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</si>
  <si>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Основное мероприятие "Социальная поддержка отдельных категорий граждан и почетных граждан Московской области"</t>
  </si>
  <si>
    <t>04 1 09 00000</t>
  </si>
  <si>
    <t>Оказание мер социальной поддержки и социальной помощи гражданам (за счет средств, собранных в результате проведения "Дня благотворительного труда")</t>
  </si>
  <si>
    <t>04 1 09 00921</t>
  </si>
  <si>
    <t>Основное мероприятие "Модернизация (развитие)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учреждений"</t>
  </si>
  <si>
    <t>02 4 05 00000</t>
  </si>
  <si>
    <t>Проведение капитального ремонта, текущего ремонта и благоустройство территорий культурно-досуговых учреждений культуры</t>
  </si>
  <si>
    <t>02 4 05 01310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</si>
  <si>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</si>
  <si>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</si>
  <si>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Основное мероприятие "Обеспечение развития инновационной инфраструктуры общего образования"</t>
  </si>
  <si>
    <t>03 2 03 00000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</si>
  <si>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</si>
  <si>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 2 03 S2980</t>
  </si>
  <si>
    <t>Реализация мероприятий по строительству и реконструкции сетей теплоснабжения муниципальной собственности</t>
  </si>
  <si>
    <t>10 3 02 S4810</t>
  </si>
  <si>
    <t>Реализация мероприятий по строительству и реконструкции объектов теплоснабжения</t>
  </si>
  <si>
    <t>10 3 01 S4340</t>
  </si>
  <si>
    <t xml:space="preserve"> Cтроительство и реконструкция сетей теплоснабжения муниципальной собственности</t>
  </si>
  <si>
    <t>10 3 02 S4160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</si>
  <si>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дополнительного образования)</t>
  </si>
  <si>
    <t>03 2 02 06062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</si>
  <si>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</si>
  <si>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Исполнено</t>
  </si>
  <si>
    <t>к постановлению администрации</t>
  </si>
  <si>
    <t>округа Кашира  от 2024  №</t>
  </si>
  <si>
    <t>утверждено</t>
  </si>
  <si>
    <t>утверждено по СБР</t>
  </si>
  <si>
    <t>Исполнение расходов бюджета городского округа Кашира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городского округа Кашира  за 9 месяцев 2024 года</t>
  </si>
  <si>
    <t>03 1 01 L0500</t>
  </si>
  <si>
    <t>Подпрограмма "Эффективное местное самоуправление"</t>
  </si>
  <si>
    <t>13 3 00 00000</t>
  </si>
  <si>
    <t>Основное мероприятие "Практики инициативного бюджетирования"</t>
  </si>
  <si>
    <t>13 3 02 00000</t>
  </si>
  <si>
    <t xml:space="preserve"> 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</si>
  <si>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02 S3050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</si>
  <si>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</si>
  <si>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</si>
  <si>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03 1 02 72870</t>
  </si>
  <si>
    <t>Реализация мероприятий по капитальному ремонту сетей теплоснабжения на территории муниципальных образований</t>
  </si>
  <si>
    <t>10 3 02 S1390</t>
  </si>
  <si>
    <t xml:space="preserve">Устройство систем наружного освещения в рамках реализации проекта "Светлый город"	</t>
  </si>
  <si>
    <t>17 1 01 82630</t>
  </si>
  <si>
    <t>Устройство и модернизация контейнерных площадок</t>
  </si>
  <si>
    <t>17 2 01 S2490</t>
  </si>
  <si>
    <t xml:space="preserve">%исполнения от утвержденного плана </t>
  </si>
  <si>
    <t>%исполнения от СБР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</si>
</sst>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4" x14ac:knownFonts="1">
    <font>
      <sz val="10"/>
      <name val="Arial"/>
      <charset val="1"/>
    </font>
    <font>
      <b/>
      <sz val="11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EBEE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rgb="FFD1C4E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4B3E3"/>
        <bgColor rgb="FFC0C0C0"/>
      </patternFill>
    </fill>
    <fill>
      <patternFill patternType="solid">
        <fgColor rgb="FFE1D8F0"/>
        <bgColor rgb="FFC0C0C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0" fontId="7" fillId="3" borderId="4" applyNumberFormat="0" applyFont="0" applyBorder="0" applyAlignment="0" applyProtection="0">
      <alignment horizontal="center" wrapText="1"/>
    </xf>
    <xf numFmtId="0" fontId="7" fillId="4" borderId="8" applyNumberFormat="0" applyFont="0" applyBorder="0" applyAlignment="0" applyProtection="0">
      <alignment horizontal="center" wrapText="1"/>
    </xf>
    <xf numFmtId="0" fontId="7" fillId="5" borderId="8" applyNumberFormat="0" applyFont="0" applyBorder="0" applyAlignment="0" applyProtection="0">
      <alignment horizontal="center" wrapText="1"/>
    </xf>
    <xf numFmtId="0" fontId="7" fillId="6" borderId="8" applyNumberFormat="0" applyFont="0" applyBorder="0" applyAlignment="0" applyProtection="0">
      <alignment horizontal="center" wrapText="1"/>
    </xf>
    <xf numFmtId="0" fontId="7" fillId="7" borderId="8" applyNumberFormat="0" applyFont="0" applyBorder="0" applyAlignment="0" applyProtection="0">
      <alignment horizontal="center" wrapText="1"/>
    </xf>
    <xf numFmtId="0" fontId="4" fillId="8" borderId="8" applyNumberFormat="0" applyFont="0" applyBorder="0" applyAlignment="0" applyProtection="0">
      <alignment horizontal="center" wrapText="1"/>
    </xf>
    <xf numFmtId="0" fontId="7" fillId="9" borderId="8" applyNumberFormat="0" applyFont="0" applyBorder="0" applyAlignment="0" applyProtection="0">
      <alignment horizontal="center" wrapText="1"/>
    </xf>
    <xf numFmtId="0" fontId="7" fillId="10" borderId="5" applyNumberFormat="0" applyFont="0" applyBorder="0" applyAlignment="0" applyProtection="0">
      <alignment horizontal="center" wrapText="1"/>
    </xf>
    <xf numFmtId="0" fontId="12" fillId="0" borderId="21"/>
    <xf numFmtId="0" fontId="20" fillId="0" borderId="21" applyFill="0" applyProtection="0"/>
    <xf numFmtId="0" fontId="5" fillId="4" borderId="8" applyNumberFormat="0" applyFont="0" applyBorder="0" applyAlignment="0" applyProtection="0">
      <alignment horizontal="center" wrapText="1"/>
    </xf>
  </cellStyleXfs>
  <cellXfs count="2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9" fillId="0" borderId="0" xfId="0" applyFont="1"/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5" borderId="5" xfId="3" applyFont="1" applyBorder="1" applyAlignment="1">
      <alignment horizontal="center" vertical="center"/>
    </xf>
    <xf numFmtId="0" fontId="5" fillId="4" borderId="5" xfId="2" applyFont="1" applyBorder="1" applyAlignment="1">
      <alignment horizontal="center" vertical="center"/>
    </xf>
    <xf numFmtId="0" fontId="5" fillId="9" borderId="5" xfId="7" applyFont="1" applyBorder="1" applyAlignment="1">
      <alignment horizontal="center" vertical="center"/>
    </xf>
    <xf numFmtId="0" fontId="5" fillId="8" borderId="5" xfId="6" applyFont="1" applyBorder="1" applyAlignment="1">
      <alignment horizontal="center" vertical="center"/>
    </xf>
    <xf numFmtId="0" fontId="5" fillId="7" borderId="5" xfId="5" applyFont="1" applyBorder="1" applyAlignment="1">
      <alignment horizontal="center" vertical="center"/>
    </xf>
    <xf numFmtId="0" fontId="5" fillId="6" borderId="5" xfId="4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top" wrapText="1"/>
    </xf>
    <xf numFmtId="0" fontId="5" fillId="9" borderId="9" xfId="7" applyFont="1" applyBorder="1" applyAlignment="1">
      <alignment horizontal="left" vertical="top" wrapText="1"/>
    </xf>
    <xf numFmtId="0" fontId="5" fillId="8" borderId="9" xfId="6" applyFont="1" applyBorder="1" applyAlignment="1">
      <alignment horizontal="left" vertical="top" wrapText="1"/>
    </xf>
    <xf numFmtId="0" fontId="5" fillId="7" borderId="9" xfId="5" applyFont="1" applyBorder="1" applyAlignment="1">
      <alignment horizontal="left" vertical="top" wrapText="1"/>
    </xf>
    <xf numFmtId="0" fontId="5" fillId="6" borderId="9" xfId="4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11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10" borderId="5" xfId="0" applyFont="1" applyFill="1" applyBorder="1" applyAlignment="1">
      <alignment horizontal="center" vertical="center"/>
    </xf>
    <xf numFmtId="4" fontId="5" fillId="4" borderId="5" xfId="2" applyNumberFormat="1" applyFont="1" applyBorder="1" applyAlignment="1">
      <alignment horizontal="right" vertical="center"/>
    </xf>
    <xf numFmtId="0" fontId="8" fillId="0" borderId="0" xfId="0" applyFont="1"/>
    <xf numFmtId="49" fontId="5" fillId="12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19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5" fillId="5" borderId="5" xfId="3" applyNumberFormat="1" applyFont="1" applyBorder="1" applyAlignment="1">
      <alignment horizontal="right" vertical="center"/>
    </xf>
    <xf numFmtId="4" fontId="5" fillId="5" borderId="6" xfId="3" applyNumberFormat="1" applyFont="1" applyBorder="1" applyAlignment="1">
      <alignment horizontal="right" vertical="center"/>
    </xf>
    <xf numFmtId="0" fontId="5" fillId="5" borderId="9" xfId="3" applyFont="1" applyBorder="1" applyAlignment="1">
      <alignment horizontal="left" vertical="top" wrapText="1"/>
    </xf>
    <xf numFmtId="4" fontId="5" fillId="4" borderId="6" xfId="2" applyNumberFormat="1" applyFont="1" applyBorder="1" applyAlignment="1">
      <alignment horizontal="right" vertical="center"/>
    </xf>
    <xf numFmtId="0" fontId="5" fillId="4" borderId="9" xfId="2" applyFont="1" applyBorder="1" applyAlignment="1">
      <alignment horizontal="left" vertical="top" wrapText="1"/>
    </xf>
    <xf numFmtId="4" fontId="5" fillId="9" borderId="5" xfId="7" applyNumberFormat="1" applyFont="1" applyBorder="1" applyAlignment="1">
      <alignment horizontal="right" vertical="center"/>
    </xf>
    <xf numFmtId="4" fontId="5" fillId="9" borderId="6" xfId="7" applyNumberFormat="1" applyFont="1" applyBorder="1" applyAlignment="1">
      <alignment horizontal="right" vertical="center"/>
    </xf>
    <xf numFmtId="4" fontId="5" fillId="8" borderId="5" xfId="6" applyNumberFormat="1" applyFont="1" applyBorder="1" applyAlignment="1">
      <alignment horizontal="right" vertical="center"/>
    </xf>
    <xf numFmtId="4" fontId="5" fillId="8" borderId="6" xfId="6" applyNumberFormat="1" applyFont="1" applyBorder="1" applyAlignment="1">
      <alignment horizontal="right" vertical="center"/>
    </xf>
    <xf numFmtId="4" fontId="5" fillId="7" borderId="5" xfId="5" applyNumberFormat="1" applyFont="1" applyBorder="1" applyAlignment="1">
      <alignment horizontal="right" vertical="center"/>
    </xf>
    <xf numFmtId="4" fontId="5" fillId="7" borderId="6" xfId="5" applyNumberFormat="1" applyFont="1" applyBorder="1" applyAlignment="1">
      <alignment horizontal="right" vertical="center"/>
    </xf>
    <xf numFmtId="4" fontId="5" fillId="6" borderId="5" xfId="4" applyNumberFormat="1" applyFont="1" applyBorder="1" applyAlignment="1">
      <alignment horizontal="right" vertical="center"/>
    </xf>
    <xf numFmtId="4" fontId="5" fillId="6" borderId="6" xfId="4" applyNumberFormat="1" applyFont="1" applyBorder="1" applyAlignment="1">
      <alignment horizontal="right" vertical="center"/>
    </xf>
    <xf numFmtId="4" fontId="5" fillId="10" borderId="5" xfId="0" applyNumberFormat="1" applyFont="1" applyFill="1" applyBorder="1" applyAlignment="1">
      <alignment horizontal="right" vertical="center"/>
    </xf>
    <xf numFmtId="4" fontId="5" fillId="10" borderId="6" xfId="0" applyNumberFormat="1" applyFont="1" applyFill="1" applyBorder="1" applyAlignment="1">
      <alignment horizontal="right" vertical="center"/>
    </xf>
    <xf numFmtId="0" fontId="5" fillId="12" borderId="5" xfId="0" applyFont="1" applyFill="1" applyBorder="1" applyAlignment="1">
      <alignment horizontal="center" vertical="center"/>
    </xf>
    <xf numFmtId="4" fontId="5" fillId="12" borderId="5" xfId="0" applyNumberFormat="1" applyFont="1" applyFill="1" applyBorder="1" applyAlignment="1">
      <alignment horizontal="right" vertical="center"/>
    </xf>
    <xf numFmtId="4" fontId="5" fillId="12" borderId="6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13" borderId="5" xfId="0" applyFont="1" applyFill="1" applyBorder="1" applyAlignment="1">
      <alignment horizontal="center" vertical="center"/>
    </xf>
    <xf numFmtId="4" fontId="5" fillId="13" borderId="5" xfId="0" applyNumberFormat="1" applyFont="1" applyFill="1" applyBorder="1" applyAlignment="1">
      <alignment horizontal="right" vertical="center"/>
    </xf>
    <xf numFmtId="4" fontId="5" fillId="13" borderId="6" xfId="0" applyNumberFormat="1" applyFont="1" applyFill="1" applyBorder="1" applyAlignment="1">
      <alignment horizontal="right" vertical="center"/>
    </xf>
    <xf numFmtId="0" fontId="5" fillId="14" borderId="5" xfId="0" applyFont="1" applyFill="1" applyBorder="1" applyAlignment="1">
      <alignment horizontal="center" vertical="center"/>
    </xf>
    <xf numFmtId="4" fontId="5" fillId="14" borderId="5" xfId="0" applyNumberFormat="1" applyFont="1" applyFill="1" applyBorder="1" applyAlignment="1">
      <alignment horizontal="right" vertical="center"/>
    </xf>
    <xf numFmtId="4" fontId="5" fillId="14" borderId="6" xfId="0" applyNumberFormat="1" applyFont="1" applyFill="1" applyBorder="1" applyAlignment="1">
      <alignment horizontal="right" vertical="center"/>
    </xf>
    <xf numFmtId="49" fontId="14" fillId="0" borderId="5" xfId="4" applyNumberFormat="1" applyFont="1" applyFill="1" applyBorder="1" applyAlignment="1">
      <alignment horizontal="center" vertical="center"/>
    </xf>
    <xf numFmtId="0" fontId="14" fillId="0" borderId="5" xfId="4" applyNumberFormat="1" applyFont="1" applyFill="1" applyBorder="1" applyAlignment="1">
      <alignment horizontal="center" vertical="center"/>
    </xf>
    <xf numFmtId="0" fontId="16" fillId="0" borderId="5" xfId="7" applyNumberFormat="1" applyFont="1" applyFill="1" applyBorder="1" applyAlignment="1">
      <alignment horizontal="center" vertical="center"/>
    </xf>
    <xf numFmtId="0" fontId="16" fillId="0" borderId="5" xfId="6" applyNumberFormat="1" applyFont="1" applyFill="1" applyBorder="1" applyAlignment="1">
      <alignment horizontal="center" vertical="center"/>
    </xf>
    <xf numFmtId="0" fontId="16" fillId="0" borderId="5" xfId="5" applyNumberFormat="1" applyFont="1" applyFill="1" applyBorder="1" applyAlignment="1">
      <alignment horizontal="center" vertical="center"/>
    </xf>
    <xf numFmtId="0" fontId="14" fillId="0" borderId="5" xfId="5" applyNumberFormat="1" applyFont="1" applyFill="1" applyBorder="1" applyAlignment="1">
      <alignment horizontal="center" vertical="center"/>
    </xf>
    <xf numFmtId="0" fontId="16" fillId="0" borderId="5" xfId="4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4" fillId="0" borderId="5" xfId="7" applyNumberFormat="1" applyFont="1" applyFill="1" applyBorder="1" applyAlignment="1">
      <alignment horizontal="center" vertical="center"/>
    </xf>
    <xf numFmtId="0" fontId="10" fillId="0" borderId="21" xfId="0" applyFont="1" applyBorder="1"/>
    <xf numFmtId="0" fontId="11" fillId="0" borderId="21" xfId="0" applyFont="1" applyBorder="1"/>
    <xf numFmtId="0" fontId="14" fillId="0" borderId="5" xfId="6" applyNumberFormat="1" applyFont="1" applyFill="1" applyBorder="1" applyAlignment="1">
      <alignment horizontal="center" vertical="center"/>
    </xf>
    <xf numFmtId="0" fontId="16" fillId="0" borderId="22" xfId="7" applyNumberFormat="1" applyFont="1" applyFill="1" applyBorder="1" applyAlignment="1">
      <alignment vertical="top" wrapText="1"/>
    </xf>
    <xf numFmtId="49" fontId="16" fillId="0" borderId="5" xfId="7" applyNumberFormat="1" applyFont="1" applyFill="1" applyBorder="1" applyAlignment="1">
      <alignment horizontal="center" vertical="center"/>
    </xf>
    <xf numFmtId="0" fontId="16" fillId="0" borderId="22" xfId="6" applyNumberFormat="1" applyFont="1" applyFill="1" applyBorder="1" applyAlignment="1">
      <alignment vertical="top" wrapText="1"/>
    </xf>
    <xf numFmtId="0" fontId="15" fillId="0" borderId="22" xfId="5" applyNumberFormat="1" applyFont="1" applyFill="1" applyBorder="1" applyAlignment="1">
      <alignment vertical="top" wrapText="1"/>
    </xf>
    <xf numFmtId="49" fontId="16" fillId="0" borderId="5" xfId="5" applyNumberFormat="1" applyFont="1" applyFill="1" applyBorder="1" applyAlignment="1">
      <alignment horizontal="center" vertical="center"/>
    </xf>
    <xf numFmtId="0" fontId="16" fillId="0" borderId="22" xfId="4" applyNumberFormat="1" applyFont="1" applyFill="1" applyBorder="1" applyAlignment="1">
      <alignment vertical="top" wrapText="1"/>
    </xf>
    <xf numFmtId="49" fontId="16" fillId="0" borderId="5" xfId="4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/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22" xfId="0" applyFont="1" applyBorder="1" applyAlignment="1">
      <alignment vertical="top" wrapText="1"/>
    </xf>
    <xf numFmtId="49" fontId="15" fillId="0" borderId="22" xfId="0" applyNumberFormat="1" applyFont="1" applyBorder="1" applyAlignment="1" applyProtection="1">
      <alignment vertical="top" wrapText="1"/>
      <protection locked="0" hidden="1"/>
    </xf>
    <xf numFmtId="49" fontId="15" fillId="0" borderId="5" xfId="0" applyNumberFormat="1" applyFont="1" applyBorder="1" applyAlignment="1" applyProtection="1">
      <alignment horizontal="center" vertical="center" wrapText="1"/>
      <protection locked="0" hidden="1"/>
    </xf>
    <xf numFmtId="0" fontId="13" fillId="0" borderId="22" xfId="0" applyFont="1" applyBorder="1" applyAlignment="1" applyProtection="1">
      <alignment vertical="top" wrapText="1"/>
      <protection locked="0" hidden="1"/>
    </xf>
    <xf numFmtId="49" fontId="13" fillId="0" borderId="5" xfId="0" applyNumberFormat="1" applyFont="1" applyBorder="1" applyAlignment="1" applyProtection="1">
      <alignment horizontal="center" vertical="center" wrapText="1"/>
      <protection locked="0" hidden="1"/>
    </xf>
    <xf numFmtId="0" fontId="14" fillId="0" borderId="22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/>
    </xf>
    <xf numFmtId="0" fontId="13" fillId="0" borderId="22" xfId="0" applyFont="1" applyBorder="1" applyAlignment="1">
      <alignment vertical="top" wrapText="1"/>
    </xf>
    <xf numFmtId="49" fontId="13" fillId="0" borderId="22" xfId="0" applyNumberFormat="1" applyFont="1" applyBorder="1" applyAlignment="1" applyProtection="1">
      <alignment vertical="top" wrapText="1"/>
      <protection locked="0" hidden="1"/>
    </xf>
    <xf numFmtId="49" fontId="15" fillId="0" borderId="22" xfId="0" applyNumberFormat="1" applyFont="1" applyBorder="1" applyAlignment="1" applyProtection="1">
      <alignment horizontal="left" vertical="top" wrapText="1"/>
      <protection locked="0" hidden="1"/>
    </xf>
    <xf numFmtId="0" fontId="13" fillId="0" borderId="22" xfId="0" applyFont="1" applyBorder="1" applyAlignment="1">
      <alignment vertical="center" wrapText="1"/>
    </xf>
    <xf numFmtId="0" fontId="13" fillId="0" borderId="22" xfId="0" applyFont="1" applyBorder="1"/>
    <xf numFmtId="49" fontId="15" fillId="0" borderId="22" xfId="0" applyNumberFormat="1" applyFont="1" applyBorder="1" applyAlignment="1" applyProtection="1">
      <alignment horizontal="left" vertical="center" wrapText="1"/>
      <protection locked="0" hidden="1"/>
    </xf>
    <xf numFmtId="49" fontId="13" fillId="0" borderId="22" xfId="0" applyNumberFormat="1" applyFont="1" applyBorder="1" applyAlignment="1" applyProtection="1">
      <alignment horizontal="left" vertical="center" wrapText="1"/>
      <protection locked="0" hidden="1"/>
    </xf>
    <xf numFmtId="0" fontId="13" fillId="0" borderId="22" xfId="0" applyFont="1" applyBorder="1" applyAlignment="1" applyProtection="1">
      <alignment horizontal="left" vertical="center" wrapText="1"/>
      <protection locked="0" hidden="1"/>
    </xf>
    <xf numFmtId="0" fontId="15" fillId="0" borderId="22" xfId="0" applyFont="1" applyBorder="1" applyAlignment="1" applyProtection="1">
      <alignment horizontal="left" vertical="center" wrapText="1"/>
      <protection locked="0" hidden="1"/>
    </xf>
    <xf numFmtId="0" fontId="15" fillId="0" borderId="22" xfId="0" applyFont="1" applyBorder="1" applyAlignment="1" applyProtection="1">
      <alignment horizontal="left" vertical="top" wrapText="1"/>
      <protection locked="0" hidden="1"/>
    </xf>
    <xf numFmtId="0" fontId="13" fillId="0" borderId="22" xfId="0" applyFont="1" applyBorder="1" applyAlignment="1" applyProtection="1">
      <alignment horizontal="left" vertical="top" wrapText="1"/>
      <protection locked="0" hidden="1"/>
    </xf>
    <xf numFmtId="0" fontId="17" fillId="0" borderId="22" xfId="0" applyFont="1" applyBorder="1" applyAlignment="1">
      <alignment vertical="center" wrapText="1"/>
    </xf>
    <xf numFmtId="0" fontId="15" fillId="0" borderId="22" xfId="0" applyFont="1" applyBorder="1" applyAlignment="1" applyProtection="1">
      <alignment vertical="top" wrapText="1"/>
      <protection locked="0" hidden="1"/>
    </xf>
    <xf numFmtId="0" fontId="13" fillId="0" borderId="22" xfId="0" applyFont="1" applyBorder="1" applyAlignment="1">
      <alignment wrapText="1"/>
    </xf>
    <xf numFmtId="0" fontId="15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49" fontId="13" fillId="0" borderId="22" xfId="0" applyNumberFormat="1" applyFont="1" applyBorder="1" applyAlignment="1" applyProtection="1">
      <alignment horizontal="left" vertical="top" wrapText="1"/>
      <protection locked="0" hidden="1"/>
    </xf>
    <xf numFmtId="0" fontId="13" fillId="0" borderId="5" xfId="0" applyFont="1" applyBorder="1" applyAlignment="1">
      <alignment horizontal="center" vertical="center"/>
    </xf>
    <xf numFmtId="49" fontId="15" fillId="0" borderId="22" xfId="0" applyNumberFormat="1" applyFont="1" applyBorder="1" applyAlignment="1" applyProtection="1">
      <alignment wrapText="1"/>
      <protection locked="0" hidden="1"/>
    </xf>
    <xf numFmtId="49" fontId="13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 applyProtection="1">
      <alignment wrapText="1"/>
      <protection locked="0" hidden="1"/>
    </xf>
    <xf numFmtId="0" fontId="15" fillId="0" borderId="22" xfId="0" applyFont="1" applyBorder="1" applyAlignment="1" applyProtection="1">
      <alignment wrapText="1"/>
      <protection locked="0" hidden="1"/>
    </xf>
    <xf numFmtId="0" fontId="13" fillId="0" borderId="22" xfId="0" applyFont="1" applyBorder="1" applyAlignment="1" applyProtection="1">
      <alignment wrapText="1"/>
      <protection locked="0" hidden="1"/>
    </xf>
    <xf numFmtId="0" fontId="15" fillId="0" borderId="22" xfId="0" applyFont="1" applyBorder="1" applyAlignment="1" applyProtection="1">
      <alignment vertical="center" wrapText="1"/>
      <protection locked="0" hidden="1"/>
    </xf>
    <xf numFmtId="0" fontId="15" fillId="0" borderId="22" xfId="0" applyFont="1" applyBorder="1" applyAlignment="1">
      <alignment wrapText="1"/>
    </xf>
    <xf numFmtId="49" fontId="21" fillId="0" borderId="22" xfId="0" applyNumberFormat="1" applyFont="1" applyBorder="1" applyAlignment="1" applyProtection="1">
      <alignment horizontal="left" vertical="center" wrapText="1"/>
      <protection locked="0" hidden="1"/>
    </xf>
    <xf numFmtId="49" fontId="21" fillId="0" borderId="5" xfId="0" applyNumberFormat="1" applyFont="1" applyBorder="1" applyAlignment="1" applyProtection="1">
      <alignment horizontal="center" vertical="center" wrapText="1"/>
      <protection locked="0" hidden="1"/>
    </xf>
    <xf numFmtId="0" fontId="15" fillId="0" borderId="2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5" fillId="0" borderId="24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22" xfId="0" applyFont="1" applyBorder="1" applyAlignment="1">
      <alignment wrapText="1"/>
    </xf>
    <xf numFmtId="49" fontId="13" fillId="15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5" xfId="11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4" fontId="15" fillId="0" borderId="25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0" fontId="17" fillId="0" borderId="5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 wrapText="1"/>
    </xf>
    <xf numFmtId="0" fontId="22" fillId="0" borderId="21" xfId="0" applyFont="1" applyBorder="1" applyAlignment="1">
      <alignment horizontal="center" wrapText="1"/>
    </xf>
    <xf numFmtId="0" fontId="14" fillId="0" borderId="21" xfId="0" applyFont="1" applyBorder="1" applyAlignment="1">
      <alignment horizontal="right" vertical="center"/>
    </xf>
    <xf numFmtId="4" fontId="5" fillId="1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4" fontId="8" fillId="0" borderId="1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 vertical="top" wrapText="1"/>
    </xf>
    <xf numFmtId="0" fontId="5" fillId="12" borderId="14" xfId="0" applyFont="1" applyFill="1" applyBorder="1" applyAlignment="1">
      <alignment horizontal="left" vertical="top" wrapText="1"/>
    </xf>
    <xf numFmtId="0" fontId="5" fillId="12" borderId="15" xfId="0" applyFont="1" applyFill="1" applyBorder="1" applyAlignment="1">
      <alignment horizontal="left" vertical="top" wrapText="1"/>
    </xf>
    <xf numFmtId="0" fontId="5" fillId="12" borderId="11" xfId="0" applyFont="1" applyFill="1" applyBorder="1" applyAlignment="1">
      <alignment horizontal="left" vertical="top" wrapText="1"/>
    </xf>
    <xf numFmtId="0" fontId="5" fillId="12" borderId="20" xfId="0" applyFont="1" applyFill="1" applyBorder="1" applyAlignment="1">
      <alignment horizontal="left" vertical="top" wrapText="1"/>
    </xf>
    <xf numFmtId="0" fontId="5" fillId="12" borderId="12" xfId="0" applyFont="1" applyFill="1" applyBorder="1" applyAlignment="1">
      <alignment horizontal="left" vertical="top" wrapText="1"/>
    </xf>
    <xf numFmtId="0" fontId="4" fillId="7" borderId="8" xfId="5" applyFont="1" applyBorder="1" applyAlignment="1">
      <alignment horizontal="left" vertical="top" wrapText="1"/>
    </xf>
    <xf numFmtId="4" fontId="5" fillId="7" borderId="5" xfId="5" applyNumberFormat="1" applyFont="1" applyBorder="1" applyAlignment="1">
      <alignment horizontal="right" vertical="center"/>
    </xf>
    <xf numFmtId="0" fontId="5" fillId="6" borderId="8" xfId="4" applyFont="1" applyBorder="1" applyAlignment="1">
      <alignment horizontal="left" vertical="top" wrapText="1"/>
    </xf>
    <xf numFmtId="4" fontId="5" fillId="6" borderId="5" xfId="4" applyNumberFormat="1" applyFont="1" applyBorder="1" applyAlignment="1">
      <alignment horizontal="right" vertical="center"/>
    </xf>
    <xf numFmtId="4" fontId="5" fillId="13" borderId="5" xfId="0" applyNumberFormat="1" applyFont="1" applyFill="1" applyBorder="1" applyAlignment="1">
      <alignment horizontal="right" vertical="center"/>
    </xf>
    <xf numFmtId="0" fontId="5" fillId="13" borderId="11" xfId="0" applyFont="1" applyFill="1" applyBorder="1" applyAlignment="1">
      <alignment horizontal="left" vertical="top" wrapText="1"/>
    </xf>
    <xf numFmtId="0" fontId="5" fillId="13" borderId="20" xfId="0" applyFont="1" applyFill="1" applyBorder="1" applyAlignment="1">
      <alignment horizontal="left" vertical="top" wrapText="1"/>
    </xf>
    <xf numFmtId="0" fontId="5" fillId="13" borderId="1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14" borderId="13" xfId="0" applyFont="1" applyFill="1" applyBorder="1" applyAlignment="1">
      <alignment horizontal="left" vertical="top" wrapText="1"/>
    </xf>
    <xf numFmtId="0" fontId="5" fillId="14" borderId="1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 wrapText="1"/>
    </xf>
    <xf numFmtId="4" fontId="5" fillId="10" borderId="5" xfId="0" applyNumberFormat="1" applyFont="1" applyFill="1" applyBorder="1" applyAlignment="1">
      <alignment horizontal="right" vertical="center"/>
    </xf>
    <xf numFmtId="4" fontId="5" fillId="14" borderId="5" xfId="0" applyNumberFormat="1" applyFont="1" applyFill="1" applyBorder="1" applyAlignment="1">
      <alignment horizontal="right" vertical="center"/>
    </xf>
    <xf numFmtId="0" fontId="5" fillId="10" borderId="11" xfId="0" applyFont="1" applyFill="1" applyBorder="1" applyAlignment="1">
      <alignment horizontal="left" vertical="top" wrapText="1"/>
    </xf>
    <xf numFmtId="0" fontId="5" fillId="10" borderId="20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top" wrapText="1"/>
    </xf>
    <xf numFmtId="4" fontId="5" fillId="3" borderId="5" xfId="0" applyNumberFormat="1" applyFont="1" applyFill="1" applyBorder="1" applyAlignment="1">
      <alignment horizontal="right" vertical="center"/>
    </xf>
    <xf numFmtId="0" fontId="5" fillId="5" borderId="8" xfId="3" applyFont="1" applyBorder="1" applyAlignment="1">
      <alignment horizontal="left" vertical="top" wrapText="1"/>
    </xf>
    <xf numFmtId="4" fontId="5" fillId="5" borderId="5" xfId="3" applyNumberFormat="1" applyFont="1" applyBorder="1" applyAlignment="1">
      <alignment horizontal="right" vertical="center"/>
    </xf>
    <xf numFmtId="4" fontId="5" fillId="4" borderId="5" xfId="2" applyNumberFormat="1" applyFont="1" applyBorder="1" applyAlignment="1">
      <alignment horizontal="right" vertical="center"/>
    </xf>
    <xf numFmtId="0" fontId="5" fillId="9" borderId="8" xfId="7" applyFont="1" applyBorder="1" applyAlignment="1">
      <alignment horizontal="left" vertical="top" wrapText="1"/>
    </xf>
    <xf numFmtId="4" fontId="5" fillId="9" borderId="5" xfId="7" applyNumberFormat="1" applyFont="1" applyBorder="1" applyAlignment="1">
      <alignment horizontal="right" vertical="center"/>
    </xf>
    <xf numFmtId="0" fontId="5" fillId="8" borderId="8" xfId="6" applyFont="1" applyBorder="1" applyAlignment="1">
      <alignment horizontal="left" vertical="top" wrapText="1"/>
    </xf>
    <xf numFmtId="4" fontId="5" fillId="8" borderId="5" xfId="6" applyNumberFormat="1" applyFont="1" applyBorder="1" applyAlignment="1">
      <alignment horizontal="right" vertical="center"/>
    </xf>
    <xf numFmtId="0" fontId="5" fillId="4" borderId="8" xfId="2" applyFont="1" applyBorder="1" applyAlignment="1">
      <alignment horizontal="left" vertical="top" wrapText="1"/>
    </xf>
    <xf numFmtId="164" fontId="10" fillId="0" borderId="0" xfId="0" applyNumberFormat="1" applyFont="1"/>
    <xf numFmtId="164" fontId="15" fillId="0" borderId="29" xfId="0" applyNumberFormat="1" applyFont="1" applyBorder="1" applyAlignment="1">
      <alignment horizontal="center" vertical="center"/>
    </xf>
  </cellXfs>
  <cellStyles count="12">
    <cellStyle name="1" xfId="1" xr:uid="{00000000-0005-0000-0000-000000000000}"/>
    <cellStyle name="2" xfId="2" xr:uid="{00000000-0005-0000-0000-000001000000}"/>
    <cellStyle name="2 2" xfId="11" xr:uid="{00000000-0005-0000-0000-000002000000}"/>
    <cellStyle name="3" xfId="3" xr:uid="{00000000-0005-0000-0000-000003000000}"/>
    <cellStyle name="4" xfId="4" xr:uid="{00000000-0005-0000-0000-000004000000}"/>
    <cellStyle name="5" xfId="5" xr:uid="{00000000-0005-0000-0000-000005000000}"/>
    <cellStyle name="6" xfId="6" xr:uid="{00000000-0005-0000-0000-000006000000}"/>
    <cellStyle name="7" xfId="7" xr:uid="{00000000-0005-0000-0000-000007000000}"/>
    <cellStyle name="8" xfId="8" xr:uid="{00000000-0005-0000-0000-000008000000}"/>
    <cellStyle name="Обычный" xfId="0" builtinId="0"/>
    <cellStyle name="Обычный 2" xfId="9" xr:uid="{00000000-0005-0000-0000-00000A000000}"/>
    <cellStyle name="Обычный 3" xfId="10" xr:uid="{00000000-0005-0000-0000-00000B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BEE"/>
      <rgbColor rgb="FFE0F2F1"/>
      <rgbColor rgb="FF660066"/>
      <rgbColor rgb="FFE57373"/>
      <rgbColor rgb="FF0066CC"/>
      <rgbColor rgb="FFD1C4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76"/>
      <rgbColor rgb="FFB2DFDB"/>
      <rgbColor rgb="FFEF9A9A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176"/>
      <color rgb="FFE1D8F0"/>
      <color rgb="FFC4B3E3"/>
      <color rgb="FFD1C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6"/>
  <sheetViews>
    <sheetView tabSelected="1" topLeftCell="A792" zoomScaleNormal="100" zoomScaleSheetLayoutView="100" workbookViewId="0">
      <selection activeCell="L16" sqref="L16"/>
    </sheetView>
  </sheetViews>
  <sheetFormatPr defaultColWidth="9.28515625" defaultRowHeight="12.75" x14ac:dyDescent="0.2"/>
  <cols>
    <col min="1" max="1" width="77.28515625" style="138" customWidth="1"/>
    <col min="2" max="2" width="14.5703125" style="139" customWidth="1"/>
    <col min="3" max="4" width="7.7109375" style="139" customWidth="1"/>
    <col min="5" max="5" width="15" style="139" customWidth="1"/>
    <col min="6" max="6" width="14.7109375" style="139" customWidth="1"/>
    <col min="7" max="7" width="16" style="139" customWidth="1"/>
    <col min="8" max="9" width="15.5703125" style="139" customWidth="1"/>
    <col min="10" max="16384" width="9.28515625" style="78"/>
  </cols>
  <sheetData>
    <row r="1" spans="1:10" ht="12.6" customHeight="1" x14ac:dyDescent="0.2">
      <c r="A1" s="91"/>
      <c r="B1" s="92"/>
      <c r="C1" s="92"/>
      <c r="D1" s="92"/>
      <c r="E1" s="92"/>
      <c r="F1" s="92"/>
      <c r="G1" s="92"/>
      <c r="H1" s="92"/>
      <c r="I1" s="92" t="s">
        <v>320</v>
      </c>
    </row>
    <row r="2" spans="1:10" ht="12.6" customHeight="1" x14ac:dyDescent="0.2">
      <c r="A2" s="91"/>
      <c r="B2" s="92"/>
      <c r="C2" s="92"/>
      <c r="D2" s="92"/>
      <c r="E2" s="145"/>
      <c r="F2" s="145"/>
      <c r="G2" s="173" t="s">
        <v>731</v>
      </c>
      <c r="H2" s="173"/>
      <c r="I2" s="173"/>
    </row>
    <row r="3" spans="1:10" ht="12.6" customHeight="1" x14ac:dyDescent="0.2">
      <c r="A3" s="91"/>
      <c r="B3" s="92"/>
      <c r="C3" s="92"/>
      <c r="D3" s="92"/>
      <c r="E3" s="145"/>
      <c r="F3" s="145"/>
      <c r="G3" s="173" t="s">
        <v>732</v>
      </c>
      <c r="H3" s="173"/>
      <c r="I3" s="173"/>
    </row>
    <row r="4" spans="1:10" s="77" customFormat="1" ht="12" customHeight="1" x14ac:dyDescent="0.2">
      <c r="A4" s="93"/>
      <c r="B4" s="94"/>
      <c r="C4" s="94"/>
      <c r="D4" s="94"/>
      <c r="E4" s="146"/>
      <c r="F4" s="146"/>
      <c r="G4" s="175"/>
      <c r="H4" s="175"/>
      <c r="I4" s="175"/>
    </row>
    <row r="5" spans="1:10" ht="31.15" customHeight="1" x14ac:dyDescent="0.25">
      <c r="A5" s="176" t="s">
        <v>735</v>
      </c>
      <c r="B5" s="176"/>
      <c r="C5" s="176"/>
      <c r="D5" s="176"/>
      <c r="E5" s="176"/>
      <c r="F5" s="176"/>
      <c r="G5" s="176"/>
      <c r="H5" s="176"/>
      <c r="I5" s="176"/>
    </row>
    <row r="6" spans="1:10" ht="11.25" customHeight="1" thickBot="1" x14ac:dyDescent="0.25">
      <c r="A6" s="95"/>
      <c r="B6" s="177" t="s">
        <v>143</v>
      </c>
      <c r="C6" s="177"/>
      <c r="D6" s="177"/>
      <c r="E6" s="177"/>
      <c r="F6" s="177"/>
      <c r="G6" s="177"/>
      <c r="H6" s="177"/>
      <c r="I6" s="177"/>
    </row>
    <row r="7" spans="1:10" ht="37.9" customHeight="1" x14ac:dyDescent="0.2">
      <c r="A7" s="96" t="s">
        <v>3</v>
      </c>
      <c r="B7" s="97" t="s">
        <v>6</v>
      </c>
      <c r="C7" s="97" t="s">
        <v>7</v>
      </c>
      <c r="D7" s="97" t="s">
        <v>242</v>
      </c>
      <c r="E7" s="97" t="s">
        <v>733</v>
      </c>
      <c r="F7" s="97" t="s">
        <v>734</v>
      </c>
      <c r="G7" s="97" t="s">
        <v>730</v>
      </c>
      <c r="H7" s="97" t="s">
        <v>752</v>
      </c>
      <c r="I7" s="161" t="s">
        <v>753</v>
      </c>
    </row>
    <row r="8" spans="1:10" ht="13.7" customHeight="1" x14ac:dyDescent="0.2">
      <c r="A8" s="98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162">
        <v>9</v>
      </c>
    </row>
    <row r="9" spans="1:10" x14ac:dyDescent="0.2">
      <c r="A9" s="84" t="s">
        <v>145</v>
      </c>
      <c r="B9" s="85" t="s">
        <v>99</v>
      </c>
      <c r="C9" s="72"/>
      <c r="D9" s="72"/>
      <c r="E9" s="143">
        <f t="shared" ref="E9:G13" si="0">E10</f>
        <v>5040</v>
      </c>
      <c r="F9" s="143">
        <f t="shared" si="0"/>
        <v>5040</v>
      </c>
      <c r="G9" s="143">
        <f t="shared" si="0"/>
        <v>2830.9</v>
      </c>
      <c r="H9" s="143">
        <f>G9/E9*100</f>
        <v>56.168650793650798</v>
      </c>
      <c r="I9" s="163">
        <f>G9/F9*100</f>
        <v>56.168650793650798</v>
      </c>
      <c r="J9" s="225"/>
    </row>
    <row r="10" spans="1:10" s="79" customFormat="1" x14ac:dyDescent="0.2">
      <c r="A10" s="100" t="s">
        <v>260</v>
      </c>
      <c r="B10" s="85" t="s">
        <v>261</v>
      </c>
      <c r="C10" s="72"/>
      <c r="D10" s="72"/>
      <c r="E10" s="143">
        <f t="shared" si="0"/>
        <v>5040</v>
      </c>
      <c r="F10" s="143">
        <f t="shared" si="0"/>
        <v>5040</v>
      </c>
      <c r="G10" s="143">
        <f t="shared" si="0"/>
        <v>2830.9</v>
      </c>
      <c r="H10" s="143">
        <f t="shared" ref="H10:H73" si="1">G10/E10*100</f>
        <v>56.168650793650798</v>
      </c>
      <c r="I10" s="163">
        <f t="shared" ref="I10:I73" si="2">G10/F10*100</f>
        <v>56.168650793650798</v>
      </c>
    </row>
    <row r="11" spans="1:10" ht="15.75" customHeight="1" x14ac:dyDescent="0.2">
      <c r="A11" s="101" t="s">
        <v>262</v>
      </c>
      <c r="B11" s="102" t="s">
        <v>374</v>
      </c>
      <c r="C11" s="72"/>
      <c r="D11" s="72"/>
      <c r="E11" s="143">
        <f t="shared" si="0"/>
        <v>5040</v>
      </c>
      <c r="F11" s="143">
        <f t="shared" si="0"/>
        <v>5040</v>
      </c>
      <c r="G11" s="143">
        <f t="shared" si="0"/>
        <v>2830.9</v>
      </c>
      <c r="H11" s="143">
        <f t="shared" si="1"/>
        <v>56.168650793650798</v>
      </c>
      <c r="I11" s="163">
        <f t="shared" si="2"/>
        <v>56.168650793650798</v>
      </c>
    </row>
    <row r="12" spans="1:10" ht="38.25" x14ac:dyDescent="0.2">
      <c r="A12" s="103" t="s">
        <v>376</v>
      </c>
      <c r="B12" s="104" t="s">
        <v>375</v>
      </c>
      <c r="C12" s="80"/>
      <c r="D12" s="80"/>
      <c r="E12" s="147">
        <f t="shared" si="0"/>
        <v>5040</v>
      </c>
      <c r="F12" s="147">
        <f t="shared" si="0"/>
        <v>5040</v>
      </c>
      <c r="G12" s="147">
        <f t="shared" si="0"/>
        <v>2830.9</v>
      </c>
      <c r="H12" s="147">
        <f t="shared" si="1"/>
        <v>56.168650793650798</v>
      </c>
      <c r="I12" s="164">
        <f t="shared" si="2"/>
        <v>56.168650793650798</v>
      </c>
    </row>
    <row r="13" spans="1:10" x14ac:dyDescent="0.2">
      <c r="A13" s="105" t="s">
        <v>63</v>
      </c>
      <c r="B13" s="104" t="s">
        <v>375</v>
      </c>
      <c r="C13" s="106" t="s">
        <v>64</v>
      </c>
      <c r="D13" s="80"/>
      <c r="E13" s="147">
        <f t="shared" si="0"/>
        <v>5040</v>
      </c>
      <c r="F13" s="147">
        <f t="shared" si="0"/>
        <v>5040</v>
      </c>
      <c r="G13" s="147">
        <f t="shared" si="0"/>
        <v>2830.9</v>
      </c>
      <c r="H13" s="147">
        <f t="shared" si="1"/>
        <v>56.168650793650798</v>
      </c>
      <c r="I13" s="164">
        <f t="shared" si="2"/>
        <v>56.168650793650798</v>
      </c>
    </row>
    <row r="14" spans="1:10" x14ac:dyDescent="0.2">
      <c r="A14" s="105" t="s">
        <v>65</v>
      </c>
      <c r="B14" s="104" t="s">
        <v>375</v>
      </c>
      <c r="C14" s="106" t="s">
        <v>66</v>
      </c>
      <c r="D14" s="106">
        <v>900100</v>
      </c>
      <c r="E14" s="147">
        <v>5040</v>
      </c>
      <c r="F14" s="147">
        <v>5040</v>
      </c>
      <c r="G14" s="147">
        <v>2830.9</v>
      </c>
      <c r="H14" s="147">
        <f t="shared" si="1"/>
        <v>56.168650793650798</v>
      </c>
      <c r="I14" s="164">
        <f t="shared" si="2"/>
        <v>56.168650793650798</v>
      </c>
    </row>
    <row r="15" spans="1:10" ht="16.5" customHeight="1" x14ac:dyDescent="0.2">
      <c r="A15" s="86" t="s">
        <v>345</v>
      </c>
      <c r="B15" s="85" t="s">
        <v>126</v>
      </c>
      <c r="C15" s="73"/>
      <c r="D15" s="73"/>
      <c r="E15" s="143">
        <f>E16+E21+E31+E53+E58</f>
        <v>277924.40000000002</v>
      </c>
      <c r="F15" s="143">
        <f>F16+F21+F31+F53+F58</f>
        <v>272057.59999999998</v>
      </c>
      <c r="G15" s="143">
        <f>G16+G21+G31+G53+G58</f>
        <v>190226.3</v>
      </c>
      <c r="H15" s="143">
        <f t="shared" si="1"/>
        <v>68.445339811833719</v>
      </c>
      <c r="I15" s="163">
        <f t="shared" si="2"/>
        <v>69.921332835399568</v>
      </c>
    </row>
    <row r="16" spans="1:10" ht="19.5" customHeight="1" x14ac:dyDescent="0.2">
      <c r="A16" s="87" t="s">
        <v>346</v>
      </c>
      <c r="B16" s="88" t="s">
        <v>127</v>
      </c>
      <c r="C16" s="74"/>
      <c r="D16" s="74"/>
      <c r="E16" s="143">
        <f t="shared" ref="E16:G19" si="3">E17</f>
        <v>12350</v>
      </c>
      <c r="F16" s="143">
        <f t="shared" si="3"/>
        <v>12350</v>
      </c>
      <c r="G16" s="143">
        <f t="shared" si="3"/>
        <v>7984</v>
      </c>
      <c r="H16" s="143">
        <f t="shared" si="1"/>
        <v>64.647773279352222</v>
      </c>
      <c r="I16" s="163">
        <f t="shared" si="2"/>
        <v>64.647773279352222</v>
      </c>
    </row>
    <row r="17" spans="1:9" ht="25.5" customHeight="1" x14ac:dyDescent="0.2">
      <c r="A17" s="89" t="s">
        <v>146</v>
      </c>
      <c r="B17" s="90" t="s">
        <v>140</v>
      </c>
      <c r="C17" s="76"/>
      <c r="D17" s="76"/>
      <c r="E17" s="143">
        <f>E18</f>
        <v>12350</v>
      </c>
      <c r="F17" s="143">
        <f>F18</f>
        <v>12350</v>
      </c>
      <c r="G17" s="143">
        <f t="shared" si="3"/>
        <v>7984</v>
      </c>
      <c r="H17" s="143">
        <f t="shared" si="1"/>
        <v>64.647773279352222</v>
      </c>
      <c r="I17" s="163">
        <f t="shared" si="2"/>
        <v>64.647773279352222</v>
      </c>
    </row>
    <row r="18" spans="1:9" ht="25.5" x14ac:dyDescent="0.2">
      <c r="A18" s="105" t="s">
        <v>147</v>
      </c>
      <c r="B18" s="70" t="s">
        <v>148</v>
      </c>
      <c r="C18" s="106"/>
      <c r="D18" s="106"/>
      <c r="E18" s="147">
        <f t="shared" si="3"/>
        <v>12350</v>
      </c>
      <c r="F18" s="147">
        <f t="shared" si="3"/>
        <v>12350</v>
      </c>
      <c r="G18" s="147">
        <f t="shared" si="3"/>
        <v>7984</v>
      </c>
      <c r="H18" s="147">
        <f t="shared" si="1"/>
        <v>64.647773279352222</v>
      </c>
      <c r="I18" s="164">
        <f t="shared" si="2"/>
        <v>64.647773279352222</v>
      </c>
    </row>
    <row r="19" spans="1:9" ht="25.5" x14ac:dyDescent="0.2">
      <c r="A19" s="105" t="s">
        <v>67</v>
      </c>
      <c r="B19" s="70" t="s">
        <v>148</v>
      </c>
      <c r="C19" s="106" t="s">
        <v>68</v>
      </c>
      <c r="D19" s="106"/>
      <c r="E19" s="147">
        <f t="shared" si="3"/>
        <v>12350</v>
      </c>
      <c r="F19" s="147">
        <f t="shared" si="3"/>
        <v>12350</v>
      </c>
      <c r="G19" s="147">
        <f t="shared" si="3"/>
        <v>7984</v>
      </c>
      <c r="H19" s="147">
        <f t="shared" si="1"/>
        <v>64.647773279352222</v>
      </c>
      <c r="I19" s="164">
        <f t="shared" si="2"/>
        <v>64.647773279352222</v>
      </c>
    </row>
    <row r="20" spans="1:9" ht="13.15" customHeight="1" x14ac:dyDescent="0.2">
      <c r="A20" s="105" t="s">
        <v>69</v>
      </c>
      <c r="B20" s="70" t="s">
        <v>148</v>
      </c>
      <c r="C20" s="106" t="s">
        <v>70</v>
      </c>
      <c r="D20" s="106">
        <v>900100</v>
      </c>
      <c r="E20" s="147">
        <v>12350</v>
      </c>
      <c r="F20" s="147">
        <v>12350</v>
      </c>
      <c r="G20" s="147">
        <v>7984</v>
      </c>
      <c r="H20" s="147">
        <f t="shared" si="1"/>
        <v>64.647773279352222</v>
      </c>
      <c r="I20" s="164">
        <f t="shared" si="2"/>
        <v>64.647773279352222</v>
      </c>
    </row>
    <row r="21" spans="1:9" s="79" customFormat="1" ht="19.5" customHeight="1" x14ac:dyDescent="0.2">
      <c r="A21" s="100" t="s">
        <v>348</v>
      </c>
      <c r="B21" s="90" t="s">
        <v>128</v>
      </c>
      <c r="C21" s="99"/>
      <c r="D21" s="99"/>
      <c r="E21" s="143">
        <f>E22</f>
        <v>42323.199999999997</v>
      </c>
      <c r="F21" s="143">
        <f>F22</f>
        <v>42285.399999999994</v>
      </c>
      <c r="G21" s="143">
        <f>G22</f>
        <v>28306.100000000002</v>
      </c>
      <c r="H21" s="143">
        <f t="shared" si="1"/>
        <v>66.88081241494028</v>
      </c>
      <c r="I21" s="163">
        <f t="shared" si="2"/>
        <v>66.940598882829548</v>
      </c>
    </row>
    <row r="22" spans="1:9" ht="25.5" x14ac:dyDescent="0.2">
      <c r="A22" s="89" t="s">
        <v>347</v>
      </c>
      <c r="B22" s="90" t="s">
        <v>129</v>
      </c>
      <c r="C22" s="76"/>
      <c r="D22" s="76"/>
      <c r="E22" s="143">
        <f>E23+E26</f>
        <v>42323.199999999997</v>
      </c>
      <c r="F22" s="143">
        <f>F23+F26</f>
        <v>42285.399999999994</v>
      </c>
      <c r="G22" s="143">
        <f>G23+G26</f>
        <v>28306.100000000002</v>
      </c>
      <c r="H22" s="143">
        <f t="shared" si="1"/>
        <v>66.88081241494028</v>
      </c>
      <c r="I22" s="163">
        <f t="shared" si="2"/>
        <v>66.940598882829548</v>
      </c>
    </row>
    <row r="23" spans="1:9" ht="25.5" x14ac:dyDescent="0.2">
      <c r="A23" s="107" t="s">
        <v>149</v>
      </c>
      <c r="B23" s="104" t="s">
        <v>150</v>
      </c>
      <c r="C23" s="106"/>
      <c r="D23" s="106"/>
      <c r="E23" s="148">
        <f t="shared" ref="E23:G24" si="4">E24</f>
        <v>41962</v>
      </c>
      <c r="F23" s="148">
        <f t="shared" si="4"/>
        <v>41924.199999999997</v>
      </c>
      <c r="G23" s="147">
        <f t="shared" si="4"/>
        <v>27944.9</v>
      </c>
      <c r="H23" s="147">
        <f t="shared" si="1"/>
        <v>66.595729469520052</v>
      </c>
      <c r="I23" s="164">
        <f t="shared" si="2"/>
        <v>66.655773992109573</v>
      </c>
    </row>
    <row r="24" spans="1:9" ht="25.5" x14ac:dyDescent="0.2">
      <c r="A24" s="105" t="s">
        <v>67</v>
      </c>
      <c r="B24" s="104" t="s">
        <v>150</v>
      </c>
      <c r="C24" s="106" t="s">
        <v>68</v>
      </c>
      <c r="D24" s="106"/>
      <c r="E24" s="147">
        <f t="shared" si="4"/>
        <v>41962</v>
      </c>
      <c r="F24" s="147">
        <f t="shared" si="4"/>
        <v>41924.199999999997</v>
      </c>
      <c r="G24" s="147">
        <f t="shared" si="4"/>
        <v>27944.9</v>
      </c>
      <c r="H24" s="147">
        <f t="shared" si="1"/>
        <v>66.595729469520052</v>
      </c>
      <c r="I24" s="164">
        <f t="shared" si="2"/>
        <v>66.655773992109573</v>
      </c>
    </row>
    <row r="25" spans="1:9" ht="13.15" customHeight="1" x14ac:dyDescent="0.2">
      <c r="A25" s="105" t="s">
        <v>69</v>
      </c>
      <c r="B25" s="104" t="s">
        <v>150</v>
      </c>
      <c r="C25" s="106" t="s">
        <v>70</v>
      </c>
      <c r="D25" s="106">
        <v>900100</v>
      </c>
      <c r="E25" s="147">
        <v>41962</v>
      </c>
      <c r="F25" s="147">
        <v>41924.199999999997</v>
      </c>
      <c r="G25" s="147">
        <v>27944.9</v>
      </c>
      <c r="H25" s="147">
        <f t="shared" si="1"/>
        <v>66.595729469520052</v>
      </c>
      <c r="I25" s="164">
        <f t="shared" si="2"/>
        <v>66.655773992109573</v>
      </c>
    </row>
    <row r="26" spans="1:9" ht="25.5" x14ac:dyDescent="0.2">
      <c r="A26" s="105" t="s">
        <v>356</v>
      </c>
      <c r="B26" s="104" t="s">
        <v>355</v>
      </c>
      <c r="C26" s="106"/>
      <c r="D26" s="106"/>
      <c r="E26" s="147">
        <f>E27</f>
        <v>361.2</v>
      </c>
      <c r="F26" s="147">
        <f>F27</f>
        <v>361.2</v>
      </c>
      <c r="G26" s="147">
        <f>G27</f>
        <v>361.2</v>
      </c>
      <c r="H26" s="147">
        <f t="shared" si="1"/>
        <v>100</v>
      </c>
      <c r="I26" s="164">
        <f t="shared" si="2"/>
        <v>100</v>
      </c>
    </row>
    <row r="27" spans="1:9" ht="25.5" x14ac:dyDescent="0.2">
      <c r="A27" s="105" t="s">
        <v>67</v>
      </c>
      <c r="B27" s="104" t="s">
        <v>355</v>
      </c>
      <c r="C27" s="106">
        <v>600</v>
      </c>
      <c r="D27" s="106"/>
      <c r="E27" s="147">
        <f>E28+E29+E30</f>
        <v>361.2</v>
      </c>
      <c r="F27" s="147">
        <f>F28+F29+F30</f>
        <v>361.2</v>
      </c>
      <c r="G27" s="147">
        <f>G28+G29+G30</f>
        <v>361.2</v>
      </c>
      <c r="H27" s="147">
        <f t="shared" si="1"/>
        <v>100</v>
      </c>
      <c r="I27" s="164">
        <f t="shared" si="2"/>
        <v>100</v>
      </c>
    </row>
    <row r="28" spans="1:9" ht="13.15" customHeight="1" x14ac:dyDescent="0.2">
      <c r="A28" s="105" t="s">
        <v>69</v>
      </c>
      <c r="B28" s="104" t="s">
        <v>355</v>
      </c>
      <c r="C28" s="106">
        <v>610</v>
      </c>
      <c r="D28" s="106">
        <v>900202</v>
      </c>
      <c r="E28" s="147">
        <v>164</v>
      </c>
      <c r="F28" s="147">
        <v>164</v>
      </c>
      <c r="G28" s="147">
        <v>164</v>
      </c>
      <c r="H28" s="147">
        <f t="shared" si="1"/>
        <v>100</v>
      </c>
      <c r="I28" s="164">
        <f t="shared" si="2"/>
        <v>100</v>
      </c>
    </row>
    <row r="29" spans="1:9" ht="13.15" customHeight="1" x14ac:dyDescent="0.2">
      <c r="A29" s="105" t="s">
        <v>69</v>
      </c>
      <c r="B29" s="104" t="s">
        <v>355</v>
      </c>
      <c r="C29" s="106">
        <v>610</v>
      </c>
      <c r="D29" s="106">
        <v>900302</v>
      </c>
      <c r="E29" s="147">
        <v>128.9</v>
      </c>
      <c r="F29" s="147">
        <v>128.9</v>
      </c>
      <c r="G29" s="147">
        <v>128.9</v>
      </c>
      <c r="H29" s="147">
        <f t="shared" si="1"/>
        <v>100</v>
      </c>
      <c r="I29" s="164">
        <f t="shared" si="2"/>
        <v>100</v>
      </c>
    </row>
    <row r="30" spans="1:9" ht="13.15" customHeight="1" x14ac:dyDescent="0.2">
      <c r="A30" s="105" t="s">
        <v>69</v>
      </c>
      <c r="B30" s="104" t="s">
        <v>355</v>
      </c>
      <c r="C30" s="106">
        <v>610</v>
      </c>
      <c r="D30" s="106">
        <v>900100</v>
      </c>
      <c r="E30" s="147">
        <v>68.3</v>
      </c>
      <c r="F30" s="147">
        <v>68.3</v>
      </c>
      <c r="G30" s="147">
        <v>68.3</v>
      </c>
      <c r="H30" s="147">
        <f t="shared" si="1"/>
        <v>100</v>
      </c>
      <c r="I30" s="164">
        <f t="shared" si="2"/>
        <v>100</v>
      </c>
    </row>
    <row r="31" spans="1:9" ht="25.5" x14ac:dyDescent="0.2">
      <c r="A31" s="101" t="s">
        <v>349</v>
      </c>
      <c r="B31" s="102" t="s">
        <v>130</v>
      </c>
      <c r="C31" s="73"/>
      <c r="D31" s="73"/>
      <c r="E31" s="143">
        <f>E32+E36+E49+E45</f>
        <v>164253.20000000001</v>
      </c>
      <c r="F31" s="143">
        <f>F32+F36+F49+F45</f>
        <v>154193.20000000001</v>
      </c>
      <c r="G31" s="143">
        <f>G32+G36+G49+G45</f>
        <v>110797.90000000001</v>
      </c>
      <c r="H31" s="143">
        <f t="shared" si="1"/>
        <v>67.455550333265961</v>
      </c>
      <c r="I31" s="163">
        <f t="shared" si="2"/>
        <v>71.85654101477887</v>
      </c>
    </row>
    <row r="32" spans="1:9" ht="25.5" x14ac:dyDescent="0.2">
      <c r="A32" s="101" t="s">
        <v>351</v>
      </c>
      <c r="B32" s="102" t="s">
        <v>350</v>
      </c>
      <c r="C32" s="73"/>
      <c r="D32" s="73"/>
      <c r="E32" s="143">
        <f t="shared" ref="E32:F34" si="5">E33</f>
        <v>36</v>
      </c>
      <c r="F32" s="143">
        <f t="shared" si="5"/>
        <v>36</v>
      </c>
      <c r="G32" s="143">
        <f t="shared" ref="G32:G34" si="6">G33</f>
        <v>36</v>
      </c>
      <c r="H32" s="143">
        <f t="shared" si="1"/>
        <v>100</v>
      </c>
      <c r="I32" s="163">
        <f t="shared" si="2"/>
        <v>100</v>
      </c>
    </row>
    <row r="33" spans="1:9" x14ac:dyDescent="0.2">
      <c r="A33" s="108" t="s">
        <v>152</v>
      </c>
      <c r="B33" s="104" t="s">
        <v>352</v>
      </c>
      <c r="C33" s="83"/>
      <c r="D33" s="83"/>
      <c r="E33" s="147">
        <f t="shared" si="5"/>
        <v>36</v>
      </c>
      <c r="F33" s="147">
        <f t="shared" si="5"/>
        <v>36</v>
      </c>
      <c r="G33" s="147">
        <f t="shared" si="6"/>
        <v>36</v>
      </c>
      <c r="H33" s="147">
        <f t="shared" si="1"/>
        <v>100</v>
      </c>
      <c r="I33" s="164">
        <f t="shared" si="2"/>
        <v>100</v>
      </c>
    </row>
    <row r="34" spans="1:9" x14ac:dyDescent="0.2">
      <c r="A34" s="108" t="s">
        <v>63</v>
      </c>
      <c r="B34" s="104" t="s">
        <v>352</v>
      </c>
      <c r="C34" s="83">
        <v>300</v>
      </c>
      <c r="D34" s="83"/>
      <c r="E34" s="147">
        <f t="shared" si="5"/>
        <v>36</v>
      </c>
      <c r="F34" s="147">
        <f t="shared" si="5"/>
        <v>36</v>
      </c>
      <c r="G34" s="147">
        <f t="shared" si="6"/>
        <v>36</v>
      </c>
      <c r="H34" s="147">
        <f t="shared" si="1"/>
        <v>100</v>
      </c>
      <c r="I34" s="164">
        <f t="shared" si="2"/>
        <v>100</v>
      </c>
    </row>
    <row r="35" spans="1:9" x14ac:dyDescent="0.2">
      <c r="A35" s="108" t="s">
        <v>540</v>
      </c>
      <c r="B35" s="104" t="s">
        <v>352</v>
      </c>
      <c r="C35" s="83">
        <v>340</v>
      </c>
      <c r="D35" s="83">
        <v>900100</v>
      </c>
      <c r="E35" s="147">
        <v>36</v>
      </c>
      <c r="F35" s="147">
        <v>36</v>
      </c>
      <c r="G35" s="147">
        <v>36</v>
      </c>
      <c r="H35" s="147">
        <f t="shared" si="1"/>
        <v>100</v>
      </c>
      <c r="I35" s="164">
        <f t="shared" si="2"/>
        <v>100</v>
      </c>
    </row>
    <row r="36" spans="1:9" s="79" customFormat="1" x14ac:dyDescent="0.2">
      <c r="A36" s="100" t="s">
        <v>354</v>
      </c>
      <c r="B36" s="102" t="s">
        <v>353</v>
      </c>
      <c r="C36" s="99"/>
      <c r="D36" s="99"/>
      <c r="E36" s="143">
        <f>E37+E41</f>
        <v>151504.20000000001</v>
      </c>
      <c r="F36" s="143">
        <f>F37+F41</f>
        <v>143557.20000000001</v>
      </c>
      <c r="G36" s="143">
        <f>G37+G41</f>
        <v>104189.3</v>
      </c>
      <c r="H36" s="143">
        <f t="shared" si="1"/>
        <v>68.769908689000033</v>
      </c>
      <c r="I36" s="163">
        <f t="shared" si="2"/>
        <v>72.576854382782614</v>
      </c>
    </row>
    <row r="37" spans="1:9" x14ac:dyDescent="0.2">
      <c r="A37" s="105" t="s">
        <v>151</v>
      </c>
      <c r="B37" s="104" t="s">
        <v>652</v>
      </c>
      <c r="C37" s="106"/>
      <c r="D37" s="106"/>
      <c r="E37" s="147">
        <f>E38</f>
        <v>21862.2</v>
      </c>
      <c r="F37" s="147">
        <f>F38</f>
        <v>27142.2</v>
      </c>
      <c r="G37" s="147">
        <f>G38</f>
        <v>23629.5</v>
      </c>
      <c r="H37" s="147">
        <f t="shared" si="1"/>
        <v>108.08381590141889</v>
      </c>
      <c r="I37" s="164">
        <f t="shared" si="2"/>
        <v>87.05816035546124</v>
      </c>
    </row>
    <row r="38" spans="1:9" ht="25.5" x14ac:dyDescent="0.2">
      <c r="A38" s="105" t="s">
        <v>67</v>
      </c>
      <c r="B38" s="104" t="s">
        <v>652</v>
      </c>
      <c r="C38" s="106">
        <v>600</v>
      </c>
      <c r="D38" s="106"/>
      <c r="E38" s="147">
        <f>SUM(E39:E40)</f>
        <v>21862.2</v>
      </c>
      <c r="F38" s="147">
        <f>SUM(F39:F40)</f>
        <v>27142.2</v>
      </c>
      <c r="G38" s="147">
        <f>SUM(G39:G40)</f>
        <v>23629.5</v>
      </c>
      <c r="H38" s="147">
        <f t="shared" si="1"/>
        <v>108.08381590141889</v>
      </c>
      <c r="I38" s="164">
        <f t="shared" si="2"/>
        <v>87.05816035546124</v>
      </c>
    </row>
    <row r="39" spans="1:9" ht="13.15" customHeight="1" x14ac:dyDescent="0.2">
      <c r="A39" s="105" t="s">
        <v>69</v>
      </c>
      <c r="B39" s="104" t="s">
        <v>652</v>
      </c>
      <c r="C39" s="106">
        <v>610</v>
      </c>
      <c r="D39" s="106">
        <v>900100</v>
      </c>
      <c r="E39" s="147">
        <v>10912</v>
      </c>
      <c r="F39" s="147">
        <v>17692</v>
      </c>
      <c r="G39" s="147">
        <v>17468.900000000001</v>
      </c>
      <c r="H39" s="147">
        <f t="shared" si="1"/>
        <v>160.08889296187684</v>
      </c>
      <c r="I39" s="164">
        <f t="shared" si="2"/>
        <v>98.73897806918383</v>
      </c>
    </row>
    <row r="40" spans="1:9" x14ac:dyDescent="0.2">
      <c r="A40" s="105" t="s">
        <v>541</v>
      </c>
      <c r="B40" s="104" t="s">
        <v>652</v>
      </c>
      <c r="C40" s="106">
        <v>620</v>
      </c>
      <c r="D40" s="106">
        <v>900100</v>
      </c>
      <c r="E40" s="147">
        <v>10950.2</v>
      </c>
      <c r="F40" s="147">
        <v>9450.2000000000007</v>
      </c>
      <c r="G40" s="147">
        <v>6160.6</v>
      </c>
      <c r="H40" s="147">
        <f t="shared" si="1"/>
        <v>56.260159631787545</v>
      </c>
      <c r="I40" s="164">
        <f t="shared" si="2"/>
        <v>65.190154705720516</v>
      </c>
    </row>
    <row r="41" spans="1:9" ht="25.5" x14ac:dyDescent="0.2">
      <c r="A41" s="105" t="s">
        <v>357</v>
      </c>
      <c r="B41" s="104" t="s">
        <v>358</v>
      </c>
      <c r="C41" s="106"/>
      <c r="D41" s="106"/>
      <c r="E41" s="147">
        <f>E42</f>
        <v>129642</v>
      </c>
      <c r="F41" s="147">
        <f>F42</f>
        <v>116415</v>
      </c>
      <c r="G41" s="147">
        <f>G42</f>
        <v>80559.8</v>
      </c>
      <c r="H41" s="147">
        <f t="shared" si="1"/>
        <v>62.140201477916115</v>
      </c>
      <c r="I41" s="164">
        <f t="shared" si="2"/>
        <v>69.200532577417007</v>
      </c>
    </row>
    <row r="42" spans="1:9" ht="25.5" x14ac:dyDescent="0.2">
      <c r="A42" s="105" t="s">
        <v>67</v>
      </c>
      <c r="B42" s="104" t="s">
        <v>358</v>
      </c>
      <c r="C42" s="106">
        <v>600</v>
      </c>
      <c r="D42" s="106"/>
      <c r="E42" s="147">
        <f>E43+E44</f>
        <v>129642</v>
      </c>
      <c r="F42" s="147">
        <f>F43+F44</f>
        <v>116415</v>
      </c>
      <c r="G42" s="147">
        <f>G43+G44</f>
        <v>80559.8</v>
      </c>
      <c r="H42" s="147">
        <f t="shared" si="1"/>
        <v>62.140201477916115</v>
      </c>
      <c r="I42" s="164">
        <f t="shared" si="2"/>
        <v>69.200532577417007</v>
      </c>
    </row>
    <row r="43" spans="1:9" ht="13.15" customHeight="1" x14ac:dyDescent="0.2">
      <c r="A43" s="105" t="s">
        <v>69</v>
      </c>
      <c r="B43" s="104" t="s">
        <v>358</v>
      </c>
      <c r="C43" s="106">
        <v>610</v>
      </c>
      <c r="D43" s="106">
        <v>900100</v>
      </c>
      <c r="E43" s="147">
        <v>44470</v>
      </c>
      <c r="F43" s="147">
        <v>44093.4</v>
      </c>
      <c r="G43" s="147">
        <v>29921.200000000001</v>
      </c>
      <c r="H43" s="147">
        <f t="shared" si="1"/>
        <v>67.284011693276369</v>
      </c>
      <c r="I43" s="164">
        <f t="shared" si="2"/>
        <v>67.858681798182957</v>
      </c>
    </row>
    <row r="44" spans="1:9" x14ac:dyDescent="0.2">
      <c r="A44" s="105" t="s">
        <v>541</v>
      </c>
      <c r="B44" s="104" t="s">
        <v>358</v>
      </c>
      <c r="C44" s="106">
        <v>620</v>
      </c>
      <c r="D44" s="106">
        <v>900100</v>
      </c>
      <c r="E44" s="147">
        <v>85172</v>
      </c>
      <c r="F44" s="147">
        <v>72321.600000000006</v>
      </c>
      <c r="G44" s="147">
        <v>50638.6</v>
      </c>
      <c r="H44" s="147">
        <f t="shared" si="1"/>
        <v>59.454515568496689</v>
      </c>
      <c r="I44" s="164">
        <f t="shared" si="2"/>
        <v>70.01863896816441</v>
      </c>
    </row>
    <row r="45" spans="1:9" s="79" customFormat="1" ht="38.25" x14ac:dyDescent="0.2">
      <c r="A45" s="100" t="s">
        <v>711</v>
      </c>
      <c r="B45" s="102" t="s">
        <v>712</v>
      </c>
      <c r="C45" s="99"/>
      <c r="D45" s="99"/>
      <c r="E45" s="143">
        <f t="shared" ref="E45:F47" si="7">E46</f>
        <v>2113</v>
      </c>
      <c r="F45" s="143">
        <f t="shared" si="7"/>
        <v>0</v>
      </c>
      <c r="G45" s="143">
        <f t="shared" ref="G45:G47" si="8">G46</f>
        <v>0</v>
      </c>
      <c r="H45" s="143">
        <f t="shared" si="1"/>
        <v>0</v>
      </c>
      <c r="I45" s="163">
        <v>0</v>
      </c>
    </row>
    <row r="46" spans="1:9" ht="25.5" x14ac:dyDescent="0.2">
      <c r="A46" s="105" t="s">
        <v>713</v>
      </c>
      <c r="B46" s="104" t="s">
        <v>714</v>
      </c>
      <c r="C46" s="106"/>
      <c r="D46" s="106"/>
      <c r="E46" s="147">
        <f t="shared" si="7"/>
        <v>2113</v>
      </c>
      <c r="F46" s="147">
        <f t="shared" si="7"/>
        <v>0</v>
      </c>
      <c r="G46" s="147">
        <f t="shared" si="8"/>
        <v>0</v>
      </c>
      <c r="H46" s="147">
        <f t="shared" si="1"/>
        <v>0</v>
      </c>
      <c r="I46" s="164">
        <v>0</v>
      </c>
    </row>
    <row r="47" spans="1:9" ht="25.5" x14ac:dyDescent="0.2">
      <c r="A47" s="105" t="s">
        <v>67</v>
      </c>
      <c r="B47" s="104" t="s">
        <v>714</v>
      </c>
      <c r="C47" s="106">
        <v>600</v>
      </c>
      <c r="D47" s="106"/>
      <c r="E47" s="147">
        <f t="shared" si="7"/>
        <v>2113</v>
      </c>
      <c r="F47" s="147">
        <f t="shared" si="7"/>
        <v>0</v>
      </c>
      <c r="G47" s="147">
        <f t="shared" si="8"/>
        <v>0</v>
      </c>
      <c r="H47" s="147">
        <f t="shared" si="1"/>
        <v>0</v>
      </c>
      <c r="I47" s="164">
        <v>0</v>
      </c>
    </row>
    <row r="48" spans="1:9" ht="13.15" customHeight="1" x14ac:dyDescent="0.2">
      <c r="A48" s="105" t="s">
        <v>69</v>
      </c>
      <c r="B48" s="104" t="s">
        <v>714</v>
      </c>
      <c r="C48" s="106">
        <v>610</v>
      </c>
      <c r="D48" s="106">
        <v>900100</v>
      </c>
      <c r="E48" s="147">
        <v>2113</v>
      </c>
      <c r="F48" s="147">
        <v>0</v>
      </c>
      <c r="G48" s="147">
        <v>0</v>
      </c>
      <c r="H48" s="147">
        <f t="shared" si="1"/>
        <v>0</v>
      </c>
      <c r="I48" s="164">
        <v>0</v>
      </c>
    </row>
    <row r="49" spans="1:9" s="79" customFormat="1" ht="25.5" x14ac:dyDescent="0.2">
      <c r="A49" s="100" t="s">
        <v>359</v>
      </c>
      <c r="B49" s="102" t="s">
        <v>321</v>
      </c>
      <c r="C49" s="99"/>
      <c r="D49" s="99"/>
      <c r="E49" s="143">
        <f t="shared" ref="E49:F51" si="9">E50</f>
        <v>10600</v>
      </c>
      <c r="F49" s="143">
        <f t="shared" si="9"/>
        <v>10600</v>
      </c>
      <c r="G49" s="143">
        <f t="shared" ref="G49:G51" si="10">G50</f>
        <v>6572.6</v>
      </c>
      <c r="H49" s="143">
        <f t="shared" si="1"/>
        <v>62.005660377358495</v>
      </c>
      <c r="I49" s="163">
        <f t="shared" si="2"/>
        <v>62.005660377358495</v>
      </c>
    </row>
    <row r="50" spans="1:9" ht="25.5" x14ac:dyDescent="0.2">
      <c r="A50" s="105" t="s">
        <v>361</v>
      </c>
      <c r="B50" s="104" t="s">
        <v>360</v>
      </c>
      <c r="C50" s="106"/>
      <c r="D50" s="106"/>
      <c r="E50" s="147">
        <f t="shared" si="9"/>
        <v>10600</v>
      </c>
      <c r="F50" s="147">
        <f t="shared" si="9"/>
        <v>10600</v>
      </c>
      <c r="G50" s="147">
        <f t="shared" si="10"/>
        <v>6572.6</v>
      </c>
      <c r="H50" s="147">
        <f t="shared" si="1"/>
        <v>62.005660377358495</v>
      </c>
      <c r="I50" s="164">
        <f t="shared" si="2"/>
        <v>62.005660377358495</v>
      </c>
    </row>
    <row r="51" spans="1:9" ht="25.5" x14ac:dyDescent="0.2">
      <c r="A51" s="105" t="s">
        <v>67</v>
      </c>
      <c r="B51" s="104" t="s">
        <v>360</v>
      </c>
      <c r="C51" s="106">
        <v>600</v>
      </c>
      <c r="D51" s="106"/>
      <c r="E51" s="147">
        <f t="shared" si="9"/>
        <v>10600</v>
      </c>
      <c r="F51" s="147">
        <f t="shared" si="9"/>
        <v>10600</v>
      </c>
      <c r="G51" s="147">
        <f t="shared" si="10"/>
        <v>6572.6</v>
      </c>
      <c r="H51" s="147">
        <f t="shared" si="1"/>
        <v>62.005660377358495</v>
      </c>
      <c r="I51" s="164">
        <f t="shared" si="2"/>
        <v>62.005660377358495</v>
      </c>
    </row>
    <row r="52" spans="1:9" x14ac:dyDescent="0.2">
      <c r="A52" s="105" t="s">
        <v>541</v>
      </c>
      <c r="B52" s="104" t="s">
        <v>360</v>
      </c>
      <c r="C52" s="106">
        <v>620</v>
      </c>
      <c r="D52" s="106">
        <v>900100</v>
      </c>
      <c r="E52" s="147">
        <v>10600</v>
      </c>
      <c r="F52" s="147">
        <v>10600</v>
      </c>
      <c r="G52" s="147">
        <v>6572.6</v>
      </c>
      <c r="H52" s="147">
        <f t="shared" si="1"/>
        <v>62.005660377358495</v>
      </c>
      <c r="I52" s="164">
        <f t="shared" si="2"/>
        <v>62.005660377358495</v>
      </c>
    </row>
    <row r="53" spans="1:9" x14ac:dyDescent="0.2">
      <c r="A53" s="100" t="s">
        <v>362</v>
      </c>
      <c r="B53" s="102" t="s">
        <v>301</v>
      </c>
      <c r="C53" s="106"/>
      <c r="D53" s="106"/>
      <c r="E53" s="143">
        <f t="shared" ref="E53:F56" si="11">E54</f>
        <v>57200</v>
      </c>
      <c r="F53" s="143">
        <f t="shared" si="11"/>
        <v>61161</v>
      </c>
      <c r="G53" s="143">
        <f t="shared" ref="G53:G56" si="12">G54</f>
        <v>41469.800000000003</v>
      </c>
      <c r="H53" s="143">
        <f t="shared" si="1"/>
        <v>72.499650349650352</v>
      </c>
      <c r="I53" s="163">
        <f t="shared" si="2"/>
        <v>67.804319746243522</v>
      </c>
    </row>
    <row r="54" spans="1:9" ht="25.5" x14ac:dyDescent="0.2">
      <c r="A54" s="100" t="s">
        <v>363</v>
      </c>
      <c r="B54" s="102" t="s">
        <v>303</v>
      </c>
      <c r="C54" s="106"/>
      <c r="D54" s="106"/>
      <c r="E54" s="143">
        <f t="shared" si="11"/>
        <v>57200</v>
      </c>
      <c r="F54" s="143">
        <f t="shared" si="11"/>
        <v>61161</v>
      </c>
      <c r="G54" s="143">
        <f t="shared" si="12"/>
        <v>41469.800000000003</v>
      </c>
      <c r="H54" s="143">
        <f t="shared" si="1"/>
        <v>72.499650349650352</v>
      </c>
      <c r="I54" s="163">
        <f t="shared" si="2"/>
        <v>67.804319746243522</v>
      </c>
    </row>
    <row r="55" spans="1:9" ht="25.5" x14ac:dyDescent="0.2">
      <c r="A55" s="105" t="s">
        <v>364</v>
      </c>
      <c r="B55" s="104" t="s">
        <v>302</v>
      </c>
      <c r="C55" s="106"/>
      <c r="D55" s="106"/>
      <c r="E55" s="143">
        <f t="shared" si="11"/>
        <v>57200</v>
      </c>
      <c r="F55" s="143">
        <f t="shared" si="11"/>
        <v>61161</v>
      </c>
      <c r="G55" s="143">
        <f t="shared" si="12"/>
        <v>41469.800000000003</v>
      </c>
      <c r="H55" s="143">
        <f t="shared" si="1"/>
        <v>72.499650349650352</v>
      </c>
      <c r="I55" s="163">
        <f t="shared" si="2"/>
        <v>67.804319746243522</v>
      </c>
    </row>
    <row r="56" spans="1:9" ht="25.5" x14ac:dyDescent="0.2">
      <c r="A56" s="105" t="s">
        <v>67</v>
      </c>
      <c r="B56" s="104" t="s">
        <v>302</v>
      </c>
      <c r="C56" s="106" t="s">
        <v>68</v>
      </c>
      <c r="D56" s="106"/>
      <c r="E56" s="147">
        <f t="shared" si="11"/>
        <v>57200</v>
      </c>
      <c r="F56" s="147">
        <f t="shared" si="11"/>
        <v>61161</v>
      </c>
      <c r="G56" s="147">
        <f t="shared" si="12"/>
        <v>41469.800000000003</v>
      </c>
      <c r="H56" s="147">
        <f t="shared" si="1"/>
        <v>72.499650349650352</v>
      </c>
      <c r="I56" s="164">
        <f t="shared" si="2"/>
        <v>67.804319746243522</v>
      </c>
    </row>
    <row r="57" spans="1:9" x14ac:dyDescent="0.2">
      <c r="A57" s="105" t="s">
        <v>541</v>
      </c>
      <c r="B57" s="104" t="s">
        <v>302</v>
      </c>
      <c r="C57" s="106">
        <v>620</v>
      </c>
      <c r="D57" s="106">
        <v>900100</v>
      </c>
      <c r="E57" s="147">
        <v>57200</v>
      </c>
      <c r="F57" s="147">
        <v>61161</v>
      </c>
      <c r="G57" s="147">
        <v>41469.800000000003</v>
      </c>
      <c r="H57" s="147">
        <f t="shared" si="1"/>
        <v>72.499650349650352</v>
      </c>
      <c r="I57" s="164">
        <f t="shared" si="2"/>
        <v>67.804319746243522</v>
      </c>
    </row>
    <row r="58" spans="1:9" x14ac:dyDescent="0.2">
      <c r="A58" s="101" t="s">
        <v>89</v>
      </c>
      <c r="B58" s="102" t="s">
        <v>131</v>
      </c>
      <c r="C58" s="106"/>
      <c r="D58" s="106"/>
      <c r="E58" s="143">
        <f t="shared" ref="E58:G59" si="13">E59</f>
        <v>1798</v>
      </c>
      <c r="F58" s="143">
        <f t="shared" si="13"/>
        <v>2068</v>
      </c>
      <c r="G58" s="143">
        <f t="shared" si="13"/>
        <v>1668.5</v>
      </c>
      <c r="H58" s="143">
        <f t="shared" si="1"/>
        <v>92.797552836484982</v>
      </c>
      <c r="I58" s="163">
        <f t="shared" si="2"/>
        <v>80.681818181818173</v>
      </c>
    </row>
    <row r="59" spans="1:9" ht="25.5" x14ac:dyDescent="0.2">
      <c r="A59" s="109" t="s">
        <v>275</v>
      </c>
      <c r="B59" s="102" t="s">
        <v>132</v>
      </c>
      <c r="C59" s="165"/>
      <c r="D59" s="165"/>
      <c r="E59" s="143">
        <f t="shared" si="13"/>
        <v>1798</v>
      </c>
      <c r="F59" s="143">
        <f t="shared" si="13"/>
        <v>2068</v>
      </c>
      <c r="G59" s="143">
        <f t="shared" si="13"/>
        <v>1668.5</v>
      </c>
      <c r="H59" s="143">
        <f t="shared" si="1"/>
        <v>92.797552836484982</v>
      </c>
      <c r="I59" s="163">
        <f t="shared" si="2"/>
        <v>80.681818181818173</v>
      </c>
    </row>
    <row r="60" spans="1:9" x14ac:dyDescent="0.2">
      <c r="A60" s="103" t="s">
        <v>151</v>
      </c>
      <c r="B60" s="104" t="s">
        <v>365</v>
      </c>
      <c r="C60" s="166"/>
      <c r="D60" s="166"/>
      <c r="E60" s="147">
        <f t="shared" ref="E60:G61" si="14">E61</f>
        <v>1798</v>
      </c>
      <c r="F60" s="147">
        <f t="shared" si="14"/>
        <v>2068</v>
      </c>
      <c r="G60" s="147">
        <f t="shared" si="14"/>
        <v>1668.5</v>
      </c>
      <c r="H60" s="147">
        <f t="shared" si="1"/>
        <v>92.797552836484982</v>
      </c>
      <c r="I60" s="164">
        <f t="shared" si="2"/>
        <v>80.681818181818173</v>
      </c>
    </row>
    <row r="61" spans="1:9" ht="13.15" customHeight="1" x14ac:dyDescent="0.2">
      <c r="A61" s="105" t="s">
        <v>73</v>
      </c>
      <c r="B61" s="104" t="s">
        <v>365</v>
      </c>
      <c r="C61" s="106" t="s">
        <v>74</v>
      </c>
      <c r="D61" s="106"/>
      <c r="E61" s="147">
        <f t="shared" si="14"/>
        <v>1798</v>
      </c>
      <c r="F61" s="147">
        <f t="shared" si="14"/>
        <v>2068</v>
      </c>
      <c r="G61" s="147">
        <f t="shared" si="14"/>
        <v>1668.5</v>
      </c>
      <c r="H61" s="147">
        <f t="shared" si="1"/>
        <v>92.797552836484982</v>
      </c>
      <c r="I61" s="164">
        <f t="shared" si="2"/>
        <v>80.681818181818173</v>
      </c>
    </row>
    <row r="62" spans="1:9" ht="23.25" customHeight="1" x14ac:dyDescent="0.2">
      <c r="A62" s="105" t="s">
        <v>75</v>
      </c>
      <c r="B62" s="104" t="s">
        <v>365</v>
      </c>
      <c r="C62" s="106" t="s">
        <v>76</v>
      </c>
      <c r="D62" s="106">
        <v>900100</v>
      </c>
      <c r="E62" s="147">
        <v>1798</v>
      </c>
      <c r="F62" s="147">
        <v>2068</v>
      </c>
      <c r="G62" s="147">
        <v>1668.5</v>
      </c>
      <c r="H62" s="147">
        <f t="shared" si="1"/>
        <v>92.797552836484982</v>
      </c>
      <c r="I62" s="164">
        <f t="shared" si="2"/>
        <v>80.681818181818173</v>
      </c>
    </row>
    <row r="63" spans="1:9" ht="17.45" customHeight="1" x14ac:dyDescent="0.2">
      <c r="A63" s="101" t="s">
        <v>377</v>
      </c>
      <c r="B63" s="102" t="s">
        <v>133</v>
      </c>
      <c r="C63" s="72"/>
      <c r="D63" s="72"/>
      <c r="E63" s="143">
        <f>E64+E173+E205</f>
        <v>1739424.1</v>
      </c>
      <c r="F63" s="143">
        <f>F64+F173+F205</f>
        <v>1730407.1</v>
      </c>
      <c r="G63" s="143">
        <f>G64+G173+G205</f>
        <v>1127317.7</v>
      </c>
      <c r="H63" s="143">
        <f t="shared" si="1"/>
        <v>64.809824125122788</v>
      </c>
      <c r="I63" s="163">
        <f t="shared" si="2"/>
        <v>65.147542448248146</v>
      </c>
    </row>
    <row r="64" spans="1:9" ht="19.5" customHeight="1" x14ac:dyDescent="0.2">
      <c r="A64" s="86" t="s">
        <v>82</v>
      </c>
      <c r="B64" s="102" t="s">
        <v>134</v>
      </c>
      <c r="C64" s="73"/>
      <c r="D64" s="73"/>
      <c r="E64" s="143">
        <f>E65+E125+E155+E168+E164+E149</f>
        <v>1630384.2000000002</v>
      </c>
      <c r="F64" s="143">
        <f>F65+F125+F155+F168+F164+F149</f>
        <v>1623458.1</v>
      </c>
      <c r="G64" s="143">
        <f>G65+G125+G155+G168+G164+G149</f>
        <v>1053310</v>
      </c>
      <c r="H64" s="143">
        <f t="shared" si="1"/>
        <v>64.605017639400572</v>
      </c>
      <c r="I64" s="163">
        <f t="shared" si="2"/>
        <v>64.880639666647383</v>
      </c>
    </row>
    <row r="65" spans="1:9" ht="25.5" x14ac:dyDescent="0.2">
      <c r="A65" s="101" t="s">
        <v>378</v>
      </c>
      <c r="B65" s="102" t="s">
        <v>328</v>
      </c>
      <c r="C65" s="74"/>
      <c r="D65" s="74"/>
      <c r="E65" s="143">
        <f>E66+E77+E82+E87+E92+E95+E102+E109+E117+E122</f>
        <v>1522803.7000000002</v>
      </c>
      <c r="F65" s="143">
        <f>F66+F77+F82+F87+F92+F95+F102+F109+F117+F122+F114</f>
        <v>1517903.4</v>
      </c>
      <c r="G65" s="143">
        <f>G66+G77+G82+G87+G92+G95+G102+G109+G117+G122+G115</f>
        <v>988601.3</v>
      </c>
      <c r="H65" s="143">
        <f t="shared" si="1"/>
        <v>64.919812054567501</v>
      </c>
      <c r="I65" s="163">
        <f t="shared" si="2"/>
        <v>65.129394927239787</v>
      </c>
    </row>
    <row r="66" spans="1:9" ht="38.25" x14ac:dyDescent="0.2">
      <c r="A66" s="108" t="s">
        <v>517</v>
      </c>
      <c r="B66" s="104" t="s">
        <v>518</v>
      </c>
      <c r="C66" s="71"/>
      <c r="D66" s="71"/>
      <c r="E66" s="147">
        <f>E67+E69+E73+E75+E71</f>
        <v>246218.80000000002</v>
      </c>
      <c r="F66" s="147">
        <f>F67+F69+F73+F75+F71</f>
        <v>256585.50000000003</v>
      </c>
      <c r="G66" s="147">
        <f>G67+G69+G73+G75+G71</f>
        <v>152878.30000000002</v>
      </c>
      <c r="H66" s="147">
        <f t="shared" si="1"/>
        <v>62.090425264033456</v>
      </c>
      <c r="I66" s="164">
        <f t="shared" si="2"/>
        <v>59.581815807986025</v>
      </c>
    </row>
    <row r="67" spans="1:9" ht="38.25" x14ac:dyDescent="0.2">
      <c r="A67" s="105" t="s">
        <v>78</v>
      </c>
      <c r="B67" s="104" t="s">
        <v>518</v>
      </c>
      <c r="C67" s="106" t="s">
        <v>79</v>
      </c>
      <c r="D67" s="106"/>
      <c r="E67" s="147">
        <f>E68</f>
        <v>6820.9</v>
      </c>
      <c r="F67" s="147">
        <f>F68</f>
        <v>6820.9</v>
      </c>
      <c r="G67" s="147">
        <f>G68</f>
        <v>3748.5</v>
      </c>
      <c r="H67" s="147">
        <f t="shared" si="1"/>
        <v>54.956090838452411</v>
      </c>
      <c r="I67" s="164">
        <f t="shared" si="2"/>
        <v>54.956090838452411</v>
      </c>
    </row>
    <row r="68" spans="1:9" x14ac:dyDescent="0.2">
      <c r="A68" s="105" t="s">
        <v>83</v>
      </c>
      <c r="B68" s="104" t="s">
        <v>518</v>
      </c>
      <c r="C68" s="106" t="s">
        <v>84</v>
      </c>
      <c r="D68" s="166" t="s">
        <v>243</v>
      </c>
      <c r="E68" s="149">
        <v>6820.9</v>
      </c>
      <c r="F68" s="149">
        <v>6820.9</v>
      </c>
      <c r="G68" s="149">
        <v>3748.5</v>
      </c>
      <c r="H68" s="147">
        <f t="shared" si="1"/>
        <v>54.956090838452411</v>
      </c>
      <c r="I68" s="164">
        <f t="shared" si="2"/>
        <v>54.956090838452411</v>
      </c>
    </row>
    <row r="69" spans="1:9" ht="13.15" customHeight="1" x14ac:dyDescent="0.2">
      <c r="A69" s="105" t="s">
        <v>73</v>
      </c>
      <c r="B69" s="104" t="s">
        <v>518</v>
      </c>
      <c r="C69" s="106" t="s">
        <v>74</v>
      </c>
      <c r="D69" s="166"/>
      <c r="E69" s="147">
        <f>E70</f>
        <v>4740.6000000000004</v>
      </c>
      <c r="F69" s="147">
        <f>F70</f>
        <v>4720.8</v>
      </c>
      <c r="G69" s="147">
        <f>G70</f>
        <v>2464.1</v>
      </c>
      <c r="H69" s="147">
        <f t="shared" si="1"/>
        <v>51.978652491245825</v>
      </c>
      <c r="I69" s="164">
        <f t="shared" si="2"/>
        <v>52.196661582782575</v>
      </c>
    </row>
    <row r="70" spans="1:9" ht="25.5" x14ac:dyDescent="0.2">
      <c r="A70" s="105" t="s">
        <v>75</v>
      </c>
      <c r="B70" s="104" t="s">
        <v>518</v>
      </c>
      <c r="C70" s="106" t="s">
        <v>76</v>
      </c>
      <c r="D70" s="166" t="s">
        <v>243</v>
      </c>
      <c r="E70" s="149">
        <v>4740.6000000000004</v>
      </c>
      <c r="F70" s="149">
        <v>4720.8</v>
      </c>
      <c r="G70" s="149">
        <v>2464.1</v>
      </c>
      <c r="H70" s="147">
        <f t="shared" si="1"/>
        <v>51.978652491245825</v>
      </c>
      <c r="I70" s="164">
        <f t="shared" si="2"/>
        <v>52.196661582782575</v>
      </c>
    </row>
    <row r="71" spans="1:9" x14ac:dyDescent="0.2">
      <c r="A71" s="105" t="s">
        <v>63</v>
      </c>
      <c r="B71" s="104" t="s">
        <v>518</v>
      </c>
      <c r="C71" s="106">
        <v>300</v>
      </c>
      <c r="D71" s="166"/>
      <c r="E71" s="147">
        <f>E72</f>
        <v>571.1</v>
      </c>
      <c r="F71" s="147">
        <f>F72</f>
        <v>571.1</v>
      </c>
      <c r="G71" s="147">
        <f>G72</f>
        <v>318.89999999999998</v>
      </c>
      <c r="H71" s="147">
        <f t="shared" si="1"/>
        <v>55.839607774470309</v>
      </c>
      <c r="I71" s="164">
        <f t="shared" si="2"/>
        <v>55.839607774470309</v>
      </c>
    </row>
    <row r="72" spans="1:9" x14ac:dyDescent="0.2">
      <c r="A72" s="105" t="s">
        <v>65</v>
      </c>
      <c r="B72" s="104" t="s">
        <v>518</v>
      </c>
      <c r="C72" s="106">
        <v>320</v>
      </c>
      <c r="D72" s="166" t="s">
        <v>243</v>
      </c>
      <c r="E72" s="149">
        <v>571.1</v>
      </c>
      <c r="F72" s="149">
        <v>571.1</v>
      </c>
      <c r="G72" s="149">
        <v>318.89999999999998</v>
      </c>
      <c r="H72" s="147">
        <f t="shared" si="1"/>
        <v>55.839607774470309</v>
      </c>
      <c r="I72" s="164">
        <f t="shared" si="2"/>
        <v>55.839607774470309</v>
      </c>
    </row>
    <row r="73" spans="1:9" ht="25.5" x14ac:dyDescent="0.2">
      <c r="A73" s="105" t="s">
        <v>67</v>
      </c>
      <c r="B73" s="104" t="s">
        <v>518</v>
      </c>
      <c r="C73" s="106" t="s">
        <v>68</v>
      </c>
      <c r="D73" s="166"/>
      <c r="E73" s="147">
        <f>E74</f>
        <v>233691.5</v>
      </c>
      <c r="F73" s="147">
        <f>F74</f>
        <v>244075.5</v>
      </c>
      <c r="G73" s="147">
        <f>G74</f>
        <v>146052.1</v>
      </c>
      <c r="H73" s="147">
        <f t="shared" si="1"/>
        <v>62.497822984575826</v>
      </c>
      <c r="I73" s="164">
        <f t="shared" si="2"/>
        <v>59.838902306868171</v>
      </c>
    </row>
    <row r="74" spans="1:9" ht="13.15" customHeight="1" x14ac:dyDescent="0.2">
      <c r="A74" s="105" t="s">
        <v>69</v>
      </c>
      <c r="B74" s="104" t="s">
        <v>518</v>
      </c>
      <c r="C74" s="106" t="s">
        <v>70</v>
      </c>
      <c r="D74" s="166" t="s">
        <v>243</v>
      </c>
      <c r="E74" s="149">
        <v>233691.5</v>
      </c>
      <c r="F74" s="149">
        <v>244075.5</v>
      </c>
      <c r="G74" s="149">
        <f>85400.5+60651.6</f>
        <v>146052.1</v>
      </c>
      <c r="H74" s="147">
        <f t="shared" ref="H74:H137" si="15">G74/E74*100</f>
        <v>62.497822984575826</v>
      </c>
      <c r="I74" s="164">
        <f t="shared" ref="I74:I137" si="16">G74/F74*100</f>
        <v>59.838902306868171</v>
      </c>
    </row>
    <row r="75" spans="1:9" x14ac:dyDescent="0.2">
      <c r="A75" s="105" t="s">
        <v>85</v>
      </c>
      <c r="B75" s="104" t="s">
        <v>518</v>
      </c>
      <c r="C75" s="106" t="s">
        <v>86</v>
      </c>
      <c r="D75" s="166"/>
      <c r="E75" s="147">
        <f>E76</f>
        <v>394.7</v>
      </c>
      <c r="F75" s="147">
        <f>F76</f>
        <v>397.2</v>
      </c>
      <c r="G75" s="147">
        <f>G76</f>
        <v>294.7</v>
      </c>
      <c r="H75" s="147">
        <f t="shared" si="15"/>
        <v>74.664302001520142</v>
      </c>
      <c r="I75" s="164">
        <f t="shared" si="16"/>
        <v>74.194360523665665</v>
      </c>
    </row>
    <row r="76" spans="1:9" ht="14.45" customHeight="1" x14ac:dyDescent="0.2">
      <c r="A76" s="105" t="s">
        <v>87</v>
      </c>
      <c r="B76" s="104" t="s">
        <v>518</v>
      </c>
      <c r="C76" s="106" t="s">
        <v>88</v>
      </c>
      <c r="D76" s="166" t="s">
        <v>243</v>
      </c>
      <c r="E76" s="149">
        <v>394.7</v>
      </c>
      <c r="F76" s="149">
        <v>397.2</v>
      </c>
      <c r="G76" s="149">
        <v>294.7</v>
      </c>
      <c r="H76" s="147">
        <f t="shared" si="15"/>
        <v>74.664302001520142</v>
      </c>
      <c r="I76" s="164">
        <f t="shared" si="16"/>
        <v>74.194360523665665</v>
      </c>
    </row>
    <row r="77" spans="1:9" ht="51" x14ac:dyDescent="0.2">
      <c r="A77" s="103" t="s">
        <v>519</v>
      </c>
      <c r="B77" s="104" t="s">
        <v>520</v>
      </c>
      <c r="C77" s="106"/>
      <c r="D77" s="166"/>
      <c r="E77" s="147">
        <f>E78+E80</f>
        <v>33950.5</v>
      </c>
      <c r="F77" s="147">
        <f>F78+F80</f>
        <v>28021.100000000002</v>
      </c>
      <c r="G77" s="147">
        <f>G78+G80</f>
        <v>15972.5</v>
      </c>
      <c r="H77" s="147">
        <f t="shared" si="15"/>
        <v>47.046435251321775</v>
      </c>
      <c r="I77" s="164">
        <f t="shared" si="16"/>
        <v>57.001688013675398</v>
      </c>
    </row>
    <row r="78" spans="1:9" ht="13.15" customHeight="1" x14ac:dyDescent="0.2">
      <c r="A78" s="105" t="s">
        <v>73</v>
      </c>
      <c r="B78" s="104" t="s">
        <v>520</v>
      </c>
      <c r="C78" s="106" t="s">
        <v>74</v>
      </c>
      <c r="D78" s="166"/>
      <c r="E78" s="147">
        <f>E79</f>
        <v>14762.7</v>
      </c>
      <c r="F78" s="147">
        <f>F79</f>
        <v>876.2</v>
      </c>
      <c r="G78" s="147">
        <f>G79</f>
        <v>766.7</v>
      </c>
      <c r="H78" s="147">
        <f t="shared" si="15"/>
        <v>5.1934944149782902</v>
      </c>
      <c r="I78" s="164">
        <f t="shared" si="16"/>
        <v>87.5028532298562</v>
      </c>
    </row>
    <row r="79" spans="1:9" ht="20.25" customHeight="1" x14ac:dyDescent="0.2">
      <c r="A79" s="105" t="s">
        <v>75</v>
      </c>
      <c r="B79" s="104" t="s">
        <v>520</v>
      </c>
      <c r="C79" s="106" t="s">
        <v>76</v>
      </c>
      <c r="D79" s="166" t="s">
        <v>243</v>
      </c>
      <c r="E79" s="149">
        <v>14762.7</v>
      </c>
      <c r="F79" s="149">
        <v>876.2</v>
      </c>
      <c r="G79" s="149">
        <f>766.7</f>
        <v>766.7</v>
      </c>
      <c r="H79" s="147">
        <f t="shared" si="15"/>
        <v>5.1934944149782902</v>
      </c>
      <c r="I79" s="164">
        <f t="shared" si="16"/>
        <v>87.5028532298562</v>
      </c>
    </row>
    <row r="80" spans="1:9" ht="20.25" customHeight="1" x14ac:dyDescent="0.2">
      <c r="A80" s="105" t="s">
        <v>67</v>
      </c>
      <c r="B80" s="104" t="s">
        <v>520</v>
      </c>
      <c r="C80" s="106" t="s">
        <v>68</v>
      </c>
      <c r="D80" s="166"/>
      <c r="E80" s="149">
        <f>E81</f>
        <v>19187.8</v>
      </c>
      <c r="F80" s="149">
        <f>F81</f>
        <v>27144.9</v>
      </c>
      <c r="G80" s="149">
        <f>G81</f>
        <v>15205.8</v>
      </c>
      <c r="H80" s="147">
        <f t="shared" si="15"/>
        <v>79.24723001073599</v>
      </c>
      <c r="I80" s="164">
        <f t="shared" si="16"/>
        <v>56.017152393267232</v>
      </c>
    </row>
    <row r="81" spans="1:9" ht="13.15" customHeight="1" x14ac:dyDescent="0.2">
      <c r="A81" s="105" t="s">
        <v>69</v>
      </c>
      <c r="B81" s="104" t="s">
        <v>520</v>
      </c>
      <c r="C81" s="106" t="s">
        <v>70</v>
      </c>
      <c r="D81" s="166" t="s">
        <v>243</v>
      </c>
      <c r="E81" s="149">
        <v>19187.8</v>
      </c>
      <c r="F81" s="149">
        <v>27144.9</v>
      </c>
      <c r="G81" s="149">
        <f>9153+6052.8</f>
        <v>15205.8</v>
      </c>
      <c r="H81" s="147">
        <f t="shared" si="15"/>
        <v>79.24723001073599</v>
      </c>
      <c r="I81" s="164">
        <f t="shared" si="16"/>
        <v>56.017152393267232</v>
      </c>
    </row>
    <row r="82" spans="1:9" ht="51" x14ac:dyDescent="0.2">
      <c r="A82" s="103" t="s">
        <v>523</v>
      </c>
      <c r="B82" s="104" t="s">
        <v>521</v>
      </c>
      <c r="C82" s="106"/>
      <c r="D82" s="166"/>
      <c r="E82" s="147">
        <f>E83+E85</f>
        <v>92853</v>
      </c>
      <c r="F82" s="147">
        <f>F83+F85</f>
        <v>92853.1</v>
      </c>
      <c r="G82" s="147">
        <f>G83+G85</f>
        <v>62074.400000000001</v>
      </c>
      <c r="H82" s="147">
        <f t="shared" si="15"/>
        <v>66.852336488858725</v>
      </c>
      <c r="I82" s="164">
        <f t="shared" si="16"/>
        <v>66.85226449090014</v>
      </c>
    </row>
    <row r="83" spans="1:9" ht="13.15" customHeight="1" x14ac:dyDescent="0.2">
      <c r="A83" s="105" t="s">
        <v>73</v>
      </c>
      <c r="B83" s="104" t="s">
        <v>521</v>
      </c>
      <c r="C83" s="106" t="s">
        <v>74</v>
      </c>
      <c r="D83" s="166"/>
      <c r="E83" s="147">
        <v>3478.5</v>
      </c>
      <c r="F83" s="147">
        <v>3478.5</v>
      </c>
      <c r="G83" s="147">
        <f>G84</f>
        <v>2319</v>
      </c>
      <c r="H83" s="147">
        <f t="shared" si="15"/>
        <v>66.666666666666657</v>
      </c>
      <c r="I83" s="164">
        <f t="shared" si="16"/>
        <v>66.666666666666657</v>
      </c>
    </row>
    <row r="84" spans="1:9" ht="25.5" x14ac:dyDescent="0.2">
      <c r="A84" s="105" t="s">
        <v>75</v>
      </c>
      <c r="B84" s="104" t="s">
        <v>521</v>
      </c>
      <c r="C84" s="106" t="s">
        <v>76</v>
      </c>
      <c r="D84" s="166" t="s">
        <v>243</v>
      </c>
      <c r="E84" s="149">
        <v>3478.5</v>
      </c>
      <c r="F84" s="149">
        <v>3478.5</v>
      </c>
      <c r="G84" s="149">
        <v>2319</v>
      </c>
      <c r="H84" s="147">
        <f t="shared" si="15"/>
        <v>66.666666666666657</v>
      </c>
      <c r="I84" s="164">
        <f t="shared" si="16"/>
        <v>66.666666666666657</v>
      </c>
    </row>
    <row r="85" spans="1:9" ht="25.5" x14ac:dyDescent="0.2">
      <c r="A85" s="105" t="s">
        <v>67</v>
      </c>
      <c r="B85" s="104" t="s">
        <v>521</v>
      </c>
      <c r="C85" s="106" t="s">
        <v>68</v>
      </c>
      <c r="D85" s="166"/>
      <c r="E85" s="147">
        <f>E86</f>
        <v>89374.5</v>
      </c>
      <c r="F85" s="147">
        <f>F86</f>
        <v>89374.6</v>
      </c>
      <c r="G85" s="147">
        <f>G86</f>
        <v>59755.4</v>
      </c>
      <c r="H85" s="147">
        <f t="shared" si="15"/>
        <v>66.859562850701266</v>
      </c>
      <c r="I85" s="164">
        <f t="shared" si="16"/>
        <v>66.859488042463965</v>
      </c>
    </row>
    <row r="86" spans="1:9" ht="13.15" customHeight="1" x14ac:dyDescent="0.2">
      <c r="A86" s="105" t="s">
        <v>69</v>
      </c>
      <c r="B86" s="104" t="s">
        <v>521</v>
      </c>
      <c r="C86" s="106" t="s">
        <v>70</v>
      </c>
      <c r="D86" s="166" t="s">
        <v>243</v>
      </c>
      <c r="E86" s="149">
        <v>89374.5</v>
      </c>
      <c r="F86" s="149">
        <v>89374.6</v>
      </c>
      <c r="G86" s="149">
        <f>31205.2+28550.2</f>
        <v>59755.4</v>
      </c>
      <c r="H86" s="147">
        <f t="shared" si="15"/>
        <v>66.859562850701266</v>
      </c>
      <c r="I86" s="164">
        <f t="shared" si="16"/>
        <v>66.859488042463965</v>
      </c>
    </row>
    <row r="87" spans="1:9" ht="51" x14ac:dyDescent="0.2">
      <c r="A87" s="103" t="s">
        <v>524</v>
      </c>
      <c r="B87" s="104" t="s">
        <v>522</v>
      </c>
      <c r="C87" s="106"/>
      <c r="D87" s="166"/>
      <c r="E87" s="147">
        <f>E88+E90</f>
        <v>5443</v>
      </c>
      <c r="F87" s="147">
        <f>F88+F90</f>
        <v>5443</v>
      </c>
      <c r="G87" s="147">
        <f>G88+G90</f>
        <v>2393.3000000000002</v>
      </c>
      <c r="H87" s="147">
        <f t="shared" si="15"/>
        <v>43.970237001653508</v>
      </c>
      <c r="I87" s="164">
        <f t="shared" si="16"/>
        <v>43.970237001653508</v>
      </c>
    </row>
    <row r="88" spans="1:9" ht="13.15" customHeight="1" x14ac:dyDescent="0.2">
      <c r="A88" s="105" t="s">
        <v>73</v>
      </c>
      <c r="B88" s="104" t="s">
        <v>522</v>
      </c>
      <c r="C88" s="106" t="s">
        <v>74</v>
      </c>
      <c r="D88" s="166"/>
      <c r="E88" s="147">
        <f>E89</f>
        <v>2264.6</v>
      </c>
      <c r="F88" s="147">
        <f>F89</f>
        <v>2264.6</v>
      </c>
      <c r="G88" s="147">
        <f>G89</f>
        <v>1243.3</v>
      </c>
      <c r="H88" s="147">
        <f t="shared" si="15"/>
        <v>54.901527863640375</v>
      </c>
      <c r="I88" s="164">
        <f t="shared" si="16"/>
        <v>54.901527863640375</v>
      </c>
    </row>
    <row r="89" spans="1:9" ht="25.5" x14ac:dyDescent="0.2">
      <c r="A89" s="105" t="s">
        <v>75</v>
      </c>
      <c r="B89" s="104" t="s">
        <v>522</v>
      </c>
      <c r="C89" s="106" t="s">
        <v>76</v>
      </c>
      <c r="D89" s="166" t="s">
        <v>243</v>
      </c>
      <c r="E89" s="149">
        <v>2264.6</v>
      </c>
      <c r="F89" s="149">
        <v>2264.6</v>
      </c>
      <c r="G89" s="149">
        <v>1243.3</v>
      </c>
      <c r="H89" s="147">
        <f t="shared" si="15"/>
        <v>54.901527863640375</v>
      </c>
      <c r="I89" s="164">
        <f t="shared" si="16"/>
        <v>54.901527863640375</v>
      </c>
    </row>
    <row r="90" spans="1:9" ht="25.5" x14ac:dyDescent="0.2">
      <c r="A90" s="105" t="s">
        <v>67</v>
      </c>
      <c r="B90" s="104" t="s">
        <v>522</v>
      </c>
      <c r="C90" s="106" t="s">
        <v>68</v>
      </c>
      <c r="D90" s="166"/>
      <c r="E90" s="147">
        <f>E91</f>
        <v>3178.4</v>
      </c>
      <c r="F90" s="147">
        <f>F91</f>
        <v>3178.4</v>
      </c>
      <c r="G90" s="147">
        <f>G91</f>
        <v>1150</v>
      </c>
      <c r="H90" s="147">
        <f t="shared" si="15"/>
        <v>36.181726654920716</v>
      </c>
      <c r="I90" s="164">
        <f t="shared" si="16"/>
        <v>36.181726654920716</v>
      </c>
    </row>
    <row r="91" spans="1:9" ht="13.15" customHeight="1" x14ac:dyDescent="0.2">
      <c r="A91" s="105" t="s">
        <v>69</v>
      </c>
      <c r="B91" s="104" t="s">
        <v>522</v>
      </c>
      <c r="C91" s="106" t="s">
        <v>70</v>
      </c>
      <c r="D91" s="166" t="s">
        <v>243</v>
      </c>
      <c r="E91" s="149">
        <v>3178.4</v>
      </c>
      <c r="F91" s="149">
        <v>3178.4</v>
      </c>
      <c r="G91" s="149">
        <v>1150</v>
      </c>
      <c r="H91" s="147">
        <f t="shared" si="15"/>
        <v>36.181726654920716</v>
      </c>
      <c r="I91" s="164">
        <f t="shared" si="16"/>
        <v>36.181726654920716</v>
      </c>
    </row>
    <row r="92" spans="1:9" ht="51" x14ac:dyDescent="0.2">
      <c r="A92" s="108" t="s">
        <v>525</v>
      </c>
      <c r="B92" s="104" t="s">
        <v>526</v>
      </c>
      <c r="C92" s="106"/>
      <c r="D92" s="166"/>
      <c r="E92" s="147">
        <f t="shared" ref="E92:G93" si="17">E93</f>
        <v>2670</v>
      </c>
      <c r="F92" s="147">
        <f t="shared" si="17"/>
        <v>2670</v>
      </c>
      <c r="G92" s="147">
        <f t="shared" si="17"/>
        <v>1940</v>
      </c>
      <c r="H92" s="147">
        <f t="shared" si="15"/>
        <v>72.659176029962552</v>
      </c>
      <c r="I92" s="164">
        <f t="shared" si="16"/>
        <v>72.659176029962552</v>
      </c>
    </row>
    <row r="93" spans="1:9" x14ac:dyDescent="0.2">
      <c r="A93" s="105" t="s">
        <v>63</v>
      </c>
      <c r="B93" s="104" t="s">
        <v>526</v>
      </c>
      <c r="C93" s="106">
        <v>300</v>
      </c>
      <c r="D93" s="166"/>
      <c r="E93" s="147">
        <f t="shared" si="17"/>
        <v>2670</v>
      </c>
      <c r="F93" s="147">
        <f t="shared" si="17"/>
        <v>2670</v>
      </c>
      <c r="G93" s="147">
        <f t="shared" si="17"/>
        <v>1940</v>
      </c>
      <c r="H93" s="147">
        <f t="shared" si="15"/>
        <v>72.659176029962552</v>
      </c>
      <c r="I93" s="164">
        <f t="shared" si="16"/>
        <v>72.659176029962552</v>
      </c>
    </row>
    <row r="94" spans="1:9" x14ac:dyDescent="0.2">
      <c r="A94" s="105" t="s">
        <v>65</v>
      </c>
      <c r="B94" s="104" t="s">
        <v>526</v>
      </c>
      <c r="C94" s="106">
        <v>320</v>
      </c>
      <c r="D94" s="166" t="s">
        <v>243</v>
      </c>
      <c r="E94" s="149">
        <v>2670</v>
      </c>
      <c r="F94" s="149">
        <v>2670</v>
      </c>
      <c r="G94" s="149">
        <v>1940</v>
      </c>
      <c r="H94" s="147">
        <f t="shared" si="15"/>
        <v>72.659176029962552</v>
      </c>
      <c r="I94" s="164">
        <f t="shared" si="16"/>
        <v>72.659176029962552</v>
      </c>
    </row>
    <row r="95" spans="1:9" ht="25.5" x14ac:dyDescent="0.2">
      <c r="A95" s="105" t="s">
        <v>381</v>
      </c>
      <c r="B95" s="104" t="s">
        <v>382</v>
      </c>
      <c r="C95" s="106"/>
      <c r="D95" s="106"/>
      <c r="E95" s="147">
        <f>E96+E98+E100</f>
        <v>19412.400000000001</v>
      </c>
      <c r="F95" s="147">
        <f>F96+F98+F100</f>
        <v>19977.3</v>
      </c>
      <c r="G95" s="147">
        <f>G96+G98+G100</f>
        <v>10375.699999999999</v>
      </c>
      <c r="H95" s="147">
        <f t="shared" si="15"/>
        <v>53.448826523253167</v>
      </c>
      <c r="I95" s="164">
        <f t="shared" si="16"/>
        <v>51.937449004620241</v>
      </c>
    </row>
    <row r="96" spans="1:9" ht="13.15" customHeight="1" x14ac:dyDescent="0.2">
      <c r="A96" s="105" t="s">
        <v>73</v>
      </c>
      <c r="B96" s="104" t="s">
        <v>382</v>
      </c>
      <c r="C96" s="106" t="s">
        <v>74</v>
      </c>
      <c r="D96" s="106"/>
      <c r="E96" s="147">
        <f>E97</f>
        <v>2014.7</v>
      </c>
      <c r="F96" s="147">
        <f>F97</f>
        <v>2014</v>
      </c>
      <c r="G96" s="147">
        <f>G97</f>
        <v>489</v>
      </c>
      <c r="H96" s="147">
        <f t="shared" si="15"/>
        <v>24.27160371271157</v>
      </c>
      <c r="I96" s="164">
        <f t="shared" si="16"/>
        <v>24.280039721946377</v>
      </c>
    </row>
    <row r="97" spans="1:9" ht="25.5" x14ac:dyDescent="0.2">
      <c r="A97" s="105" t="s">
        <v>75</v>
      </c>
      <c r="B97" s="104" t="s">
        <v>382</v>
      </c>
      <c r="C97" s="106" t="s">
        <v>76</v>
      </c>
      <c r="D97" s="166" t="s">
        <v>243</v>
      </c>
      <c r="E97" s="149">
        <v>2014.7</v>
      </c>
      <c r="F97" s="149">
        <v>2014</v>
      </c>
      <c r="G97" s="149">
        <v>489</v>
      </c>
      <c r="H97" s="147">
        <f t="shared" si="15"/>
        <v>24.27160371271157</v>
      </c>
      <c r="I97" s="164">
        <f t="shared" si="16"/>
        <v>24.280039721946377</v>
      </c>
    </row>
    <row r="98" spans="1:9" ht="25.5" x14ac:dyDescent="0.2">
      <c r="A98" s="105" t="s">
        <v>67</v>
      </c>
      <c r="B98" s="104" t="s">
        <v>382</v>
      </c>
      <c r="C98" s="106" t="s">
        <v>68</v>
      </c>
      <c r="D98" s="106"/>
      <c r="E98" s="147">
        <f>E99</f>
        <v>17394.8</v>
      </c>
      <c r="F98" s="147">
        <f>F99</f>
        <v>17959.7</v>
      </c>
      <c r="G98" s="147">
        <f t="shared" ref="G98:G100" si="18">G99</f>
        <v>9884.4</v>
      </c>
      <c r="H98" s="147">
        <f t="shared" si="15"/>
        <v>56.823878400441508</v>
      </c>
      <c r="I98" s="164">
        <f t="shared" si="16"/>
        <v>55.036554062707054</v>
      </c>
    </row>
    <row r="99" spans="1:9" ht="13.15" customHeight="1" x14ac:dyDescent="0.2">
      <c r="A99" s="105" t="s">
        <v>69</v>
      </c>
      <c r="B99" s="104" t="s">
        <v>382</v>
      </c>
      <c r="C99" s="106" t="s">
        <v>70</v>
      </c>
      <c r="D99" s="166" t="s">
        <v>243</v>
      </c>
      <c r="E99" s="149">
        <v>17394.8</v>
      </c>
      <c r="F99" s="149">
        <v>17959.7</v>
      </c>
      <c r="G99" s="149">
        <v>9884.4</v>
      </c>
      <c r="H99" s="147">
        <f t="shared" si="15"/>
        <v>56.823878400441508</v>
      </c>
      <c r="I99" s="164">
        <f t="shared" si="16"/>
        <v>55.036554062707054</v>
      </c>
    </row>
    <row r="100" spans="1:9" ht="20.25" customHeight="1" x14ac:dyDescent="0.2">
      <c r="A100" s="105" t="s">
        <v>85</v>
      </c>
      <c r="B100" s="104" t="s">
        <v>382</v>
      </c>
      <c r="C100" s="106" t="s">
        <v>86</v>
      </c>
      <c r="D100" s="166"/>
      <c r="E100" s="147">
        <f>E101</f>
        <v>2.9</v>
      </c>
      <c r="F100" s="147">
        <f>F101</f>
        <v>3.6</v>
      </c>
      <c r="G100" s="147">
        <f t="shared" si="18"/>
        <v>2.2999999999999998</v>
      </c>
      <c r="H100" s="147">
        <f t="shared" si="15"/>
        <v>79.310344827586192</v>
      </c>
      <c r="I100" s="164">
        <f t="shared" si="16"/>
        <v>63.888888888888886</v>
      </c>
    </row>
    <row r="101" spans="1:9" ht="14.45" customHeight="1" x14ac:dyDescent="0.2">
      <c r="A101" s="105" t="s">
        <v>87</v>
      </c>
      <c r="B101" s="104" t="s">
        <v>382</v>
      </c>
      <c r="C101" s="106" t="s">
        <v>88</v>
      </c>
      <c r="D101" s="166" t="s">
        <v>243</v>
      </c>
      <c r="E101" s="149">
        <v>2.9</v>
      </c>
      <c r="F101" s="149">
        <v>3.6</v>
      </c>
      <c r="G101" s="149">
        <v>2.2999999999999998</v>
      </c>
      <c r="H101" s="147">
        <f t="shared" si="15"/>
        <v>79.310344827586192</v>
      </c>
      <c r="I101" s="164">
        <f t="shared" si="16"/>
        <v>63.888888888888886</v>
      </c>
    </row>
    <row r="102" spans="1:9" ht="102" x14ac:dyDescent="0.2">
      <c r="A102" s="103" t="s">
        <v>379</v>
      </c>
      <c r="B102" s="104" t="s">
        <v>329</v>
      </c>
      <c r="C102" s="71"/>
      <c r="D102" s="71"/>
      <c r="E102" s="147">
        <f>E103+E105+E107</f>
        <v>1078634</v>
      </c>
      <c r="F102" s="147">
        <f>F103+F105+F107</f>
        <v>1064885</v>
      </c>
      <c r="G102" s="147">
        <f>G103+G105+G107</f>
        <v>702621.60000000009</v>
      </c>
      <c r="H102" s="147">
        <f t="shared" si="15"/>
        <v>65.139945523690159</v>
      </c>
      <c r="I102" s="164">
        <f t="shared" si="16"/>
        <v>65.980983862107195</v>
      </c>
    </row>
    <row r="103" spans="1:9" ht="38.25" x14ac:dyDescent="0.2">
      <c r="A103" s="105" t="s">
        <v>78</v>
      </c>
      <c r="B103" s="104" t="s">
        <v>329</v>
      </c>
      <c r="C103" s="106" t="s">
        <v>79</v>
      </c>
      <c r="D103" s="106"/>
      <c r="E103" s="147">
        <f>E104</f>
        <v>69496</v>
      </c>
      <c r="F103" s="147">
        <f>F104</f>
        <v>72626</v>
      </c>
      <c r="G103" s="147">
        <f>G104</f>
        <v>43610</v>
      </c>
      <c r="H103" s="147">
        <f t="shared" si="15"/>
        <v>62.751813053988712</v>
      </c>
      <c r="I103" s="164">
        <f t="shared" si="16"/>
        <v>60.047365957095252</v>
      </c>
    </row>
    <row r="104" spans="1:9" x14ac:dyDescent="0.2">
      <c r="A104" s="105" t="s">
        <v>83</v>
      </c>
      <c r="B104" s="104" t="s">
        <v>329</v>
      </c>
      <c r="C104" s="106" t="s">
        <v>84</v>
      </c>
      <c r="D104" s="106">
        <v>900303</v>
      </c>
      <c r="E104" s="149">
        <v>69496</v>
      </c>
      <c r="F104" s="149">
        <v>72626</v>
      </c>
      <c r="G104" s="149">
        <v>43610</v>
      </c>
      <c r="H104" s="147">
        <f t="shared" si="15"/>
        <v>62.751813053988712</v>
      </c>
      <c r="I104" s="164">
        <f t="shared" si="16"/>
        <v>60.047365957095252</v>
      </c>
    </row>
    <row r="105" spans="1:9" ht="13.15" customHeight="1" x14ac:dyDescent="0.2">
      <c r="A105" s="105" t="s">
        <v>73</v>
      </c>
      <c r="B105" s="104" t="s">
        <v>329</v>
      </c>
      <c r="C105" s="106" t="s">
        <v>74</v>
      </c>
      <c r="D105" s="106"/>
      <c r="E105" s="147">
        <f>E106</f>
        <v>347</v>
      </c>
      <c r="F105" s="147">
        <f>F106</f>
        <v>361</v>
      </c>
      <c r="G105" s="147">
        <f>G106</f>
        <v>266.8</v>
      </c>
      <c r="H105" s="147">
        <f t="shared" si="15"/>
        <v>76.887608069164273</v>
      </c>
      <c r="I105" s="164">
        <f t="shared" si="16"/>
        <v>73.905817174515249</v>
      </c>
    </row>
    <row r="106" spans="1:9" ht="25.5" x14ac:dyDescent="0.2">
      <c r="A106" s="105" t="s">
        <v>75</v>
      </c>
      <c r="B106" s="104" t="s">
        <v>329</v>
      </c>
      <c r="C106" s="106" t="s">
        <v>76</v>
      </c>
      <c r="D106" s="106">
        <v>900303</v>
      </c>
      <c r="E106" s="149">
        <v>347</v>
      </c>
      <c r="F106" s="149">
        <v>361</v>
      </c>
      <c r="G106" s="149">
        <v>266.8</v>
      </c>
      <c r="H106" s="147">
        <f t="shared" si="15"/>
        <v>76.887608069164273</v>
      </c>
      <c r="I106" s="164">
        <f t="shared" si="16"/>
        <v>73.905817174515249</v>
      </c>
    </row>
    <row r="107" spans="1:9" ht="25.5" x14ac:dyDescent="0.2">
      <c r="A107" s="105" t="s">
        <v>67</v>
      </c>
      <c r="B107" s="104" t="s">
        <v>329</v>
      </c>
      <c r="C107" s="106" t="s">
        <v>68</v>
      </c>
      <c r="D107" s="106"/>
      <c r="E107" s="147">
        <f>E108</f>
        <v>1008791</v>
      </c>
      <c r="F107" s="147">
        <f>F108</f>
        <v>991898</v>
      </c>
      <c r="G107" s="147">
        <f>G108</f>
        <v>658744.80000000005</v>
      </c>
      <c r="H107" s="147">
        <f t="shared" si="15"/>
        <v>65.300423972854631</v>
      </c>
      <c r="I107" s="164">
        <f t="shared" si="16"/>
        <v>66.412554516694271</v>
      </c>
    </row>
    <row r="108" spans="1:9" ht="13.15" customHeight="1" x14ac:dyDescent="0.2">
      <c r="A108" s="105" t="s">
        <v>69</v>
      </c>
      <c r="B108" s="104" t="s">
        <v>329</v>
      </c>
      <c r="C108" s="106" t="s">
        <v>70</v>
      </c>
      <c r="D108" s="106">
        <v>900303</v>
      </c>
      <c r="E108" s="147">
        <v>1008791</v>
      </c>
      <c r="F108" s="147">
        <v>991898</v>
      </c>
      <c r="G108" s="147">
        <f>207581.2+448378.8+2784.8</f>
        <v>658744.80000000005</v>
      </c>
      <c r="H108" s="147">
        <f t="shared" si="15"/>
        <v>65.300423972854631</v>
      </c>
      <c r="I108" s="164">
        <f t="shared" si="16"/>
        <v>66.412554516694271</v>
      </c>
    </row>
    <row r="109" spans="1:9" ht="173.25" customHeight="1" x14ac:dyDescent="0.2">
      <c r="A109" s="105" t="s">
        <v>661</v>
      </c>
      <c r="B109" s="104" t="s">
        <v>660</v>
      </c>
      <c r="C109" s="106"/>
      <c r="D109" s="106"/>
      <c r="E109" s="147">
        <f>E110+E112</f>
        <v>25129</v>
      </c>
      <c r="F109" s="147">
        <f>F110+F112</f>
        <v>28715</v>
      </c>
      <c r="G109" s="147">
        <f>G110+G112</f>
        <v>28715</v>
      </c>
      <c r="H109" s="147">
        <f t="shared" si="15"/>
        <v>114.27036491702813</v>
      </c>
      <c r="I109" s="164">
        <f t="shared" si="16"/>
        <v>100</v>
      </c>
    </row>
    <row r="110" spans="1:9" ht="38.25" x14ac:dyDescent="0.2">
      <c r="A110" s="105" t="s">
        <v>78</v>
      </c>
      <c r="B110" s="104" t="s">
        <v>660</v>
      </c>
      <c r="C110" s="106" t="s">
        <v>79</v>
      </c>
      <c r="D110" s="106"/>
      <c r="E110" s="147">
        <f>E111</f>
        <v>937.5</v>
      </c>
      <c r="F110" s="147">
        <f>F111</f>
        <v>1086.4000000000001</v>
      </c>
      <c r="G110" s="147">
        <f>G111</f>
        <v>1086.4000000000001</v>
      </c>
      <c r="H110" s="147">
        <f t="shared" si="15"/>
        <v>115.88266666666667</v>
      </c>
      <c r="I110" s="164">
        <f t="shared" si="16"/>
        <v>100</v>
      </c>
    </row>
    <row r="111" spans="1:9" x14ac:dyDescent="0.2">
      <c r="A111" s="105" t="s">
        <v>83</v>
      </c>
      <c r="B111" s="104" t="s">
        <v>660</v>
      </c>
      <c r="C111" s="106" t="s">
        <v>84</v>
      </c>
      <c r="D111" s="106">
        <v>900203</v>
      </c>
      <c r="E111" s="147">
        <v>937.5</v>
      </c>
      <c r="F111" s="147">
        <v>1086.4000000000001</v>
      </c>
      <c r="G111" s="147">
        <v>1086.4000000000001</v>
      </c>
      <c r="H111" s="147">
        <f t="shared" si="15"/>
        <v>115.88266666666667</v>
      </c>
      <c r="I111" s="164">
        <f t="shared" si="16"/>
        <v>100</v>
      </c>
    </row>
    <row r="112" spans="1:9" ht="25.5" x14ac:dyDescent="0.2">
      <c r="A112" s="105" t="s">
        <v>67</v>
      </c>
      <c r="B112" s="104" t="s">
        <v>660</v>
      </c>
      <c r="C112" s="106" t="s">
        <v>68</v>
      </c>
      <c r="D112" s="106"/>
      <c r="E112" s="147">
        <f>E113</f>
        <v>24191.5</v>
      </c>
      <c r="F112" s="147">
        <f>F113</f>
        <v>27628.6</v>
      </c>
      <c r="G112" s="147">
        <f>G113</f>
        <v>27628.6</v>
      </c>
      <c r="H112" s="147">
        <f t="shared" si="15"/>
        <v>114.20788293408842</v>
      </c>
      <c r="I112" s="164">
        <f t="shared" si="16"/>
        <v>100</v>
      </c>
    </row>
    <row r="113" spans="1:9" ht="13.15" customHeight="1" x14ac:dyDescent="0.2">
      <c r="A113" s="105" t="s">
        <v>69</v>
      </c>
      <c r="B113" s="104" t="s">
        <v>660</v>
      </c>
      <c r="C113" s="106" t="s">
        <v>70</v>
      </c>
      <c r="D113" s="106">
        <v>900203</v>
      </c>
      <c r="E113" s="147">
        <v>24191.5</v>
      </c>
      <c r="F113" s="147">
        <v>27628.6</v>
      </c>
      <c r="G113" s="147">
        <v>27628.6</v>
      </c>
      <c r="H113" s="147">
        <f t="shared" si="15"/>
        <v>114.20788293408842</v>
      </c>
      <c r="I113" s="164">
        <f t="shared" si="16"/>
        <v>100</v>
      </c>
    </row>
    <row r="114" spans="1:9" ht="79.5" customHeight="1" x14ac:dyDescent="0.2">
      <c r="A114" s="105" t="s">
        <v>743</v>
      </c>
      <c r="B114" s="104" t="s">
        <v>736</v>
      </c>
      <c r="C114" s="142"/>
      <c r="D114" s="142"/>
      <c r="E114" s="143">
        <v>0</v>
      </c>
      <c r="F114" s="143">
        <f>F115</f>
        <v>260.39999999999998</v>
      </c>
      <c r="G114" s="143">
        <f>G115</f>
        <v>65.099999999999994</v>
      </c>
      <c r="H114" s="143">
        <v>0</v>
      </c>
      <c r="I114" s="163">
        <f t="shared" si="16"/>
        <v>25</v>
      </c>
    </row>
    <row r="115" spans="1:9" ht="13.15" customHeight="1" x14ac:dyDescent="0.2">
      <c r="A115" s="105" t="s">
        <v>67</v>
      </c>
      <c r="B115" s="141" t="s">
        <v>736</v>
      </c>
      <c r="C115" s="106" t="s">
        <v>68</v>
      </c>
      <c r="D115" s="106"/>
      <c r="E115" s="147">
        <v>0</v>
      </c>
      <c r="F115" s="147">
        <f>F116</f>
        <v>260.39999999999998</v>
      </c>
      <c r="G115" s="147">
        <f>G116</f>
        <v>65.099999999999994</v>
      </c>
      <c r="H115" s="147">
        <v>0</v>
      </c>
      <c r="I115" s="164">
        <f t="shared" si="16"/>
        <v>25</v>
      </c>
    </row>
    <row r="116" spans="1:9" ht="13.15" customHeight="1" x14ac:dyDescent="0.2">
      <c r="A116" s="105" t="s">
        <v>69</v>
      </c>
      <c r="B116" s="141" t="s">
        <v>736</v>
      </c>
      <c r="C116" s="106" t="s">
        <v>70</v>
      </c>
      <c r="D116" s="106">
        <v>900204</v>
      </c>
      <c r="E116" s="147">
        <v>0</v>
      </c>
      <c r="F116" s="147">
        <v>260.39999999999998</v>
      </c>
      <c r="G116" s="147">
        <v>65.099999999999994</v>
      </c>
      <c r="H116" s="147">
        <v>0</v>
      </c>
      <c r="I116" s="164">
        <f t="shared" si="16"/>
        <v>25</v>
      </c>
    </row>
    <row r="117" spans="1:9" ht="38.25" x14ac:dyDescent="0.2">
      <c r="A117" s="103" t="s">
        <v>380</v>
      </c>
      <c r="B117" s="104" t="s">
        <v>330</v>
      </c>
      <c r="C117" s="71"/>
      <c r="D117" s="71"/>
      <c r="E117" s="147">
        <f>E118+E120</f>
        <v>15643</v>
      </c>
      <c r="F117" s="147">
        <f>F118+F120</f>
        <v>15643</v>
      </c>
      <c r="G117" s="147">
        <f>G118+G120</f>
        <v>11565.4</v>
      </c>
      <c r="H117" s="147">
        <f t="shared" si="15"/>
        <v>73.933388736175914</v>
      </c>
      <c r="I117" s="164">
        <f t="shared" si="16"/>
        <v>73.933388736175914</v>
      </c>
    </row>
    <row r="118" spans="1:9" ht="41.45" customHeight="1" x14ac:dyDescent="0.2">
      <c r="A118" s="105" t="s">
        <v>78</v>
      </c>
      <c r="B118" s="104" t="s">
        <v>330</v>
      </c>
      <c r="C118" s="106" t="s">
        <v>79</v>
      </c>
      <c r="D118" s="71"/>
      <c r="E118" s="147">
        <f>E119</f>
        <v>726</v>
      </c>
      <c r="F118" s="147">
        <f>F119</f>
        <v>726</v>
      </c>
      <c r="G118" s="147">
        <f>G119</f>
        <v>488.8</v>
      </c>
      <c r="H118" s="147">
        <f t="shared" si="15"/>
        <v>67.327823691460054</v>
      </c>
      <c r="I118" s="164">
        <f t="shared" si="16"/>
        <v>67.327823691460054</v>
      </c>
    </row>
    <row r="119" spans="1:9" ht="16.149999999999999" customHeight="1" x14ac:dyDescent="0.2">
      <c r="A119" s="105" t="s">
        <v>83</v>
      </c>
      <c r="B119" s="104" t="s">
        <v>330</v>
      </c>
      <c r="C119" s="106" t="s">
        <v>84</v>
      </c>
      <c r="D119" s="106">
        <v>900303</v>
      </c>
      <c r="E119" s="147">
        <v>726</v>
      </c>
      <c r="F119" s="147">
        <v>726</v>
      </c>
      <c r="G119" s="147">
        <v>488.8</v>
      </c>
      <c r="H119" s="147">
        <f t="shared" si="15"/>
        <v>67.327823691460054</v>
      </c>
      <c r="I119" s="164">
        <f t="shared" si="16"/>
        <v>67.327823691460054</v>
      </c>
    </row>
    <row r="120" spans="1:9" ht="25.5" x14ac:dyDescent="0.2">
      <c r="A120" s="105" t="s">
        <v>67</v>
      </c>
      <c r="B120" s="104" t="s">
        <v>330</v>
      </c>
      <c r="C120" s="106" t="s">
        <v>68</v>
      </c>
      <c r="D120" s="106"/>
      <c r="E120" s="147">
        <f>E121</f>
        <v>14917</v>
      </c>
      <c r="F120" s="147">
        <f>F121</f>
        <v>14917</v>
      </c>
      <c r="G120" s="147">
        <f>G121</f>
        <v>11076.6</v>
      </c>
      <c r="H120" s="147">
        <f t="shared" si="15"/>
        <v>74.254876985989142</v>
      </c>
      <c r="I120" s="164">
        <f t="shared" si="16"/>
        <v>74.254876985989142</v>
      </c>
    </row>
    <row r="121" spans="1:9" ht="13.15" customHeight="1" x14ac:dyDescent="0.2">
      <c r="A121" s="105" t="s">
        <v>69</v>
      </c>
      <c r="B121" s="104" t="s">
        <v>330</v>
      </c>
      <c r="C121" s="106" t="s">
        <v>70</v>
      </c>
      <c r="D121" s="106">
        <v>900303</v>
      </c>
      <c r="E121" s="147">
        <v>14917</v>
      </c>
      <c r="F121" s="147">
        <v>14917</v>
      </c>
      <c r="G121" s="147">
        <v>11076.6</v>
      </c>
      <c r="H121" s="147">
        <f t="shared" si="15"/>
        <v>74.254876985989142</v>
      </c>
      <c r="I121" s="164">
        <f t="shared" si="16"/>
        <v>74.254876985989142</v>
      </c>
    </row>
    <row r="122" spans="1:9" ht="25.5" x14ac:dyDescent="0.2">
      <c r="A122" s="105" t="s">
        <v>646</v>
      </c>
      <c r="B122" s="104" t="s">
        <v>647</v>
      </c>
      <c r="C122" s="106"/>
      <c r="D122" s="106"/>
      <c r="E122" s="147">
        <f t="shared" ref="E122:G123" si="19">E123</f>
        <v>2850</v>
      </c>
      <c r="F122" s="147">
        <f t="shared" si="19"/>
        <v>2850</v>
      </c>
      <c r="G122" s="147">
        <f t="shared" si="19"/>
        <v>0</v>
      </c>
      <c r="H122" s="147">
        <f t="shared" si="15"/>
        <v>0</v>
      </c>
      <c r="I122" s="164">
        <f t="shared" si="16"/>
        <v>0</v>
      </c>
    </row>
    <row r="123" spans="1:9" ht="38.25" x14ac:dyDescent="0.2">
      <c r="A123" s="105" t="s">
        <v>78</v>
      </c>
      <c r="B123" s="104" t="s">
        <v>647</v>
      </c>
      <c r="C123" s="106" t="s">
        <v>79</v>
      </c>
      <c r="D123" s="106"/>
      <c r="E123" s="147">
        <f t="shared" si="19"/>
        <v>2850</v>
      </c>
      <c r="F123" s="147">
        <f t="shared" si="19"/>
        <v>2850</v>
      </c>
      <c r="G123" s="147">
        <f t="shared" si="19"/>
        <v>0</v>
      </c>
      <c r="H123" s="147">
        <f t="shared" si="15"/>
        <v>0</v>
      </c>
      <c r="I123" s="164">
        <f t="shared" si="16"/>
        <v>0</v>
      </c>
    </row>
    <row r="124" spans="1:9" x14ac:dyDescent="0.2">
      <c r="A124" s="105" t="s">
        <v>83</v>
      </c>
      <c r="B124" s="104" t="s">
        <v>647</v>
      </c>
      <c r="C124" s="106" t="s">
        <v>84</v>
      </c>
      <c r="D124" s="106">
        <v>900303</v>
      </c>
      <c r="E124" s="147">
        <v>2850</v>
      </c>
      <c r="F124" s="147">
        <v>2850</v>
      </c>
      <c r="G124" s="147">
        <v>0</v>
      </c>
      <c r="H124" s="147">
        <f t="shared" si="15"/>
        <v>0</v>
      </c>
      <c r="I124" s="164">
        <f t="shared" si="16"/>
        <v>0</v>
      </c>
    </row>
    <row r="125" spans="1:9" ht="50.25" customHeight="1" x14ac:dyDescent="0.2">
      <c r="A125" s="101" t="s">
        <v>383</v>
      </c>
      <c r="B125" s="102" t="s">
        <v>135</v>
      </c>
      <c r="C125" s="74"/>
      <c r="D125" s="74"/>
      <c r="E125" s="143">
        <f>E126+E136+E144+E141</f>
        <v>65514.8</v>
      </c>
      <c r="F125" s="143">
        <f>F126+F136+F144+F141+F133</f>
        <v>69514.8</v>
      </c>
      <c r="G125" s="143">
        <f>G126+G136+G144+G141</f>
        <v>33836.100000000006</v>
      </c>
      <c r="H125" s="143">
        <f t="shared" si="15"/>
        <v>51.646498195827519</v>
      </c>
      <c r="I125" s="163">
        <f t="shared" si="16"/>
        <v>48.674670717602588</v>
      </c>
    </row>
    <row r="126" spans="1:9" ht="38.25" x14ac:dyDescent="0.2">
      <c r="A126" s="105" t="s">
        <v>384</v>
      </c>
      <c r="B126" s="104" t="s">
        <v>332</v>
      </c>
      <c r="C126" s="106"/>
      <c r="D126" s="106"/>
      <c r="E126" s="147">
        <f>E127+E130</f>
        <v>24469</v>
      </c>
      <c r="F126" s="147">
        <f>F127+F130</f>
        <v>24469</v>
      </c>
      <c r="G126" s="147">
        <f>G127+G130</f>
        <v>15789.5</v>
      </c>
      <c r="H126" s="147">
        <f t="shared" si="15"/>
        <v>64.528587191957172</v>
      </c>
      <c r="I126" s="164">
        <f t="shared" si="16"/>
        <v>64.528587191957172</v>
      </c>
    </row>
    <row r="127" spans="1:9" ht="13.15" customHeight="1" x14ac:dyDescent="0.2">
      <c r="A127" s="105" t="s">
        <v>73</v>
      </c>
      <c r="B127" s="104" t="s">
        <v>332</v>
      </c>
      <c r="C127" s="106" t="s">
        <v>74</v>
      </c>
      <c r="D127" s="106"/>
      <c r="E127" s="147">
        <f>E128+E129</f>
        <v>23263</v>
      </c>
      <c r="F127" s="147">
        <f>F128+F129</f>
        <v>23263</v>
      </c>
      <c r="G127" s="147">
        <f>G128+G129</f>
        <v>14895.2</v>
      </c>
      <c r="H127" s="147">
        <f t="shared" si="15"/>
        <v>64.029574861367848</v>
      </c>
      <c r="I127" s="164">
        <f t="shared" si="16"/>
        <v>64.029574861367848</v>
      </c>
    </row>
    <row r="128" spans="1:9" ht="25.5" x14ac:dyDescent="0.2">
      <c r="A128" s="105" t="s">
        <v>75</v>
      </c>
      <c r="B128" s="104" t="s">
        <v>332</v>
      </c>
      <c r="C128" s="106" t="s">
        <v>76</v>
      </c>
      <c r="D128" s="106">
        <v>900302</v>
      </c>
      <c r="E128" s="147">
        <v>18867</v>
      </c>
      <c r="F128" s="147">
        <v>18867</v>
      </c>
      <c r="G128" s="147">
        <v>12080.6</v>
      </c>
      <c r="H128" s="147">
        <f t="shared" si="15"/>
        <v>64.030317485556793</v>
      </c>
      <c r="I128" s="164">
        <f t="shared" si="16"/>
        <v>64.030317485556793</v>
      </c>
    </row>
    <row r="129" spans="1:9" ht="25.5" x14ac:dyDescent="0.2">
      <c r="A129" s="105" t="s">
        <v>75</v>
      </c>
      <c r="B129" s="104" t="s">
        <v>332</v>
      </c>
      <c r="C129" s="106" t="s">
        <v>76</v>
      </c>
      <c r="D129" s="106">
        <v>900100</v>
      </c>
      <c r="E129" s="147">
        <v>4396</v>
      </c>
      <c r="F129" s="147">
        <v>4396</v>
      </c>
      <c r="G129" s="147">
        <v>2814.6</v>
      </c>
      <c r="H129" s="147">
        <f t="shared" si="15"/>
        <v>64.026387625113728</v>
      </c>
      <c r="I129" s="164">
        <f t="shared" si="16"/>
        <v>64.026387625113728</v>
      </c>
    </row>
    <row r="130" spans="1:9" ht="25.5" x14ac:dyDescent="0.2">
      <c r="A130" s="105" t="s">
        <v>67</v>
      </c>
      <c r="B130" s="104" t="s">
        <v>332</v>
      </c>
      <c r="C130" s="106" t="s">
        <v>68</v>
      </c>
      <c r="D130" s="106"/>
      <c r="E130" s="147">
        <f>E131+E132</f>
        <v>1206</v>
      </c>
      <c r="F130" s="147">
        <f>F131+F132</f>
        <v>1206</v>
      </c>
      <c r="G130" s="147">
        <f>G131+G132</f>
        <v>894.30000000000007</v>
      </c>
      <c r="H130" s="147">
        <f t="shared" si="15"/>
        <v>74.154228855721399</v>
      </c>
      <c r="I130" s="164">
        <f t="shared" si="16"/>
        <v>74.154228855721399</v>
      </c>
    </row>
    <row r="131" spans="1:9" x14ac:dyDescent="0.2">
      <c r="A131" s="105" t="s">
        <v>69</v>
      </c>
      <c r="B131" s="104" t="s">
        <v>332</v>
      </c>
      <c r="C131" s="106" t="s">
        <v>70</v>
      </c>
      <c r="D131" s="106">
        <v>900302</v>
      </c>
      <c r="E131" s="147">
        <v>978</v>
      </c>
      <c r="F131" s="147">
        <v>978</v>
      </c>
      <c r="G131" s="147">
        <v>725.2</v>
      </c>
      <c r="H131" s="147">
        <f t="shared" si="15"/>
        <v>74.151329243353786</v>
      </c>
      <c r="I131" s="164">
        <f t="shared" si="16"/>
        <v>74.151329243353786</v>
      </c>
    </row>
    <row r="132" spans="1:9" x14ac:dyDescent="0.2">
      <c r="A132" s="105" t="s">
        <v>69</v>
      </c>
      <c r="B132" s="104" t="s">
        <v>332</v>
      </c>
      <c r="C132" s="106" t="s">
        <v>70</v>
      </c>
      <c r="D132" s="106">
        <v>900100</v>
      </c>
      <c r="E132" s="147">
        <v>228</v>
      </c>
      <c r="F132" s="147">
        <v>228</v>
      </c>
      <c r="G132" s="147">
        <v>169.1</v>
      </c>
      <c r="H132" s="147">
        <f t="shared" si="15"/>
        <v>74.166666666666671</v>
      </c>
      <c r="I132" s="164">
        <f t="shared" si="16"/>
        <v>74.166666666666671</v>
      </c>
    </row>
    <row r="133" spans="1:9" ht="38.25" x14ac:dyDescent="0.2">
      <c r="A133" s="105" t="s">
        <v>744</v>
      </c>
      <c r="B133" s="104" t="s">
        <v>745</v>
      </c>
      <c r="C133" s="106"/>
      <c r="D133" s="106"/>
      <c r="E133" s="147">
        <v>0</v>
      </c>
      <c r="F133" s="147">
        <f>F134</f>
        <v>4000</v>
      </c>
      <c r="G133" s="147">
        <f t="shared" ref="G133:G134" si="20">G134</f>
        <v>0</v>
      </c>
      <c r="H133" s="147">
        <v>0</v>
      </c>
      <c r="I133" s="164">
        <f t="shared" si="16"/>
        <v>0</v>
      </c>
    </row>
    <row r="134" spans="1:9" x14ac:dyDescent="0.2">
      <c r="A134" s="105" t="s">
        <v>73</v>
      </c>
      <c r="B134" s="104" t="s">
        <v>745</v>
      </c>
      <c r="C134" s="106" t="s">
        <v>74</v>
      </c>
      <c r="D134" s="106"/>
      <c r="E134" s="147">
        <v>0</v>
      </c>
      <c r="F134" s="147">
        <f>F135</f>
        <v>4000</v>
      </c>
      <c r="G134" s="147">
        <f t="shared" si="20"/>
        <v>0</v>
      </c>
      <c r="H134" s="147">
        <v>0</v>
      </c>
      <c r="I134" s="164">
        <f t="shared" si="16"/>
        <v>0</v>
      </c>
    </row>
    <row r="135" spans="1:9" ht="25.5" x14ac:dyDescent="0.2">
      <c r="A135" s="105" t="s">
        <v>75</v>
      </c>
      <c r="B135" s="104" t="s">
        <v>745</v>
      </c>
      <c r="C135" s="106" t="s">
        <v>76</v>
      </c>
      <c r="D135" s="106">
        <v>900100</v>
      </c>
      <c r="E135" s="147">
        <v>0</v>
      </c>
      <c r="F135" s="147">
        <v>4000</v>
      </c>
      <c r="G135" s="147">
        <v>0</v>
      </c>
      <c r="H135" s="147">
        <v>0</v>
      </c>
      <c r="I135" s="164">
        <f t="shared" si="16"/>
        <v>0</v>
      </c>
    </row>
    <row r="136" spans="1:9" ht="25.5" x14ac:dyDescent="0.2">
      <c r="A136" s="103" t="s">
        <v>385</v>
      </c>
      <c r="B136" s="104" t="s">
        <v>331</v>
      </c>
      <c r="C136" s="106"/>
      <c r="D136" s="71"/>
      <c r="E136" s="147">
        <f>E137+E139</f>
        <v>18</v>
      </c>
      <c r="F136" s="147">
        <f>F137+F139</f>
        <v>18</v>
      </c>
      <c r="G136" s="147">
        <f>G137+G139</f>
        <v>12.4</v>
      </c>
      <c r="H136" s="147">
        <f t="shared" si="15"/>
        <v>68.888888888888886</v>
      </c>
      <c r="I136" s="164">
        <f t="shared" si="16"/>
        <v>68.888888888888886</v>
      </c>
    </row>
    <row r="137" spans="1:9" x14ac:dyDescent="0.2">
      <c r="A137" s="105" t="s">
        <v>63</v>
      </c>
      <c r="B137" s="104" t="s">
        <v>331</v>
      </c>
      <c r="C137" s="106" t="s">
        <v>64</v>
      </c>
      <c r="D137" s="106"/>
      <c r="E137" s="147">
        <f>E138</f>
        <v>13</v>
      </c>
      <c r="F137" s="147">
        <f>F138</f>
        <v>13</v>
      </c>
      <c r="G137" s="147">
        <f>G138</f>
        <v>10.6</v>
      </c>
      <c r="H137" s="147">
        <f t="shared" si="15"/>
        <v>81.538461538461533</v>
      </c>
      <c r="I137" s="164">
        <f t="shared" si="16"/>
        <v>81.538461538461533</v>
      </c>
    </row>
    <row r="138" spans="1:9" x14ac:dyDescent="0.2">
      <c r="A138" s="105" t="s">
        <v>65</v>
      </c>
      <c r="B138" s="104" t="s">
        <v>331</v>
      </c>
      <c r="C138" s="106" t="s">
        <v>66</v>
      </c>
      <c r="D138" s="106">
        <v>900303</v>
      </c>
      <c r="E138" s="149">
        <v>13</v>
      </c>
      <c r="F138" s="149">
        <v>13</v>
      </c>
      <c r="G138" s="149">
        <v>10.6</v>
      </c>
      <c r="H138" s="147">
        <f t="shared" ref="H138:H201" si="21">G138/E138*100</f>
        <v>81.538461538461533</v>
      </c>
      <c r="I138" s="164">
        <f t="shared" ref="I138:I201" si="22">G138/F138*100</f>
        <v>81.538461538461533</v>
      </c>
    </row>
    <row r="139" spans="1:9" ht="25.5" x14ac:dyDescent="0.2">
      <c r="A139" s="105" t="s">
        <v>67</v>
      </c>
      <c r="B139" s="104" t="s">
        <v>331</v>
      </c>
      <c r="C139" s="106" t="s">
        <v>68</v>
      </c>
      <c r="D139" s="106"/>
      <c r="E139" s="147">
        <f>E140</f>
        <v>5</v>
      </c>
      <c r="F139" s="147">
        <f>F140</f>
        <v>5</v>
      </c>
      <c r="G139" s="147">
        <f>G140</f>
        <v>1.8</v>
      </c>
      <c r="H139" s="147">
        <f t="shared" si="21"/>
        <v>36</v>
      </c>
      <c r="I139" s="164">
        <f t="shared" si="22"/>
        <v>36</v>
      </c>
    </row>
    <row r="140" spans="1:9" ht="13.15" customHeight="1" x14ac:dyDescent="0.2">
      <c r="A140" s="105" t="s">
        <v>69</v>
      </c>
      <c r="B140" s="104" t="s">
        <v>331</v>
      </c>
      <c r="C140" s="106" t="s">
        <v>70</v>
      </c>
      <c r="D140" s="106">
        <v>900303</v>
      </c>
      <c r="E140" s="149">
        <v>5</v>
      </c>
      <c r="F140" s="149">
        <v>5</v>
      </c>
      <c r="G140" s="149">
        <v>1.8</v>
      </c>
      <c r="H140" s="147">
        <f t="shared" si="21"/>
        <v>36</v>
      </c>
      <c r="I140" s="164">
        <f t="shared" si="22"/>
        <v>36</v>
      </c>
    </row>
    <row r="141" spans="1:9" ht="51" x14ac:dyDescent="0.2">
      <c r="A141" s="105" t="s">
        <v>689</v>
      </c>
      <c r="B141" s="104" t="s">
        <v>696</v>
      </c>
      <c r="C141" s="106"/>
      <c r="D141" s="106"/>
      <c r="E141" s="149">
        <f t="shared" ref="E141:G142" si="23">E142</f>
        <v>2646</v>
      </c>
      <c r="F141" s="149">
        <f t="shared" si="23"/>
        <v>2646</v>
      </c>
      <c r="G141" s="149">
        <f t="shared" si="23"/>
        <v>1252.3</v>
      </c>
      <c r="H141" s="147">
        <f t="shared" si="21"/>
        <v>47.328042328042322</v>
      </c>
      <c r="I141" s="164">
        <f t="shared" si="22"/>
        <v>47.328042328042322</v>
      </c>
    </row>
    <row r="142" spans="1:9" ht="25.5" x14ac:dyDescent="0.2">
      <c r="A142" s="105" t="s">
        <v>67</v>
      </c>
      <c r="B142" s="104" t="s">
        <v>696</v>
      </c>
      <c r="C142" s="106" t="s">
        <v>68</v>
      </c>
      <c r="D142" s="106"/>
      <c r="E142" s="149">
        <f t="shared" si="23"/>
        <v>2646</v>
      </c>
      <c r="F142" s="149">
        <f t="shared" si="23"/>
        <v>2646</v>
      </c>
      <c r="G142" s="149">
        <f t="shared" si="23"/>
        <v>1252.3</v>
      </c>
      <c r="H142" s="147">
        <f t="shared" si="21"/>
        <v>47.328042328042322</v>
      </c>
      <c r="I142" s="164">
        <f t="shared" si="22"/>
        <v>47.328042328042322</v>
      </c>
    </row>
    <row r="143" spans="1:9" ht="13.15" customHeight="1" x14ac:dyDescent="0.2">
      <c r="A143" s="105" t="s">
        <v>69</v>
      </c>
      <c r="B143" s="104" t="s">
        <v>696</v>
      </c>
      <c r="C143" s="106" t="s">
        <v>70</v>
      </c>
      <c r="D143" s="106">
        <v>900304</v>
      </c>
      <c r="E143" s="149">
        <v>2646</v>
      </c>
      <c r="F143" s="149">
        <v>2646</v>
      </c>
      <c r="G143" s="149">
        <v>1252.3</v>
      </c>
      <c r="H143" s="147">
        <f t="shared" si="21"/>
        <v>47.328042328042322</v>
      </c>
      <c r="I143" s="164">
        <f t="shared" si="22"/>
        <v>47.328042328042322</v>
      </c>
    </row>
    <row r="144" spans="1:9" ht="25.5" x14ac:dyDescent="0.2">
      <c r="A144" s="105" t="s">
        <v>386</v>
      </c>
      <c r="B144" s="104" t="s">
        <v>333</v>
      </c>
      <c r="C144" s="106"/>
      <c r="D144" s="106"/>
      <c r="E144" s="147">
        <f>E145</f>
        <v>38381.800000000003</v>
      </c>
      <c r="F144" s="147">
        <f>F145</f>
        <v>38381.800000000003</v>
      </c>
      <c r="G144" s="147">
        <f>G145</f>
        <v>16781.900000000001</v>
      </c>
      <c r="H144" s="147">
        <f t="shared" si="21"/>
        <v>43.723587742106936</v>
      </c>
      <c r="I144" s="164">
        <f t="shared" si="22"/>
        <v>43.723587742106936</v>
      </c>
    </row>
    <row r="145" spans="1:9" ht="13.15" customHeight="1" x14ac:dyDescent="0.2">
      <c r="A145" s="105" t="s">
        <v>73</v>
      </c>
      <c r="B145" s="104" t="s">
        <v>333</v>
      </c>
      <c r="C145" s="106">
        <v>200</v>
      </c>
      <c r="D145" s="106"/>
      <c r="E145" s="147">
        <f>E147+E148+E146</f>
        <v>38381.800000000003</v>
      </c>
      <c r="F145" s="147">
        <f>F147+F148+F146</f>
        <v>38381.800000000003</v>
      </c>
      <c r="G145" s="147">
        <f>G147+G148+G146</f>
        <v>16781.900000000001</v>
      </c>
      <c r="H145" s="147">
        <f t="shared" si="21"/>
        <v>43.723587742106936</v>
      </c>
      <c r="I145" s="164">
        <f t="shared" si="22"/>
        <v>43.723587742106936</v>
      </c>
    </row>
    <row r="146" spans="1:9" ht="25.5" x14ac:dyDescent="0.2">
      <c r="A146" s="105" t="s">
        <v>75</v>
      </c>
      <c r="B146" s="104" t="s">
        <v>333</v>
      </c>
      <c r="C146" s="106">
        <v>240</v>
      </c>
      <c r="D146" s="106">
        <v>900202</v>
      </c>
      <c r="E146" s="149">
        <v>21493.8</v>
      </c>
      <c r="F146" s="149">
        <v>21493.8</v>
      </c>
      <c r="G146" s="149">
        <v>9397.9</v>
      </c>
      <c r="H146" s="147">
        <f t="shared" si="21"/>
        <v>43.723771506201786</v>
      </c>
      <c r="I146" s="164">
        <f t="shared" si="22"/>
        <v>43.723771506201786</v>
      </c>
    </row>
    <row r="147" spans="1:9" ht="25.5" x14ac:dyDescent="0.2">
      <c r="A147" s="105" t="s">
        <v>75</v>
      </c>
      <c r="B147" s="104" t="s">
        <v>333</v>
      </c>
      <c r="C147" s="106">
        <v>240</v>
      </c>
      <c r="D147" s="106">
        <v>900302</v>
      </c>
      <c r="E147" s="149">
        <v>13049.8</v>
      </c>
      <c r="F147" s="149">
        <v>13049.8</v>
      </c>
      <c r="G147" s="149">
        <v>5705.8</v>
      </c>
      <c r="H147" s="147">
        <f t="shared" si="21"/>
        <v>43.723275452497361</v>
      </c>
      <c r="I147" s="164">
        <f t="shared" si="22"/>
        <v>43.723275452497361</v>
      </c>
    </row>
    <row r="148" spans="1:9" ht="25.5" x14ac:dyDescent="0.2">
      <c r="A148" s="105" t="s">
        <v>75</v>
      </c>
      <c r="B148" s="104" t="s">
        <v>333</v>
      </c>
      <c r="C148" s="106">
        <v>240</v>
      </c>
      <c r="D148" s="106">
        <v>900100</v>
      </c>
      <c r="E148" s="149">
        <v>3838.2</v>
      </c>
      <c r="F148" s="149">
        <v>3838.2</v>
      </c>
      <c r="G148" s="149">
        <v>1678.2</v>
      </c>
      <c r="H148" s="147">
        <f t="shared" si="21"/>
        <v>43.723620447084578</v>
      </c>
      <c r="I148" s="164">
        <f t="shared" si="22"/>
        <v>43.723620447084578</v>
      </c>
    </row>
    <row r="149" spans="1:9" ht="20.25" customHeight="1" x14ac:dyDescent="0.2">
      <c r="A149" s="100" t="s">
        <v>672</v>
      </c>
      <c r="B149" s="102" t="s">
        <v>674</v>
      </c>
      <c r="C149" s="106"/>
      <c r="D149" s="106"/>
      <c r="E149" s="150">
        <f>E150</f>
        <v>11387.4</v>
      </c>
      <c r="F149" s="150">
        <f>F150</f>
        <v>12185.6</v>
      </c>
      <c r="G149" s="150">
        <f>G150</f>
        <v>11387</v>
      </c>
      <c r="H149" s="143">
        <f t="shared" si="21"/>
        <v>99.996487345662757</v>
      </c>
      <c r="I149" s="163">
        <f t="shared" si="22"/>
        <v>93.44636292016807</v>
      </c>
    </row>
    <row r="150" spans="1:9" ht="21" customHeight="1" x14ac:dyDescent="0.2">
      <c r="A150" s="105" t="s">
        <v>673</v>
      </c>
      <c r="B150" s="104" t="s">
        <v>675</v>
      </c>
      <c r="C150" s="106"/>
      <c r="D150" s="106"/>
      <c r="E150" s="149">
        <f>E151+E153</f>
        <v>11387.4</v>
      </c>
      <c r="F150" s="149">
        <f>F151+F153</f>
        <v>12185.6</v>
      </c>
      <c r="G150" s="149">
        <f>G151+G153</f>
        <v>11387</v>
      </c>
      <c r="H150" s="147">
        <f t="shared" si="21"/>
        <v>99.996487345662757</v>
      </c>
      <c r="I150" s="164">
        <f t="shared" si="22"/>
        <v>93.44636292016807</v>
      </c>
    </row>
    <row r="151" spans="1:9" ht="13.15" customHeight="1" x14ac:dyDescent="0.2">
      <c r="A151" s="105" t="s">
        <v>73</v>
      </c>
      <c r="B151" s="104" t="s">
        <v>675</v>
      </c>
      <c r="C151" s="106" t="s">
        <v>74</v>
      </c>
      <c r="D151" s="106"/>
      <c r="E151" s="149">
        <f>E152</f>
        <v>3620</v>
      </c>
      <c r="F151" s="149">
        <f>F152</f>
        <v>3620</v>
      </c>
      <c r="G151" s="149">
        <f>G152</f>
        <v>3620</v>
      </c>
      <c r="H151" s="147">
        <f t="shared" si="21"/>
        <v>100</v>
      </c>
      <c r="I151" s="164">
        <f t="shared" si="22"/>
        <v>100</v>
      </c>
    </row>
    <row r="152" spans="1:9" ht="25.5" x14ac:dyDescent="0.2">
      <c r="A152" s="105" t="s">
        <v>75</v>
      </c>
      <c r="B152" s="104" t="s">
        <v>675</v>
      </c>
      <c r="C152" s="106" t="s">
        <v>76</v>
      </c>
      <c r="D152" s="106">
        <v>900100</v>
      </c>
      <c r="E152" s="149">
        <v>3620</v>
      </c>
      <c r="F152" s="149">
        <v>3620</v>
      </c>
      <c r="G152" s="149">
        <v>3620</v>
      </c>
      <c r="H152" s="147">
        <f t="shared" si="21"/>
        <v>100</v>
      </c>
      <c r="I152" s="164">
        <f t="shared" si="22"/>
        <v>100</v>
      </c>
    </row>
    <row r="153" spans="1:9" ht="25.5" x14ac:dyDescent="0.2">
      <c r="A153" s="105" t="s">
        <v>67</v>
      </c>
      <c r="B153" s="104" t="s">
        <v>675</v>
      </c>
      <c r="C153" s="106" t="s">
        <v>68</v>
      </c>
      <c r="D153" s="106"/>
      <c r="E153" s="149">
        <f>E154</f>
        <v>7767.4</v>
      </c>
      <c r="F153" s="149">
        <f>F154</f>
        <v>8565.6</v>
      </c>
      <c r="G153" s="149">
        <f>G154</f>
        <v>7767</v>
      </c>
      <c r="H153" s="147">
        <f t="shared" si="21"/>
        <v>99.994850271648176</v>
      </c>
      <c r="I153" s="164">
        <f t="shared" si="22"/>
        <v>90.676660128887647</v>
      </c>
    </row>
    <row r="154" spans="1:9" ht="13.15" customHeight="1" x14ac:dyDescent="0.2">
      <c r="A154" s="105" t="s">
        <v>69</v>
      </c>
      <c r="B154" s="104" t="s">
        <v>675</v>
      </c>
      <c r="C154" s="106" t="s">
        <v>70</v>
      </c>
      <c r="D154" s="106">
        <v>900100</v>
      </c>
      <c r="E154" s="149">
        <v>7767.4</v>
      </c>
      <c r="F154" s="149">
        <v>8565.6</v>
      </c>
      <c r="G154" s="149">
        <v>7767</v>
      </c>
      <c r="H154" s="147">
        <f t="shared" si="21"/>
        <v>99.994850271648176</v>
      </c>
      <c r="I154" s="164">
        <f t="shared" si="22"/>
        <v>90.676660128887647</v>
      </c>
    </row>
    <row r="155" spans="1:9" ht="38.25" x14ac:dyDescent="0.2">
      <c r="A155" s="101" t="s">
        <v>160</v>
      </c>
      <c r="B155" s="102" t="s">
        <v>542</v>
      </c>
      <c r="C155" s="99"/>
      <c r="D155" s="99"/>
      <c r="E155" s="143">
        <f>E161+E156</f>
        <v>11158.8</v>
      </c>
      <c r="F155" s="143">
        <f>F161+F156</f>
        <v>11508</v>
      </c>
      <c r="G155" s="143">
        <f>G161+G156</f>
        <v>9203.4000000000015</v>
      </c>
      <c r="H155" s="143">
        <f t="shared" si="21"/>
        <v>82.4766103882138</v>
      </c>
      <c r="I155" s="163">
        <f t="shared" si="22"/>
        <v>79.97393117831075</v>
      </c>
    </row>
    <row r="156" spans="1:9" ht="59.45" customHeight="1" x14ac:dyDescent="0.2">
      <c r="A156" s="103" t="s">
        <v>644</v>
      </c>
      <c r="B156" s="106" t="s">
        <v>645</v>
      </c>
      <c r="C156" s="106"/>
      <c r="D156" s="106"/>
      <c r="E156" s="147">
        <f>E157+E159</f>
        <v>4647</v>
      </c>
      <c r="F156" s="147">
        <f>F157+F159</f>
        <v>5124</v>
      </c>
      <c r="G156" s="147">
        <f>G157+G159</f>
        <v>3633.3</v>
      </c>
      <c r="H156" s="147">
        <f t="shared" si="21"/>
        <v>78.185926404131706</v>
      </c>
      <c r="I156" s="164">
        <f t="shared" si="22"/>
        <v>70.907494145199067</v>
      </c>
    </row>
    <row r="157" spans="1:9" ht="13.15" customHeight="1" x14ac:dyDescent="0.2">
      <c r="A157" s="105" t="s">
        <v>73</v>
      </c>
      <c r="B157" s="106" t="s">
        <v>645</v>
      </c>
      <c r="C157" s="106">
        <v>200</v>
      </c>
      <c r="D157" s="106"/>
      <c r="E157" s="147">
        <f>E158</f>
        <v>256.8</v>
      </c>
      <c r="F157" s="147">
        <f>F158</f>
        <v>733.8</v>
      </c>
      <c r="G157" s="147">
        <f>G158</f>
        <v>202.8</v>
      </c>
      <c r="H157" s="147">
        <f t="shared" si="21"/>
        <v>78.971962616822438</v>
      </c>
      <c r="I157" s="164">
        <f t="shared" si="22"/>
        <v>27.636958299264109</v>
      </c>
    </row>
    <row r="158" spans="1:9" ht="25.5" x14ac:dyDescent="0.2">
      <c r="A158" s="105" t="s">
        <v>75</v>
      </c>
      <c r="B158" s="106" t="s">
        <v>645</v>
      </c>
      <c r="C158" s="106">
        <v>240</v>
      </c>
      <c r="D158" s="106">
        <v>900303</v>
      </c>
      <c r="E158" s="147">
        <v>256.8</v>
      </c>
      <c r="F158" s="147">
        <v>733.8</v>
      </c>
      <c r="G158" s="147">
        <v>202.8</v>
      </c>
      <c r="H158" s="147">
        <f t="shared" si="21"/>
        <v>78.971962616822438</v>
      </c>
      <c r="I158" s="164">
        <f t="shared" si="22"/>
        <v>27.636958299264109</v>
      </c>
    </row>
    <row r="159" spans="1:9" ht="25.5" x14ac:dyDescent="0.2">
      <c r="A159" s="105" t="s">
        <v>67</v>
      </c>
      <c r="B159" s="106" t="s">
        <v>645</v>
      </c>
      <c r="C159" s="106" t="s">
        <v>68</v>
      </c>
      <c r="D159" s="106"/>
      <c r="E159" s="147">
        <f>E160</f>
        <v>4390.2</v>
      </c>
      <c r="F159" s="147">
        <f>F160</f>
        <v>4390.2</v>
      </c>
      <c r="G159" s="147">
        <f>G160</f>
        <v>3430.5</v>
      </c>
      <c r="H159" s="147">
        <f t="shared" si="21"/>
        <v>78.13994806614734</v>
      </c>
      <c r="I159" s="164">
        <f t="shared" si="22"/>
        <v>78.13994806614734</v>
      </c>
    </row>
    <row r="160" spans="1:9" ht="13.15" customHeight="1" x14ac:dyDescent="0.2">
      <c r="A160" s="105" t="s">
        <v>69</v>
      </c>
      <c r="B160" s="106" t="s">
        <v>645</v>
      </c>
      <c r="C160" s="106" t="s">
        <v>70</v>
      </c>
      <c r="D160" s="106">
        <v>900303</v>
      </c>
      <c r="E160" s="147">
        <v>4390.2</v>
      </c>
      <c r="F160" s="147">
        <v>4390.2</v>
      </c>
      <c r="G160" s="147">
        <v>3430.5</v>
      </c>
      <c r="H160" s="147">
        <f t="shared" si="21"/>
        <v>78.13994806614734</v>
      </c>
      <c r="I160" s="164">
        <f t="shared" si="22"/>
        <v>78.13994806614734</v>
      </c>
    </row>
    <row r="161" spans="1:9" ht="25.5" x14ac:dyDescent="0.2">
      <c r="A161" s="108" t="s">
        <v>153</v>
      </c>
      <c r="B161" s="104" t="s">
        <v>543</v>
      </c>
      <c r="C161" s="106"/>
      <c r="D161" s="106"/>
      <c r="E161" s="147">
        <f t="shared" ref="E161:G162" si="24">E162</f>
        <v>6511.8</v>
      </c>
      <c r="F161" s="147">
        <f t="shared" si="24"/>
        <v>6384</v>
      </c>
      <c r="G161" s="147">
        <f t="shared" si="24"/>
        <v>5570.1</v>
      </c>
      <c r="H161" s="147">
        <f t="shared" si="21"/>
        <v>85.538560766608313</v>
      </c>
      <c r="I161" s="164">
        <f t="shared" si="22"/>
        <v>87.250939849624061</v>
      </c>
    </row>
    <row r="162" spans="1:9" ht="25.5" x14ac:dyDescent="0.2">
      <c r="A162" s="105" t="s">
        <v>67</v>
      </c>
      <c r="B162" s="104" t="s">
        <v>543</v>
      </c>
      <c r="C162" s="106" t="s">
        <v>68</v>
      </c>
      <c r="D162" s="106"/>
      <c r="E162" s="147">
        <f>E163</f>
        <v>6511.8</v>
      </c>
      <c r="F162" s="147">
        <f>F163</f>
        <v>6384</v>
      </c>
      <c r="G162" s="147">
        <f t="shared" si="24"/>
        <v>5570.1</v>
      </c>
      <c r="H162" s="147">
        <f t="shared" si="21"/>
        <v>85.538560766608313</v>
      </c>
      <c r="I162" s="164">
        <f t="shared" si="22"/>
        <v>87.250939849624061</v>
      </c>
    </row>
    <row r="163" spans="1:9" ht="13.15" customHeight="1" x14ac:dyDescent="0.2">
      <c r="A163" s="105" t="s">
        <v>69</v>
      </c>
      <c r="B163" s="104" t="s">
        <v>543</v>
      </c>
      <c r="C163" s="106" t="s">
        <v>70</v>
      </c>
      <c r="D163" s="106">
        <v>900100</v>
      </c>
      <c r="E163" s="149">
        <v>6511.8</v>
      </c>
      <c r="F163" s="149">
        <v>6384</v>
      </c>
      <c r="G163" s="149">
        <v>5570.1</v>
      </c>
      <c r="H163" s="147">
        <f t="shared" si="21"/>
        <v>85.538560766608313</v>
      </c>
      <c r="I163" s="164">
        <f t="shared" si="22"/>
        <v>87.250939849624061</v>
      </c>
    </row>
    <row r="164" spans="1:9" ht="25.5" x14ac:dyDescent="0.2">
      <c r="A164" s="100" t="s">
        <v>668</v>
      </c>
      <c r="B164" s="102" t="s">
        <v>669</v>
      </c>
      <c r="C164" s="71"/>
      <c r="D164" s="106"/>
      <c r="E164" s="143">
        <f t="shared" ref="E164:F166" si="25">E165</f>
        <v>15331.5</v>
      </c>
      <c r="F164" s="143">
        <f t="shared" si="25"/>
        <v>8158.3</v>
      </c>
      <c r="G164" s="143">
        <f t="shared" ref="G164:G166" si="26">G165</f>
        <v>7141.2000000000007</v>
      </c>
      <c r="H164" s="143">
        <f t="shared" si="21"/>
        <v>46.57861266020938</v>
      </c>
      <c r="I164" s="163">
        <f t="shared" si="22"/>
        <v>87.532941911917931</v>
      </c>
    </row>
    <row r="165" spans="1:9" ht="63.75" x14ac:dyDescent="0.2">
      <c r="A165" s="105" t="s">
        <v>670</v>
      </c>
      <c r="B165" s="104" t="s">
        <v>671</v>
      </c>
      <c r="C165" s="71"/>
      <c r="D165" s="106"/>
      <c r="E165" s="147">
        <f t="shared" si="25"/>
        <v>15331.5</v>
      </c>
      <c r="F165" s="147">
        <f t="shared" si="25"/>
        <v>8158.3</v>
      </c>
      <c r="G165" s="147">
        <f t="shared" si="26"/>
        <v>7141.2000000000007</v>
      </c>
      <c r="H165" s="147">
        <f t="shared" si="21"/>
        <v>46.57861266020938</v>
      </c>
      <c r="I165" s="164">
        <f t="shared" si="22"/>
        <v>87.532941911917931</v>
      </c>
    </row>
    <row r="166" spans="1:9" ht="25.5" x14ac:dyDescent="0.2">
      <c r="A166" s="105" t="s">
        <v>67</v>
      </c>
      <c r="B166" s="104" t="s">
        <v>671</v>
      </c>
      <c r="C166" s="71">
        <v>600</v>
      </c>
      <c r="D166" s="106"/>
      <c r="E166" s="147">
        <f t="shared" si="25"/>
        <v>15331.5</v>
      </c>
      <c r="F166" s="147">
        <f t="shared" si="25"/>
        <v>8158.3</v>
      </c>
      <c r="G166" s="147">
        <f t="shared" si="26"/>
        <v>7141.2000000000007</v>
      </c>
      <c r="H166" s="147">
        <f t="shared" si="21"/>
        <v>46.57861266020938</v>
      </c>
      <c r="I166" s="164">
        <f t="shared" si="22"/>
        <v>87.532941911917931</v>
      </c>
    </row>
    <row r="167" spans="1:9" ht="13.15" customHeight="1" x14ac:dyDescent="0.2">
      <c r="A167" s="105" t="s">
        <v>69</v>
      </c>
      <c r="B167" s="104" t="s">
        <v>671</v>
      </c>
      <c r="C167" s="71">
        <v>610</v>
      </c>
      <c r="D167" s="106">
        <v>900100</v>
      </c>
      <c r="E167" s="147">
        <v>15331.5</v>
      </c>
      <c r="F167" s="147">
        <v>8158.3</v>
      </c>
      <c r="G167" s="147">
        <f>4288.6+2852.6</f>
        <v>7141.2000000000007</v>
      </c>
      <c r="H167" s="147">
        <f t="shared" si="21"/>
        <v>46.57861266020938</v>
      </c>
      <c r="I167" s="164">
        <f t="shared" si="22"/>
        <v>87.532941911917931</v>
      </c>
    </row>
    <row r="168" spans="1:9" s="79" customFormat="1" x14ac:dyDescent="0.2">
      <c r="A168" s="100" t="s">
        <v>529</v>
      </c>
      <c r="B168" s="102" t="s">
        <v>577</v>
      </c>
      <c r="C168" s="76"/>
      <c r="D168" s="99"/>
      <c r="E168" s="143">
        <f t="shared" ref="E168:G169" si="27">E169</f>
        <v>4188</v>
      </c>
      <c r="F168" s="143">
        <f t="shared" si="27"/>
        <v>4188</v>
      </c>
      <c r="G168" s="143">
        <f t="shared" si="27"/>
        <v>3141</v>
      </c>
      <c r="H168" s="143">
        <f t="shared" si="21"/>
        <v>75</v>
      </c>
      <c r="I168" s="163">
        <f t="shared" si="22"/>
        <v>75</v>
      </c>
    </row>
    <row r="169" spans="1:9" ht="140.25" x14ac:dyDescent="0.2">
      <c r="A169" s="105" t="s">
        <v>580</v>
      </c>
      <c r="B169" s="104" t="s">
        <v>578</v>
      </c>
      <c r="C169" s="71"/>
      <c r="D169" s="106"/>
      <c r="E169" s="147">
        <f t="shared" si="27"/>
        <v>4188</v>
      </c>
      <c r="F169" s="147">
        <f t="shared" si="27"/>
        <v>4188</v>
      </c>
      <c r="G169" s="147">
        <f t="shared" si="27"/>
        <v>3141</v>
      </c>
      <c r="H169" s="147">
        <f t="shared" si="21"/>
        <v>75</v>
      </c>
      <c r="I169" s="164">
        <f t="shared" si="22"/>
        <v>75</v>
      </c>
    </row>
    <row r="170" spans="1:9" ht="25.5" x14ac:dyDescent="0.2">
      <c r="A170" s="105" t="s">
        <v>67</v>
      </c>
      <c r="B170" s="104" t="s">
        <v>578</v>
      </c>
      <c r="C170" s="71">
        <v>600</v>
      </c>
      <c r="D170" s="106"/>
      <c r="E170" s="147">
        <f>E172+E171</f>
        <v>4188</v>
      </c>
      <c r="F170" s="147">
        <f>F172+F171</f>
        <v>4188</v>
      </c>
      <c r="G170" s="147">
        <f>G172+G171</f>
        <v>3141</v>
      </c>
      <c r="H170" s="147">
        <f t="shared" si="21"/>
        <v>75</v>
      </c>
      <c r="I170" s="164">
        <f t="shared" si="22"/>
        <v>75</v>
      </c>
    </row>
    <row r="171" spans="1:9" ht="13.15" customHeight="1" x14ac:dyDescent="0.2">
      <c r="A171" s="105" t="s">
        <v>69</v>
      </c>
      <c r="B171" s="104" t="s">
        <v>578</v>
      </c>
      <c r="C171" s="71">
        <v>610</v>
      </c>
      <c r="D171" s="106">
        <v>900203</v>
      </c>
      <c r="E171" s="147">
        <v>3141</v>
      </c>
      <c r="F171" s="147">
        <v>3141</v>
      </c>
      <c r="G171" s="147">
        <v>2355.8000000000002</v>
      </c>
      <c r="H171" s="147">
        <f t="shared" si="21"/>
        <v>75.001591849729394</v>
      </c>
      <c r="I171" s="164">
        <f t="shared" si="22"/>
        <v>75.001591849729394</v>
      </c>
    </row>
    <row r="172" spans="1:9" ht="13.15" customHeight="1" x14ac:dyDescent="0.2">
      <c r="A172" s="105" t="s">
        <v>69</v>
      </c>
      <c r="B172" s="104" t="s">
        <v>578</v>
      </c>
      <c r="C172" s="71">
        <v>610</v>
      </c>
      <c r="D172" s="106">
        <v>900303</v>
      </c>
      <c r="E172" s="147">
        <v>1047</v>
      </c>
      <c r="F172" s="147">
        <v>1047</v>
      </c>
      <c r="G172" s="147">
        <v>785.2</v>
      </c>
      <c r="H172" s="147">
        <f t="shared" si="21"/>
        <v>74.995224450811847</v>
      </c>
      <c r="I172" s="164">
        <f t="shared" si="22"/>
        <v>74.995224450811847</v>
      </c>
    </row>
    <row r="173" spans="1:9" ht="29.45" customHeight="1" x14ac:dyDescent="0.2">
      <c r="A173" s="101" t="s">
        <v>388</v>
      </c>
      <c r="B173" s="102" t="s">
        <v>136</v>
      </c>
      <c r="C173" s="73"/>
      <c r="D173" s="73"/>
      <c r="E173" s="143">
        <f>E174+E178+E197+E193</f>
        <v>85215.2</v>
      </c>
      <c r="F173" s="143">
        <f>F174+F178+F197+F193</f>
        <v>83122.399999999994</v>
      </c>
      <c r="G173" s="143">
        <f>G174+G178+G197+G193</f>
        <v>58040.800000000003</v>
      </c>
      <c r="H173" s="143">
        <f t="shared" si="21"/>
        <v>68.11085346276252</v>
      </c>
      <c r="I173" s="163">
        <f t="shared" si="22"/>
        <v>69.825702818975401</v>
      </c>
    </row>
    <row r="174" spans="1:9" ht="38.25" x14ac:dyDescent="0.2">
      <c r="A174" s="101" t="s">
        <v>401</v>
      </c>
      <c r="B174" s="102" t="s">
        <v>402</v>
      </c>
      <c r="C174" s="73"/>
      <c r="D174" s="73"/>
      <c r="E174" s="143">
        <f t="shared" ref="E174:F176" si="28">E175</f>
        <v>600</v>
      </c>
      <c r="F174" s="143">
        <f t="shared" si="28"/>
        <v>600</v>
      </c>
      <c r="G174" s="143">
        <f t="shared" ref="G174:G176" si="29">G175</f>
        <v>0</v>
      </c>
      <c r="H174" s="143">
        <f t="shared" si="21"/>
        <v>0</v>
      </c>
      <c r="I174" s="163">
        <f t="shared" si="22"/>
        <v>0</v>
      </c>
    </row>
    <row r="175" spans="1:9" x14ac:dyDescent="0.2">
      <c r="A175" s="103" t="s">
        <v>152</v>
      </c>
      <c r="B175" s="104" t="s">
        <v>403</v>
      </c>
      <c r="C175" s="73"/>
      <c r="D175" s="73"/>
      <c r="E175" s="147">
        <f t="shared" si="28"/>
        <v>600</v>
      </c>
      <c r="F175" s="147">
        <f t="shared" si="28"/>
        <v>600</v>
      </c>
      <c r="G175" s="147">
        <f t="shared" si="29"/>
        <v>0</v>
      </c>
      <c r="H175" s="147">
        <f t="shared" si="21"/>
        <v>0</v>
      </c>
      <c r="I175" s="164">
        <f t="shared" si="22"/>
        <v>0</v>
      </c>
    </row>
    <row r="176" spans="1:9" x14ac:dyDescent="0.2">
      <c r="A176" s="105" t="s">
        <v>63</v>
      </c>
      <c r="B176" s="104" t="s">
        <v>403</v>
      </c>
      <c r="C176" s="83">
        <v>300</v>
      </c>
      <c r="D176" s="73"/>
      <c r="E176" s="147">
        <f t="shared" si="28"/>
        <v>600</v>
      </c>
      <c r="F176" s="147">
        <f t="shared" si="28"/>
        <v>600</v>
      </c>
      <c r="G176" s="147">
        <f t="shared" si="29"/>
        <v>0</v>
      </c>
      <c r="H176" s="147">
        <f t="shared" si="21"/>
        <v>0</v>
      </c>
      <c r="I176" s="164">
        <f t="shared" si="22"/>
        <v>0</v>
      </c>
    </row>
    <row r="177" spans="1:9" x14ac:dyDescent="0.2">
      <c r="A177" s="108" t="s">
        <v>540</v>
      </c>
      <c r="B177" s="104" t="s">
        <v>403</v>
      </c>
      <c r="C177" s="83">
        <v>340</v>
      </c>
      <c r="D177" s="106">
        <v>900100</v>
      </c>
      <c r="E177" s="149">
        <v>600</v>
      </c>
      <c r="F177" s="149">
        <v>600</v>
      </c>
      <c r="G177" s="147">
        <v>0</v>
      </c>
      <c r="H177" s="147">
        <f t="shared" si="21"/>
        <v>0</v>
      </c>
      <c r="I177" s="164">
        <f t="shared" si="22"/>
        <v>0</v>
      </c>
    </row>
    <row r="178" spans="1:9" ht="25.5" x14ac:dyDescent="0.2">
      <c r="A178" s="101" t="s">
        <v>405</v>
      </c>
      <c r="B178" s="102" t="s">
        <v>404</v>
      </c>
      <c r="C178" s="73"/>
      <c r="D178" s="73"/>
      <c r="E178" s="143">
        <f>E179+E186+E189+E183</f>
        <v>58304.6</v>
      </c>
      <c r="F178" s="143">
        <f>F179+F186+F189+F183</f>
        <v>58234</v>
      </c>
      <c r="G178" s="143">
        <f>G179+G186+G189+G183</f>
        <v>41390.1</v>
      </c>
      <c r="H178" s="143">
        <f t="shared" si="21"/>
        <v>70.98942450509908</v>
      </c>
      <c r="I178" s="163">
        <f t="shared" si="22"/>
        <v>71.075488546210124</v>
      </c>
    </row>
    <row r="179" spans="1:9" ht="25.5" x14ac:dyDescent="0.2">
      <c r="A179" s="108" t="s">
        <v>154</v>
      </c>
      <c r="B179" s="104" t="s">
        <v>530</v>
      </c>
      <c r="C179" s="71"/>
      <c r="D179" s="71"/>
      <c r="E179" s="147">
        <f>E180</f>
        <v>49528.800000000003</v>
      </c>
      <c r="F179" s="147">
        <f>F180</f>
        <v>50906.200000000004</v>
      </c>
      <c r="G179" s="147">
        <f>G180</f>
        <v>36995.9</v>
      </c>
      <c r="H179" s="147">
        <f t="shared" si="21"/>
        <v>74.695732583870395</v>
      </c>
      <c r="I179" s="164">
        <f t="shared" si="22"/>
        <v>72.674644738754807</v>
      </c>
    </row>
    <row r="180" spans="1:9" ht="25.5" x14ac:dyDescent="0.2">
      <c r="A180" s="105" t="s">
        <v>67</v>
      </c>
      <c r="B180" s="104" t="s">
        <v>530</v>
      </c>
      <c r="C180" s="106" t="s">
        <v>68</v>
      </c>
      <c r="D180" s="106"/>
      <c r="E180" s="147">
        <f>E181+E182</f>
        <v>49528.800000000003</v>
      </c>
      <c r="F180" s="147">
        <f>F181+F182</f>
        <v>50906.200000000004</v>
      </c>
      <c r="G180" s="147">
        <f>G181+G182</f>
        <v>36995.9</v>
      </c>
      <c r="H180" s="147">
        <f t="shared" si="21"/>
        <v>74.695732583870395</v>
      </c>
      <c r="I180" s="164">
        <f t="shared" si="22"/>
        <v>72.674644738754807</v>
      </c>
    </row>
    <row r="181" spans="1:9" ht="13.15" customHeight="1" x14ac:dyDescent="0.2">
      <c r="A181" s="105" t="s">
        <v>69</v>
      </c>
      <c r="B181" s="104" t="s">
        <v>530</v>
      </c>
      <c r="C181" s="106" t="s">
        <v>70</v>
      </c>
      <c r="D181" s="106">
        <v>900100</v>
      </c>
      <c r="E181" s="147">
        <v>7407.9</v>
      </c>
      <c r="F181" s="147">
        <v>7407.9</v>
      </c>
      <c r="G181" s="147">
        <v>7407.9</v>
      </c>
      <c r="H181" s="147">
        <f t="shared" si="21"/>
        <v>100</v>
      </c>
      <c r="I181" s="164">
        <f t="shared" si="22"/>
        <v>100</v>
      </c>
    </row>
    <row r="182" spans="1:9" x14ac:dyDescent="0.2">
      <c r="A182" s="105" t="s">
        <v>71</v>
      </c>
      <c r="B182" s="104" t="s">
        <v>530</v>
      </c>
      <c r="C182" s="106" t="s">
        <v>72</v>
      </c>
      <c r="D182" s="106">
        <v>900100</v>
      </c>
      <c r="E182" s="147">
        <v>42120.9</v>
      </c>
      <c r="F182" s="147">
        <v>43498.3</v>
      </c>
      <c r="G182" s="147">
        <v>29588</v>
      </c>
      <c r="H182" s="147">
        <f t="shared" si="21"/>
        <v>70.245412609892</v>
      </c>
      <c r="I182" s="164">
        <f t="shared" si="22"/>
        <v>68.021049098470513</v>
      </c>
    </row>
    <row r="183" spans="1:9" ht="44.25" customHeight="1" x14ac:dyDescent="0.2">
      <c r="A183" s="105" t="s">
        <v>727</v>
      </c>
      <c r="B183" s="104" t="s">
        <v>728</v>
      </c>
      <c r="C183" s="106"/>
      <c r="D183" s="106"/>
      <c r="E183" s="147">
        <f t="shared" ref="E183:G184" si="30">E184</f>
        <v>1283.5999999999999</v>
      </c>
      <c r="F183" s="147">
        <f t="shared" si="30"/>
        <v>1283.5999999999999</v>
      </c>
      <c r="G183" s="147">
        <f t="shared" si="30"/>
        <v>1131.2</v>
      </c>
      <c r="H183" s="147">
        <f t="shared" si="21"/>
        <v>88.127142411966346</v>
      </c>
      <c r="I183" s="164">
        <f t="shared" si="22"/>
        <v>88.127142411966346</v>
      </c>
    </row>
    <row r="184" spans="1:9" ht="25.5" x14ac:dyDescent="0.2">
      <c r="A184" s="105" t="s">
        <v>67</v>
      </c>
      <c r="B184" s="104" t="s">
        <v>728</v>
      </c>
      <c r="C184" s="106" t="s">
        <v>68</v>
      </c>
      <c r="D184" s="106"/>
      <c r="E184" s="147">
        <f t="shared" si="30"/>
        <v>1283.5999999999999</v>
      </c>
      <c r="F184" s="147">
        <f t="shared" si="30"/>
        <v>1283.5999999999999</v>
      </c>
      <c r="G184" s="147">
        <f t="shared" si="30"/>
        <v>1131.2</v>
      </c>
      <c r="H184" s="147">
        <f t="shared" si="21"/>
        <v>88.127142411966346</v>
      </c>
      <c r="I184" s="164">
        <f t="shared" si="22"/>
        <v>88.127142411966346</v>
      </c>
    </row>
    <row r="185" spans="1:9" x14ac:dyDescent="0.2">
      <c r="A185" s="105" t="s">
        <v>71</v>
      </c>
      <c r="B185" s="104" t="s">
        <v>728</v>
      </c>
      <c r="C185" s="106" t="s">
        <v>72</v>
      </c>
      <c r="D185" s="106">
        <v>900100</v>
      </c>
      <c r="E185" s="147">
        <v>1283.5999999999999</v>
      </c>
      <c r="F185" s="147">
        <v>1283.5999999999999</v>
      </c>
      <c r="G185" s="147">
        <v>1131.2</v>
      </c>
      <c r="H185" s="147">
        <f t="shared" si="21"/>
        <v>88.127142411966346</v>
      </c>
      <c r="I185" s="164">
        <f t="shared" si="22"/>
        <v>88.127142411966346</v>
      </c>
    </row>
    <row r="186" spans="1:9" ht="38.25" x14ac:dyDescent="0.2">
      <c r="A186" s="108" t="s">
        <v>533</v>
      </c>
      <c r="B186" s="104" t="s">
        <v>531</v>
      </c>
      <c r="C186" s="71"/>
      <c r="D186" s="71"/>
      <c r="E186" s="147">
        <f t="shared" ref="E186:G187" si="31">E187</f>
        <v>4884.1000000000004</v>
      </c>
      <c r="F186" s="147">
        <f t="shared" si="31"/>
        <v>3436.1</v>
      </c>
      <c r="G186" s="147">
        <f t="shared" si="31"/>
        <v>1141.2</v>
      </c>
      <c r="H186" s="147">
        <f t="shared" si="21"/>
        <v>23.365614954648759</v>
      </c>
      <c r="I186" s="164">
        <f t="shared" si="22"/>
        <v>33.212071825616249</v>
      </c>
    </row>
    <row r="187" spans="1:9" ht="25.5" x14ac:dyDescent="0.2">
      <c r="A187" s="105" t="s">
        <v>67</v>
      </c>
      <c r="B187" s="104" t="s">
        <v>531</v>
      </c>
      <c r="C187" s="106" t="s">
        <v>68</v>
      </c>
      <c r="D187" s="106"/>
      <c r="E187" s="147">
        <f t="shared" si="31"/>
        <v>4884.1000000000004</v>
      </c>
      <c r="F187" s="147">
        <f t="shared" si="31"/>
        <v>3436.1</v>
      </c>
      <c r="G187" s="147">
        <f t="shared" si="31"/>
        <v>1141.2</v>
      </c>
      <c r="H187" s="147">
        <f t="shared" si="21"/>
        <v>23.365614954648759</v>
      </c>
      <c r="I187" s="164">
        <f t="shared" si="22"/>
        <v>33.212071825616249</v>
      </c>
    </row>
    <row r="188" spans="1:9" x14ac:dyDescent="0.2">
      <c r="A188" s="105" t="s">
        <v>71</v>
      </c>
      <c r="B188" s="104" t="s">
        <v>531</v>
      </c>
      <c r="C188" s="106" t="s">
        <v>72</v>
      </c>
      <c r="D188" s="106">
        <v>900100</v>
      </c>
      <c r="E188" s="147">
        <v>4884.1000000000004</v>
      </c>
      <c r="F188" s="147">
        <v>3436.1</v>
      </c>
      <c r="G188" s="147">
        <v>1141.2</v>
      </c>
      <c r="H188" s="147">
        <f t="shared" si="21"/>
        <v>23.365614954648759</v>
      </c>
      <c r="I188" s="164">
        <f t="shared" si="22"/>
        <v>33.212071825616249</v>
      </c>
    </row>
    <row r="189" spans="1:9" ht="38.25" x14ac:dyDescent="0.2">
      <c r="A189" s="108" t="s">
        <v>534</v>
      </c>
      <c r="B189" s="104" t="s">
        <v>532</v>
      </c>
      <c r="C189" s="71"/>
      <c r="D189" s="71"/>
      <c r="E189" s="147">
        <f>E190</f>
        <v>2608.1</v>
      </c>
      <c r="F189" s="147">
        <f>F190</f>
        <v>2608.1</v>
      </c>
      <c r="G189" s="147">
        <f>G190</f>
        <v>2121.8000000000002</v>
      </c>
      <c r="H189" s="147">
        <f t="shared" si="21"/>
        <v>81.354242552049399</v>
      </c>
      <c r="I189" s="164">
        <f t="shared" si="22"/>
        <v>81.354242552049399</v>
      </c>
    </row>
    <row r="190" spans="1:9" ht="25.5" x14ac:dyDescent="0.2">
      <c r="A190" s="105" t="s">
        <v>67</v>
      </c>
      <c r="B190" s="104" t="s">
        <v>532</v>
      </c>
      <c r="C190" s="106" t="s">
        <v>68</v>
      </c>
      <c r="D190" s="106"/>
      <c r="E190" s="147">
        <f>E191+E192</f>
        <v>2608.1</v>
      </c>
      <c r="F190" s="147">
        <f>F191+F192</f>
        <v>2608.1</v>
      </c>
      <c r="G190" s="147">
        <f>G191+G192</f>
        <v>2121.8000000000002</v>
      </c>
      <c r="H190" s="147">
        <f t="shared" si="21"/>
        <v>81.354242552049399</v>
      </c>
      <c r="I190" s="164">
        <f t="shared" si="22"/>
        <v>81.354242552049399</v>
      </c>
    </row>
    <row r="191" spans="1:9" ht="13.15" customHeight="1" x14ac:dyDescent="0.2">
      <c r="A191" s="105" t="s">
        <v>69</v>
      </c>
      <c r="B191" s="104" t="s">
        <v>532</v>
      </c>
      <c r="C191" s="106" t="s">
        <v>70</v>
      </c>
      <c r="D191" s="106">
        <v>900100</v>
      </c>
      <c r="E191" s="147">
        <v>229</v>
      </c>
      <c r="F191" s="147">
        <v>229</v>
      </c>
      <c r="G191" s="147">
        <v>229</v>
      </c>
      <c r="H191" s="147">
        <f t="shared" si="21"/>
        <v>100</v>
      </c>
      <c r="I191" s="164">
        <f t="shared" si="22"/>
        <v>100</v>
      </c>
    </row>
    <row r="192" spans="1:9" x14ac:dyDescent="0.2">
      <c r="A192" s="105" t="s">
        <v>71</v>
      </c>
      <c r="B192" s="104" t="s">
        <v>532</v>
      </c>
      <c r="C192" s="106" t="s">
        <v>72</v>
      </c>
      <c r="D192" s="106">
        <v>900100</v>
      </c>
      <c r="E192" s="147">
        <v>2379.1</v>
      </c>
      <c r="F192" s="147">
        <v>2379.1</v>
      </c>
      <c r="G192" s="147">
        <v>1892.8</v>
      </c>
      <c r="H192" s="147">
        <f t="shared" si="21"/>
        <v>79.559497288890753</v>
      </c>
      <c r="I192" s="164">
        <f t="shared" si="22"/>
        <v>79.559497288890753</v>
      </c>
    </row>
    <row r="193" spans="1:9" s="79" customFormat="1" ht="25.5" x14ac:dyDescent="0.2">
      <c r="A193" s="100" t="s">
        <v>717</v>
      </c>
      <c r="B193" s="102" t="s">
        <v>718</v>
      </c>
      <c r="C193" s="99"/>
      <c r="D193" s="99"/>
      <c r="E193" s="143">
        <f t="shared" ref="E193:F195" si="32">E194</f>
        <v>56</v>
      </c>
      <c r="F193" s="143">
        <f t="shared" si="32"/>
        <v>56</v>
      </c>
      <c r="G193" s="143">
        <f t="shared" ref="G193:G195" si="33">G194</f>
        <v>31</v>
      </c>
      <c r="H193" s="143">
        <f t="shared" si="21"/>
        <v>55.357142857142861</v>
      </c>
      <c r="I193" s="163">
        <f t="shared" si="22"/>
        <v>55.357142857142861</v>
      </c>
    </row>
    <row r="194" spans="1:9" ht="38.25" x14ac:dyDescent="0.2">
      <c r="A194" s="105" t="s">
        <v>719</v>
      </c>
      <c r="B194" s="104" t="s">
        <v>720</v>
      </c>
      <c r="C194" s="106"/>
      <c r="D194" s="106"/>
      <c r="E194" s="147">
        <f t="shared" si="32"/>
        <v>56</v>
      </c>
      <c r="F194" s="147">
        <f t="shared" si="32"/>
        <v>56</v>
      </c>
      <c r="G194" s="147">
        <f t="shared" si="33"/>
        <v>31</v>
      </c>
      <c r="H194" s="147">
        <f t="shared" si="21"/>
        <v>55.357142857142861</v>
      </c>
      <c r="I194" s="164">
        <f t="shared" si="22"/>
        <v>55.357142857142861</v>
      </c>
    </row>
    <row r="195" spans="1:9" ht="25.5" x14ac:dyDescent="0.2">
      <c r="A195" s="105" t="s">
        <v>67</v>
      </c>
      <c r="B195" s="104" t="s">
        <v>720</v>
      </c>
      <c r="C195" s="106" t="s">
        <v>68</v>
      </c>
      <c r="D195" s="106"/>
      <c r="E195" s="147">
        <f t="shared" si="32"/>
        <v>56</v>
      </c>
      <c r="F195" s="147">
        <f t="shared" si="32"/>
        <v>56</v>
      </c>
      <c r="G195" s="147">
        <f t="shared" si="33"/>
        <v>31</v>
      </c>
      <c r="H195" s="147">
        <f t="shared" si="21"/>
        <v>55.357142857142861</v>
      </c>
      <c r="I195" s="164">
        <f t="shared" si="22"/>
        <v>55.357142857142861</v>
      </c>
    </row>
    <row r="196" spans="1:9" x14ac:dyDescent="0.2">
      <c r="A196" s="105" t="s">
        <v>69</v>
      </c>
      <c r="B196" s="104" t="s">
        <v>720</v>
      </c>
      <c r="C196" s="106" t="s">
        <v>70</v>
      </c>
      <c r="D196" s="106">
        <v>900304</v>
      </c>
      <c r="E196" s="147">
        <v>56</v>
      </c>
      <c r="F196" s="147">
        <v>56</v>
      </c>
      <c r="G196" s="147">
        <v>31</v>
      </c>
      <c r="H196" s="147">
        <f t="shared" si="21"/>
        <v>55.357142857142861</v>
      </c>
      <c r="I196" s="164">
        <f t="shared" si="22"/>
        <v>55.357142857142861</v>
      </c>
    </row>
    <row r="197" spans="1:9" ht="25.5" x14ac:dyDescent="0.2">
      <c r="A197" s="101" t="s">
        <v>287</v>
      </c>
      <c r="B197" s="102" t="s">
        <v>527</v>
      </c>
      <c r="C197" s="99"/>
      <c r="D197" s="99"/>
      <c r="E197" s="143">
        <f>E198</f>
        <v>26254.6</v>
      </c>
      <c r="F197" s="143">
        <f>F198</f>
        <v>24232.400000000001</v>
      </c>
      <c r="G197" s="143">
        <f>G198</f>
        <v>16619.7</v>
      </c>
      <c r="H197" s="143">
        <f t="shared" si="21"/>
        <v>63.302049926489076</v>
      </c>
      <c r="I197" s="163">
        <f t="shared" si="22"/>
        <v>68.584622241296785</v>
      </c>
    </row>
    <row r="198" spans="1:9" ht="31.5" customHeight="1" x14ac:dyDescent="0.2">
      <c r="A198" s="110" t="s">
        <v>288</v>
      </c>
      <c r="B198" s="104" t="s">
        <v>528</v>
      </c>
      <c r="C198" s="106"/>
      <c r="D198" s="106"/>
      <c r="E198" s="147">
        <f>E199+E203</f>
        <v>26254.6</v>
      </c>
      <c r="F198" s="147">
        <f>F199</f>
        <v>24232.400000000001</v>
      </c>
      <c r="G198" s="147">
        <f>G199</f>
        <v>16619.7</v>
      </c>
      <c r="H198" s="147">
        <f t="shared" si="21"/>
        <v>63.302049926489076</v>
      </c>
      <c r="I198" s="164">
        <f t="shared" si="22"/>
        <v>68.584622241296785</v>
      </c>
    </row>
    <row r="199" spans="1:9" ht="30" customHeight="1" x14ac:dyDescent="0.2">
      <c r="A199" s="105" t="s">
        <v>67</v>
      </c>
      <c r="B199" s="104" t="s">
        <v>528</v>
      </c>
      <c r="C199" s="106" t="s">
        <v>68</v>
      </c>
      <c r="D199" s="106"/>
      <c r="E199" s="147">
        <f>E200+E201+E202</f>
        <v>25749</v>
      </c>
      <c r="F199" s="147">
        <f>F200+F201</f>
        <v>24232.400000000001</v>
      </c>
      <c r="G199" s="147">
        <f>SUM(G200:G201)</f>
        <v>16619.7</v>
      </c>
      <c r="H199" s="147">
        <f t="shared" si="21"/>
        <v>64.545030874985443</v>
      </c>
      <c r="I199" s="164">
        <f t="shared" si="22"/>
        <v>68.584622241296785</v>
      </c>
    </row>
    <row r="200" spans="1:9" ht="13.15" customHeight="1" x14ac:dyDescent="0.2">
      <c r="A200" s="105" t="s">
        <v>69</v>
      </c>
      <c r="B200" s="104" t="s">
        <v>528</v>
      </c>
      <c r="C200" s="106" t="s">
        <v>70</v>
      </c>
      <c r="D200" s="106">
        <v>900100</v>
      </c>
      <c r="E200" s="147">
        <v>5298.4</v>
      </c>
      <c r="F200" s="147">
        <v>4792.8999999999996</v>
      </c>
      <c r="G200" s="147">
        <v>4294</v>
      </c>
      <c r="H200" s="147">
        <f t="shared" si="21"/>
        <v>81.043333836629927</v>
      </c>
      <c r="I200" s="164">
        <f t="shared" si="22"/>
        <v>89.590853136931713</v>
      </c>
    </row>
    <row r="201" spans="1:9" ht="19.5" customHeight="1" x14ac:dyDescent="0.2">
      <c r="A201" s="105" t="s">
        <v>71</v>
      </c>
      <c r="B201" s="104" t="s">
        <v>528</v>
      </c>
      <c r="C201" s="106" t="s">
        <v>72</v>
      </c>
      <c r="D201" s="106">
        <v>900100</v>
      </c>
      <c r="E201" s="147">
        <v>19945</v>
      </c>
      <c r="F201" s="147">
        <v>19439.5</v>
      </c>
      <c r="G201" s="147">
        <v>12325.7</v>
      </c>
      <c r="H201" s="147">
        <f t="shared" si="21"/>
        <v>61.798445725745808</v>
      </c>
      <c r="I201" s="164">
        <f t="shared" si="22"/>
        <v>63.405437382648735</v>
      </c>
    </row>
    <row r="202" spans="1:9" ht="39" customHeight="1" x14ac:dyDescent="0.2">
      <c r="A202" s="110" t="s">
        <v>601</v>
      </c>
      <c r="B202" s="104" t="s">
        <v>528</v>
      </c>
      <c r="C202" s="106">
        <v>630</v>
      </c>
      <c r="D202" s="106">
        <v>900100</v>
      </c>
      <c r="E202" s="147">
        <v>505.6</v>
      </c>
      <c r="F202" s="147">
        <v>0</v>
      </c>
      <c r="G202" s="147">
        <v>0</v>
      </c>
      <c r="H202" s="147">
        <f t="shared" ref="H202:H265" si="34">G202/E202*100</f>
        <v>0</v>
      </c>
      <c r="I202" s="164">
        <v>0</v>
      </c>
    </row>
    <row r="203" spans="1:9" ht="19.5" customHeight="1" x14ac:dyDescent="0.2">
      <c r="A203" s="111" t="s">
        <v>85</v>
      </c>
      <c r="B203" s="104" t="s">
        <v>528</v>
      </c>
      <c r="C203" s="106">
        <v>800</v>
      </c>
      <c r="D203" s="106"/>
      <c r="E203" s="147">
        <f>E204</f>
        <v>505.6</v>
      </c>
      <c r="F203" s="147">
        <v>0</v>
      </c>
      <c r="G203" s="147">
        <f>G204</f>
        <v>0</v>
      </c>
      <c r="H203" s="147">
        <f t="shared" si="34"/>
        <v>0</v>
      </c>
      <c r="I203" s="164">
        <v>0</v>
      </c>
    </row>
    <row r="204" spans="1:9" ht="35.25" customHeight="1" x14ac:dyDescent="0.2">
      <c r="A204" s="110" t="s">
        <v>91</v>
      </c>
      <c r="B204" s="104" t="s">
        <v>528</v>
      </c>
      <c r="C204" s="106">
        <v>810</v>
      </c>
      <c r="D204" s="106">
        <v>900100</v>
      </c>
      <c r="E204" s="147">
        <v>505.6</v>
      </c>
      <c r="F204" s="147">
        <v>0</v>
      </c>
      <c r="G204" s="147">
        <v>0</v>
      </c>
      <c r="H204" s="147">
        <f t="shared" si="34"/>
        <v>0</v>
      </c>
      <c r="I204" s="164">
        <v>0</v>
      </c>
    </row>
    <row r="205" spans="1:9" x14ac:dyDescent="0.2">
      <c r="A205" s="101" t="s">
        <v>279</v>
      </c>
      <c r="B205" s="102" t="s">
        <v>389</v>
      </c>
      <c r="C205" s="99"/>
      <c r="D205" s="99"/>
      <c r="E205" s="143">
        <f>E206</f>
        <v>23824.7</v>
      </c>
      <c r="F205" s="143">
        <f>F206</f>
        <v>23826.6</v>
      </c>
      <c r="G205" s="143">
        <f>G206</f>
        <v>15966.900000000001</v>
      </c>
      <c r="H205" s="143">
        <f t="shared" si="34"/>
        <v>67.018262559444622</v>
      </c>
      <c r="I205" s="163">
        <f t="shared" ref="I205:I265" si="35">G205/F205*100</f>
        <v>67.012918334970166</v>
      </c>
    </row>
    <row r="206" spans="1:9" ht="25.5" x14ac:dyDescent="0.2">
      <c r="A206" s="101" t="s">
        <v>275</v>
      </c>
      <c r="B206" s="102" t="s">
        <v>390</v>
      </c>
      <c r="C206" s="74"/>
      <c r="D206" s="74"/>
      <c r="E206" s="143">
        <f>E207+E212</f>
        <v>23824.7</v>
      </c>
      <c r="F206" s="143">
        <f>F207+F212</f>
        <v>23826.6</v>
      </c>
      <c r="G206" s="143">
        <f>G207+G212</f>
        <v>15966.900000000001</v>
      </c>
      <c r="H206" s="143">
        <f t="shared" si="34"/>
        <v>67.018262559444622</v>
      </c>
      <c r="I206" s="163">
        <f t="shared" si="35"/>
        <v>67.012918334970166</v>
      </c>
    </row>
    <row r="207" spans="1:9" x14ac:dyDescent="0.2">
      <c r="A207" s="103" t="s">
        <v>90</v>
      </c>
      <c r="B207" s="104" t="s">
        <v>391</v>
      </c>
      <c r="C207" s="71"/>
      <c r="D207" s="71"/>
      <c r="E207" s="147">
        <f>E208+E210</f>
        <v>13095.7</v>
      </c>
      <c r="F207" s="147">
        <f>F208+F210</f>
        <v>13095.7</v>
      </c>
      <c r="G207" s="147">
        <f>G208+G210</f>
        <v>9122.7000000000007</v>
      </c>
      <c r="H207" s="147">
        <f t="shared" si="34"/>
        <v>69.661797383874102</v>
      </c>
      <c r="I207" s="164">
        <f t="shared" si="35"/>
        <v>69.661797383874102</v>
      </c>
    </row>
    <row r="208" spans="1:9" ht="38.25" x14ac:dyDescent="0.2">
      <c r="A208" s="105" t="s">
        <v>78</v>
      </c>
      <c r="B208" s="104" t="s">
        <v>391</v>
      </c>
      <c r="C208" s="106" t="s">
        <v>79</v>
      </c>
      <c r="D208" s="106"/>
      <c r="E208" s="147">
        <f>E209</f>
        <v>12596</v>
      </c>
      <c r="F208" s="147">
        <f>F209</f>
        <v>12596</v>
      </c>
      <c r="G208" s="147">
        <f>G209</f>
        <v>8828.6</v>
      </c>
      <c r="H208" s="147">
        <f t="shared" si="34"/>
        <v>70.090504922197525</v>
      </c>
      <c r="I208" s="164">
        <f t="shared" si="35"/>
        <v>70.090504922197525</v>
      </c>
    </row>
    <row r="209" spans="1:9" x14ac:dyDescent="0.2">
      <c r="A209" s="105" t="s">
        <v>80</v>
      </c>
      <c r="B209" s="104" t="s">
        <v>391</v>
      </c>
      <c r="C209" s="106" t="s">
        <v>81</v>
      </c>
      <c r="D209" s="106">
        <v>900100</v>
      </c>
      <c r="E209" s="147">
        <v>12596</v>
      </c>
      <c r="F209" s="147">
        <v>12596</v>
      </c>
      <c r="G209" s="147">
        <v>8828.6</v>
      </c>
      <c r="H209" s="147">
        <f t="shared" si="34"/>
        <v>70.090504922197525</v>
      </c>
      <c r="I209" s="164">
        <f t="shared" si="35"/>
        <v>70.090504922197525</v>
      </c>
    </row>
    <row r="210" spans="1:9" ht="13.15" customHeight="1" x14ac:dyDescent="0.2">
      <c r="A210" s="105" t="s">
        <v>73</v>
      </c>
      <c r="B210" s="104" t="s">
        <v>391</v>
      </c>
      <c r="C210" s="106" t="s">
        <v>74</v>
      </c>
      <c r="D210" s="106"/>
      <c r="E210" s="147">
        <v>499.7</v>
      </c>
      <c r="F210" s="147">
        <v>499.7</v>
      </c>
      <c r="G210" s="147">
        <f>G211</f>
        <v>294.10000000000002</v>
      </c>
      <c r="H210" s="147">
        <f t="shared" si="34"/>
        <v>58.855313187912749</v>
      </c>
      <c r="I210" s="164">
        <f t="shared" si="35"/>
        <v>58.855313187912749</v>
      </c>
    </row>
    <row r="211" spans="1:9" ht="25.5" x14ac:dyDescent="0.2">
      <c r="A211" s="105" t="s">
        <v>75</v>
      </c>
      <c r="B211" s="104" t="s">
        <v>391</v>
      </c>
      <c r="C211" s="106" t="s">
        <v>76</v>
      </c>
      <c r="D211" s="106">
        <v>900100</v>
      </c>
      <c r="E211" s="147">
        <v>499.7</v>
      </c>
      <c r="F211" s="147">
        <v>499.7</v>
      </c>
      <c r="G211" s="147">
        <v>294.10000000000002</v>
      </c>
      <c r="H211" s="147">
        <f t="shared" si="34"/>
        <v>58.855313187912749</v>
      </c>
      <c r="I211" s="164">
        <f t="shared" si="35"/>
        <v>58.855313187912749</v>
      </c>
    </row>
    <row r="212" spans="1:9" x14ac:dyDescent="0.2">
      <c r="A212" s="103" t="s">
        <v>392</v>
      </c>
      <c r="B212" s="104" t="s">
        <v>393</v>
      </c>
      <c r="C212" s="74"/>
      <c r="D212" s="74"/>
      <c r="E212" s="147">
        <f t="shared" ref="E212:G213" si="36">E213</f>
        <v>10729</v>
      </c>
      <c r="F212" s="147">
        <f t="shared" si="36"/>
        <v>10730.9</v>
      </c>
      <c r="G212" s="147">
        <f t="shared" si="36"/>
        <v>6844.2</v>
      </c>
      <c r="H212" s="147">
        <f t="shared" si="34"/>
        <v>63.791592879112677</v>
      </c>
      <c r="I212" s="164">
        <f t="shared" si="35"/>
        <v>63.780298017873619</v>
      </c>
    </row>
    <row r="213" spans="1:9" ht="25.5" x14ac:dyDescent="0.2">
      <c r="A213" s="105" t="s">
        <v>67</v>
      </c>
      <c r="B213" s="104" t="s">
        <v>393</v>
      </c>
      <c r="C213" s="106" t="s">
        <v>68</v>
      </c>
      <c r="D213" s="106"/>
      <c r="E213" s="147">
        <f t="shared" si="36"/>
        <v>10729</v>
      </c>
      <c r="F213" s="147">
        <f t="shared" si="36"/>
        <v>10730.9</v>
      </c>
      <c r="G213" s="147">
        <f t="shared" si="36"/>
        <v>6844.2</v>
      </c>
      <c r="H213" s="147">
        <f t="shared" si="34"/>
        <v>63.791592879112677</v>
      </c>
      <c r="I213" s="164">
        <f t="shared" si="35"/>
        <v>63.780298017873619</v>
      </c>
    </row>
    <row r="214" spans="1:9" ht="13.15" customHeight="1" x14ac:dyDescent="0.2">
      <c r="A214" s="105" t="s">
        <v>69</v>
      </c>
      <c r="B214" s="104" t="s">
        <v>393</v>
      </c>
      <c r="C214" s="106" t="s">
        <v>70</v>
      </c>
      <c r="D214" s="106">
        <v>900100</v>
      </c>
      <c r="E214" s="147">
        <v>10729</v>
      </c>
      <c r="F214" s="147">
        <v>10730.9</v>
      </c>
      <c r="G214" s="147">
        <v>6844.2</v>
      </c>
      <c r="H214" s="147">
        <f t="shared" si="34"/>
        <v>63.791592879112677</v>
      </c>
      <c r="I214" s="164">
        <f t="shared" si="35"/>
        <v>63.780298017873619</v>
      </c>
    </row>
    <row r="215" spans="1:9" ht="24" customHeight="1" x14ac:dyDescent="0.2">
      <c r="A215" s="112" t="s">
        <v>395</v>
      </c>
      <c r="B215" s="102" t="s">
        <v>137</v>
      </c>
      <c r="C215" s="72"/>
      <c r="D215" s="72"/>
      <c r="E215" s="143">
        <f>E216+E227+E249+E242</f>
        <v>29778.799999999999</v>
      </c>
      <c r="F215" s="143">
        <f>F216+F227+F249+F242</f>
        <v>29778.799999999999</v>
      </c>
      <c r="G215" s="143">
        <f>G216+G227+G249+G242</f>
        <v>23647.900000000005</v>
      </c>
      <c r="H215" s="143">
        <f t="shared" si="34"/>
        <v>79.411863473343473</v>
      </c>
      <c r="I215" s="163">
        <f t="shared" si="35"/>
        <v>79.411863473343473</v>
      </c>
    </row>
    <row r="216" spans="1:9" ht="21" customHeight="1" x14ac:dyDescent="0.2">
      <c r="A216" s="112" t="s">
        <v>394</v>
      </c>
      <c r="B216" s="102" t="s">
        <v>138</v>
      </c>
      <c r="C216" s="73"/>
      <c r="D216" s="73"/>
      <c r="E216" s="143">
        <f>E223+E217</f>
        <v>13745</v>
      </c>
      <c r="F216" s="143">
        <f>F223+F217</f>
        <v>13745</v>
      </c>
      <c r="G216" s="143">
        <f>G223+G217</f>
        <v>9468.4000000000015</v>
      </c>
      <c r="H216" s="143">
        <f t="shared" si="34"/>
        <v>68.886140414696257</v>
      </c>
      <c r="I216" s="163">
        <f t="shared" si="35"/>
        <v>68.886140414696257</v>
      </c>
    </row>
    <row r="217" spans="1:9" ht="35.25" customHeight="1" x14ac:dyDescent="0.2">
      <c r="A217" s="112" t="s">
        <v>707</v>
      </c>
      <c r="B217" s="102" t="s">
        <v>708</v>
      </c>
      <c r="C217" s="73"/>
      <c r="D217" s="73"/>
      <c r="E217" s="143">
        <f>E218+E221</f>
        <v>1500</v>
      </c>
      <c r="F217" s="143">
        <f>F218+F221</f>
        <v>1500</v>
      </c>
      <c r="G217" s="143">
        <f>G218+G221</f>
        <v>1174.2</v>
      </c>
      <c r="H217" s="143">
        <f t="shared" si="34"/>
        <v>78.28</v>
      </c>
      <c r="I217" s="163">
        <f t="shared" si="35"/>
        <v>78.28</v>
      </c>
    </row>
    <row r="218" spans="1:9" ht="42" customHeight="1" x14ac:dyDescent="0.2">
      <c r="A218" s="113" t="s">
        <v>709</v>
      </c>
      <c r="B218" s="104" t="s">
        <v>710</v>
      </c>
      <c r="C218" s="73"/>
      <c r="D218" s="73"/>
      <c r="E218" s="147">
        <f t="shared" ref="E218:G219" si="37">E219</f>
        <v>300</v>
      </c>
      <c r="F218" s="147">
        <f t="shared" si="37"/>
        <v>300</v>
      </c>
      <c r="G218" s="147">
        <f t="shared" si="37"/>
        <v>229.2</v>
      </c>
      <c r="H218" s="147">
        <f t="shared" si="34"/>
        <v>76.400000000000006</v>
      </c>
      <c r="I218" s="164">
        <f t="shared" si="35"/>
        <v>76.400000000000006</v>
      </c>
    </row>
    <row r="219" spans="1:9" ht="13.15" customHeight="1" x14ac:dyDescent="0.2">
      <c r="A219" s="105" t="s">
        <v>73</v>
      </c>
      <c r="B219" s="104" t="s">
        <v>710</v>
      </c>
      <c r="C219" s="106" t="s">
        <v>74</v>
      </c>
      <c r="D219" s="106"/>
      <c r="E219" s="147">
        <f t="shared" si="37"/>
        <v>300</v>
      </c>
      <c r="F219" s="147">
        <f t="shared" si="37"/>
        <v>300</v>
      </c>
      <c r="G219" s="147">
        <f t="shared" si="37"/>
        <v>229.2</v>
      </c>
      <c r="H219" s="147">
        <f t="shared" si="34"/>
        <v>76.400000000000006</v>
      </c>
      <c r="I219" s="164">
        <f t="shared" si="35"/>
        <v>76.400000000000006</v>
      </c>
    </row>
    <row r="220" spans="1:9" ht="21" customHeight="1" x14ac:dyDescent="0.2">
      <c r="A220" s="105" t="s">
        <v>75</v>
      </c>
      <c r="B220" s="104" t="s">
        <v>710</v>
      </c>
      <c r="C220" s="106">
        <v>240</v>
      </c>
      <c r="D220" s="106">
        <v>900900</v>
      </c>
      <c r="E220" s="147">
        <v>300</v>
      </c>
      <c r="F220" s="147">
        <v>300</v>
      </c>
      <c r="G220" s="147">
        <v>229.2</v>
      </c>
      <c r="H220" s="147">
        <f t="shared" si="34"/>
        <v>76.400000000000006</v>
      </c>
      <c r="I220" s="164">
        <f t="shared" si="35"/>
        <v>76.400000000000006</v>
      </c>
    </row>
    <row r="221" spans="1:9" ht="30.75" customHeight="1" x14ac:dyDescent="0.2">
      <c r="A221" s="105" t="s">
        <v>63</v>
      </c>
      <c r="B221" s="104" t="s">
        <v>710</v>
      </c>
      <c r="C221" s="106" t="s">
        <v>64</v>
      </c>
      <c r="D221" s="106"/>
      <c r="E221" s="147">
        <f>E222</f>
        <v>1200</v>
      </c>
      <c r="F221" s="147">
        <f>F222</f>
        <v>1200</v>
      </c>
      <c r="G221" s="147">
        <f>G222</f>
        <v>945</v>
      </c>
      <c r="H221" s="147">
        <f t="shared" si="34"/>
        <v>78.75</v>
      </c>
      <c r="I221" s="164">
        <f t="shared" si="35"/>
        <v>78.75</v>
      </c>
    </row>
    <row r="222" spans="1:9" ht="35.25" customHeight="1" x14ac:dyDescent="0.2">
      <c r="A222" s="105" t="s">
        <v>65</v>
      </c>
      <c r="B222" s="104" t="s">
        <v>710</v>
      </c>
      <c r="C222" s="106">
        <v>320</v>
      </c>
      <c r="D222" s="106">
        <v>900900</v>
      </c>
      <c r="E222" s="147">
        <v>1200</v>
      </c>
      <c r="F222" s="147">
        <v>1200</v>
      </c>
      <c r="G222" s="147">
        <v>945</v>
      </c>
      <c r="H222" s="147">
        <f t="shared" si="34"/>
        <v>78.75</v>
      </c>
      <c r="I222" s="164">
        <f t="shared" si="35"/>
        <v>78.75</v>
      </c>
    </row>
    <row r="223" spans="1:9" ht="28.5" customHeight="1" x14ac:dyDescent="0.2">
      <c r="A223" s="112" t="s">
        <v>397</v>
      </c>
      <c r="B223" s="102" t="s">
        <v>396</v>
      </c>
      <c r="C223" s="99"/>
      <c r="D223" s="99"/>
      <c r="E223" s="143">
        <f t="shared" ref="E223:G225" si="38">E224</f>
        <v>12245</v>
      </c>
      <c r="F223" s="143">
        <f t="shared" si="38"/>
        <v>12245</v>
      </c>
      <c r="G223" s="143">
        <f t="shared" si="38"/>
        <v>8294.2000000000007</v>
      </c>
      <c r="H223" s="143">
        <f t="shared" si="34"/>
        <v>67.735402204981625</v>
      </c>
      <c r="I223" s="163">
        <f t="shared" si="35"/>
        <v>67.735402204981625</v>
      </c>
    </row>
    <row r="224" spans="1:9" ht="28.5" customHeight="1" x14ac:dyDescent="0.2">
      <c r="A224" s="114" t="s">
        <v>155</v>
      </c>
      <c r="B224" s="104" t="s">
        <v>398</v>
      </c>
      <c r="C224" s="106"/>
      <c r="D224" s="106"/>
      <c r="E224" s="147">
        <f t="shared" si="38"/>
        <v>12245</v>
      </c>
      <c r="F224" s="147">
        <f t="shared" si="38"/>
        <v>12245</v>
      </c>
      <c r="G224" s="147">
        <f t="shared" si="38"/>
        <v>8294.2000000000007</v>
      </c>
      <c r="H224" s="147">
        <f t="shared" si="34"/>
        <v>67.735402204981625</v>
      </c>
      <c r="I224" s="164">
        <f t="shared" si="35"/>
        <v>67.735402204981625</v>
      </c>
    </row>
    <row r="225" spans="1:9" ht="14.25" customHeight="1" x14ac:dyDescent="0.2">
      <c r="A225" s="105" t="s">
        <v>63</v>
      </c>
      <c r="B225" s="104" t="s">
        <v>398</v>
      </c>
      <c r="C225" s="106" t="s">
        <v>64</v>
      </c>
      <c r="D225" s="106"/>
      <c r="E225" s="147">
        <f t="shared" si="38"/>
        <v>12245</v>
      </c>
      <c r="F225" s="147">
        <f t="shared" si="38"/>
        <v>12245</v>
      </c>
      <c r="G225" s="147">
        <f t="shared" si="38"/>
        <v>8294.2000000000007</v>
      </c>
      <c r="H225" s="147">
        <f t="shared" si="34"/>
        <v>67.735402204981625</v>
      </c>
      <c r="I225" s="164">
        <f t="shared" si="35"/>
        <v>67.735402204981625</v>
      </c>
    </row>
    <row r="226" spans="1:9" ht="12.75" customHeight="1" x14ac:dyDescent="0.2">
      <c r="A226" s="105" t="s">
        <v>96</v>
      </c>
      <c r="B226" s="104" t="s">
        <v>398</v>
      </c>
      <c r="C226" s="106">
        <v>310</v>
      </c>
      <c r="D226" s="106">
        <v>900100</v>
      </c>
      <c r="E226" s="149">
        <v>12245</v>
      </c>
      <c r="F226" s="149">
        <v>12245</v>
      </c>
      <c r="G226" s="149">
        <v>8294.2000000000007</v>
      </c>
      <c r="H226" s="147">
        <f t="shared" si="34"/>
        <v>67.735402204981625</v>
      </c>
      <c r="I226" s="164">
        <f t="shared" si="35"/>
        <v>67.735402204981625</v>
      </c>
    </row>
    <row r="227" spans="1:9" ht="19.5" customHeight="1" x14ac:dyDescent="0.2">
      <c r="A227" s="112" t="s">
        <v>399</v>
      </c>
      <c r="B227" s="102" t="s">
        <v>139</v>
      </c>
      <c r="C227" s="73"/>
      <c r="D227" s="73"/>
      <c r="E227" s="143">
        <f>E228</f>
        <v>10788.8</v>
      </c>
      <c r="F227" s="143">
        <f>F228</f>
        <v>10788.8</v>
      </c>
      <c r="G227" s="143">
        <f>G228</f>
        <v>10413.800000000001</v>
      </c>
      <c r="H227" s="143">
        <f t="shared" si="34"/>
        <v>96.524173216669155</v>
      </c>
      <c r="I227" s="163">
        <f t="shared" si="35"/>
        <v>96.524173216669155</v>
      </c>
    </row>
    <row r="228" spans="1:9" ht="25.5" x14ac:dyDescent="0.2">
      <c r="A228" s="115" t="s">
        <v>400</v>
      </c>
      <c r="B228" s="102" t="s">
        <v>326</v>
      </c>
      <c r="C228" s="99"/>
      <c r="D228" s="99"/>
      <c r="E228" s="143">
        <f>E235+E229</f>
        <v>10788.8</v>
      </c>
      <c r="F228" s="143">
        <f>F235+F229</f>
        <v>10788.8</v>
      </c>
      <c r="G228" s="143">
        <f>G235+G229</f>
        <v>10413.800000000001</v>
      </c>
      <c r="H228" s="143">
        <f t="shared" si="34"/>
        <v>96.524173216669155</v>
      </c>
      <c r="I228" s="163">
        <f t="shared" si="35"/>
        <v>96.524173216669155</v>
      </c>
    </row>
    <row r="229" spans="1:9" ht="38.25" x14ac:dyDescent="0.2">
      <c r="A229" s="105" t="s">
        <v>715</v>
      </c>
      <c r="B229" s="104" t="s">
        <v>716</v>
      </c>
      <c r="C229" s="106"/>
      <c r="D229" s="106"/>
      <c r="E229" s="147">
        <f>E230+E232</f>
        <v>2910.8</v>
      </c>
      <c r="F229" s="147">
        <f>F230+F232</f>
        <v>2910.8</v>
      </c>
      <c r="G229" s="147">
        <f>G230+G232</f>
        <v>2539.4</v>
      </c>
      <c r="H229" s="147">
        <f t="shared" si="34"/>
        <v>87.240621135083146</v>
      </c>
      <c r="I229" s="164">
        <f t="shared" si="35"/>
        <v>87.240621135083146</v>
      </c>
    </row>
    <row r="230" spans="1:9" x14ac:dyDescent="0.2">
      <c r="A230" s="105" t="s">
        <v>63</v>
      </c>
      <c r="B230" s="104" t="s">
        <v>716</v>
      </c>
      <c r="C230" s="106" t="s">
        <v>64</v>
      </c>
      <c r="D230" s="106"/>
      <c r="E230" s="147">
        <f>E231</f>
        <v>904</v>
      </c>
      <c r="F230" s="147">
        <f>F231</f>
        <v>904</v>
      </c>
      <c r="G230" s="147">
        <f>G231</f>
        <v>532.6</v>
      </c>
      <c r="H230" s="147">
        <f t="shared" si="34"/>
        <v>58.915929203539832</v>
      </c>
      <c r="I230" s="164">
        <f t="shared" si="35"/>
        <v>58.915929203539832</v>
      </c>
    </row>
    <row r="231" spans="1:9" x14ac:dyDescent="0.2">
      <c r="A231" s="105" t="s">
        <v>65</v>
      </c>
      <c r="B231" s="104" t="s">
        <v>716</v>
      </c>
      <c r="C231" s="106">
        <v>320</v>
      </c>
      <c r="D231" s="106">
        <v>900100</v>
      </c>
      <c r="E231" s="147">
        <v>904</v>
      </c>
      <c r="F231" s="147">
        <v>904</v>
      </c>
      <c r="G231" s="147">
        <v>532.6</v>
      </c>
      <c r="H231" s="147">
        <f t="shared" si="34"/>
        <v>58.915929203539832</v>
      </c>
      <c r="I231" s="164">
        <f t="shared" si="35"/>
        <v>58.915929203539832</v>
      </c>
    </row>
    <row r="232" spans="1:9" ht="25.5" x14ac:dyDescent="0.2">
      <c r="A232" s="110" t="s">
        <v>67</v>
      </c>
      <c r="B232" s="104" t="s">
        <v>716</v>
      </c>
      <c r="C232" s="167">
        <v>600</v>
      </c>
      <c r="D232" s="106"/>
      <c r="E232" s="147">
        <v>2006.8</v>
      </c>
      <c r="F232" s="147">
        <v>2006.8</v>
      </c>
      <c r="G232" s="147">
        <f>G233+G234</f>
        <v>2006.8000000000002</v>
      </c>
      <c r="H232" s="147">
        <f t="shared" si="34"/>
        <v>100.00000000000003</v>
      </c>
      <c r="I232" s="164">
        <f t="shared" si="35"/>
        <v>100.00000000000003</v>
      </c>
    </row>
    <row r="233" spans="1:9" x14ac:dyDescent="0.2">
      <c r="A233" s="110" t="s">
        <v>98</v>
      </c>
      <c r="B233" s="104" t="s">
        <v>716</v>
      </c>
      <c r="C233" s="106">
        <v>610</v>
      </c>
      <c r="D233" s="106">
        <v>900100</v>
      </c>
      <c r="E233" s="147">
        <v>1860.9</v>
      </c>
      <c r="F233" s="147">
        <v>1860.9</v>
      </c>
      <c r="G233" s="147">
        <f>66.9+1794</f>
        <v>1860.9</v>
      </c>
      <c r="H233" s="147">
        <f t="shared" si="34"/>
        <v>100</v>
      </c>
      <c r="I233" s="164">
        <f t="shared" si="35"/>
        <v>100</v>
      </c>
    </row>
    <row r="234" spans="1:9" x14ac:dyDescent="0.2">
      <c r="A234" s="105" t="s">
        <v>71</v>
      </c>
      <c r="B234" s="104" t="s">
        <v>716</v>
      </c>
      <c r="C234" s="106">
        <v>620</v>
      </c>
      <c r="D234" s="106">
        <v>900100</v>
      </c>
      <c r="E234" s="147">
        <v>145.9</v>
      </c>
      <c r="F234" s="147">
        <v>145.9</v>
      </c>
      <c r="G234" s="147">
        <v>145.9</v>
      </c>
      <c r="H234" s="147">
        <f t="shared" si="34"/>
        <v>100</v>
      </c>
      <c r="I234" s="164">
        <f t="shared" si="35"/>
        <v>100</v>
      </c>
    </row>
    <row r="235" spans="1:9" x14ac:dyDescent="0.2">
      <c r="A235" s="114" t="s">
        <v>156</v>
      </c>
      <c r="B235" s="104" t="s">
        <v>327</v>
      </c>
      <c r="C235" s="106"/>
      <c r="D235" s="106"/>
      <c r="E235" s="147">
        <f>E238+E236</f>
        <v>7878</v>
      </c>
      <c r="F235" s="147">
        <f>F238+F236</f>
        <v>7878</v>
      </c>
      <c r="G235" s="147">
        <f>G238+G236</f>
        <v>7874.4000000000015</v>
      </c>
      <c r="H235" s="147">
        <f t="shared" si="34"/>
        <v>99.954303122619976</v>
      </c>
      <c r="I235" s="164">
        <f t="shared" si="35"/>
        <v>99.954303122619976</v>
      </c>
    </row>
    <row r="236" spans="1:9" ht="13.15" customHeight="1" x14ac:dyDescent="0.2">
      <c r="A236" s="105" t="s">
        <v>73</v>
      </c>
      <c r="B236" s="104" t="s">
        <v>327</v>
      </c>
      <c r="C236" s="106" t="s">
        <v>74</v>
      </c>
      <c r="D236" s="106"/>
      <c r="E236" s="147">
        <f>E237</f>
        <v>1500</v>
      </c>
      <c r="F236" s="147">
        <f>F237</f>
        <v>1500</v>
      </c>
      <c r="G236" s="147">
        <f>G237</f>
        <v>1496.4</v>
      </c>
      <c r="H236" s="147">
        <f t="shared" si="34"/>
        <v>99.76</v>
      </c>
      <c r="I236" s="164">
        <f t="shared" si="35"/>
        <v>99.76</v>
      </c>
    </row>
    <row r="237" spans="1:9" ht="25.5" x14ac:dyDescent="0.2">
      <c r="A237" s="105" t="s">
        <v>75</v>
      </c>
      <c r="B237" s="104" t="s">
        <v>327</v>
      </c>
      <c r="C237" s="106" t="s">
        <v>76</v>
      </c>
      <c r="D237" s="106">
        <v>900302</v>
      </c>
      <c r="E237" s="149">
        <v>1500</v>
      </c>
      <c r="F237" s="149">
        <v>1500</v>
      </c>
      <c r="G237" s="149">
        <v>1496.4</v>
      </c>
      <c r="H237" s="147">
        <f t="shared" si="34"/>
        <v>99.76</v>
      </c>
      <c r="I237" s="164">
        <f t="shared" si="35"/>
        <v>99.76</v>
      </c>
    </row>
    <row r="238" spans="1:9" ht="25.5" x14ac:dyDescent="0.2">
      <c r="A238" s="110" t="s">
        <v>67</v>
      </c>
      <c r="B238" s="104" t="s">
        <v>327</v>
      </c>
      <c r="C238" s="167">
        <v>600</v>
      </c>
      <c r="D238" s="167"/>
      <c r="E238" s="147">
        <f>E239+E240+E241</f>
        <v>6378</v>
      </c>
      <c r="F238" s="147">
        <f>F239+F240+F241</f>
        <v>6378</v>
      </c>
      <c r="G238" s="147">
        <f>G239+G240+G241</f>
        <v>6378.0000000000009</v>
      </c>
      <c r="H238" s="147">
        <f t="shared" si="34"/>
        <v>100.00000000000003</v>
      </c>
      <c r="I238" s="164">
        <f t="shared" si="35"/>
        <v>100.00000000000003</v>
      </c>
    </row>
    <row r="239" spans="1:9" ht="13.15" customHeight="1" x14ac:dyDescent="0.2">
      <c r="A239" s="110" t="s">
        <v>98</v>
      </c>
      <c r="B239" s="104" t="s">
        <v>327</v>
      </c>
      <c r="C239" s="167">
        <v>610</v>
      </c>
      <c r="D239" s="106">
        <v>900302</v>
      </c>
      <c r="E239" s="147">
        <v>1998</v>
      </c>
      <c r="F239" s="147">
        <v>1998</v>
      </c>
      <c r="G239" s="147">
        <v>1998</v>
      </c>
      <c r="H239" s="147">
        <f t="shared" si="34"/>
        <v>100</v>
      </c>
      <c r="I239" s="164">
        <f t="shared" si="35"/>
        <v>100</v>
      </c>
    </row>
    <row r="240" spans="1:9" ht="13.15" customHeight="1" x14ac:dyDescent="0.2">
      <c r="A240" s="110" t="s">
        <v>98</v>
      </c>
      <c r="B240" s="104" t="s">
        <v>327</v>
      </c>
      <c r="C240" s="167">
        <v>610</v>
      </c>
      <c r="D240" s="106">
        <v>900100</v>
      </c>
      <c r="E240" s="151">
        <v>4361</v>
      </c>
      <c r="F240" s="151">
        <v>3858.2</v>
      </c>
      <c r="G240" s="151">
        <f>125.3+3732.9</f>
        <v>3858.2000000000003</v>
      </c>
      <c r="H240" s="147">
        <f t="shared" si="34"/>
        <v>88.470534281128181</v>
      </c>
      <c r="I240" s="164">
        <f t="shared" si="35"/>
        <v>100.00000000000003</v>
      </c>
    </row>
    <row r="241" spans="1:9" x14ac:dyDescent="0.2">
      <c r="A241" s="105" t="s">
        <v>71</v>
      </c>
      <c r="B241" s="104" t="s">
        <v>327</v>
      </c>
      <c r="C241" s="106" t="s">
        <v>72</v>
      </c>
      <c r="D241" s="106">
        <v>900100</v>
      </c>
      <c r="E241" s="151">
        <v>19</v>
      </c>
      <c r="F241" s="151">
        <v>521.79999999999995</v>
      </c>
      <c r="G241" s="151">
        <v>521.79999999999995</v>
      </c>
      <c r="H241" s="147">
        <f t="shared" si="34"/>
        <v>2746.3157894736837</v>
      </c>
      <c r="I241" s="164">
        <f t="shared" si="35"/>
        <v>100</v>
      </c>
    </row>
    <row r="242" spans="1:9" x14ac:dyDescent="0.2">
      <c r="A242" s="100" t="s">
        <v>89</v>
      </c>
      <c r="B242" s="102" t="s">
        <v>311</v>
      </c>
      <c r="C242" s="99"/>
      <c r="D242" s="99"/>
      <c r="E242" s="152">
        <f t="shared" ref="E242:G243" si="39">E243</f>
        <v>4765</v>
      </c>
      <c r="F242" s="152">
        <f t="shared" si="39"/>
        <v>4765</v>
      </c>
      <c r="G242" s="152">
        <f t="shared" si="39"/>
        <v>3285.7</v>
      </c>
      <c r="H242" s="143">
        <f t="shared" si="34"/>
        <v>68.954879328436519</v>
      </c>
      <c r="I242" s="163">
        <f t="shared" si="35"/>
        <v>68.954879328436519</v>
      </c>
    </row>
    <row r="243" spans="1:9" ht="38.25" x14ac:dyDescent="0.2">
      <c r="A243" s="100" t="s">
        <v>407</v>
      </c>
      <c r="B243" s="102" t="s">
        <v>408</v>
      </c>
      <c r="C243" s="99"/>
      <c r="D243" s="99"/>
      <c r="E243" s="152">
        <f t="shared" si="39"/>
        <v>4765</v>
      </c>
      <c r="F243" s="152">
        <f t="shared" si="39"/>
        <v>4765</v>
      </c>
      <c r="G243" s="152">
        <f t="shared" si="39"/>
        <v>3285.7</v>
      </c>
      <c r="H243" s="143">
        <f t="shared" si="34"/>
        <v>68.954879328436519</v>
      </c>
      <c r="I243" s="163">
        <f t="shared" si="35"/>
        <v>68.954879328436519</v>
      </c>
    </row>
    <row r="244" spans="1:9" ht="38.25" x14ac:dyDescent="0.2">
      <c r="A244" s="105" t="s">
        <v>291</v>
      </c>
      <c r="B244" s="104" t="s">
        <v>406</v>
      </c>
      <c r="C244" s="106"/>
      <c r="D244" s="106"/>
      <c r="E244" s="151">
        <f>E245+E247</f>
        <v>4765</v>
      </c>
      <c r="F244" s="151">
        <f>F245+F247</f>
        <v>4765</v>
      </c>
      <c r="G244" s="151">
        <f>G245+G247</f>
        <v>3285.7</v>
      </c>
      <c r="H244" s="147">
        <f t="shared" si="34"/>
        <v>68.954879328436519</v>
      </c>
      <c r="I244" s="164">
        <f t="shared" si="35"/>
        <v>68.954879328436519</v>
      </c>
    </row>
    <row r="245" spans="1:9" ht="40.700000000000003" customHeight="1" x14ac:dyDescent="0.2">
      <c r="A245" s="105" t="s">
        <v>78</v>
      </c>
      <c r="B245" s="104" t="s">
        <v>406</v>
      </c>
      <c r="C245" s="106" t="s">
        <v>79</v>
      </c>
      <c r="D245" s="106"/>
      <c r="E245" s="147">
        <f>E246</f>
        <v>4071</v>
      </c>
      <c r="F245" s="147">
        <f>F246</f>
        <v>4071</v>
      </c>
      <c r="G245" s="147">
        <f>G246</f>
        <v>3003.5</v>
      </c>
      <c r="H245" s="147">
        <f t="shared" si="34"/>
        <v>73.777941537705729</v>
      </c>
      <c r="I245" s="164">
        <f t="shared" si="35"/>
        <v>73.777941537705729</v>
      </c>
    </row>
    <row r="246" spans="1:9" ht="15.75" customHeight="1" x14ac:dyDescent="0.2">
      <c r="A246" s="105" t="s">
        <v>80</v>
      </c>
      <c r="B246" s="104" t="s">
        <v>406</v>
      </c>
      <c r="C246" s="106" t="s">
        <v>81</v>
      </c>
      <c r="D246" s="106">
        <v>900303</v>
      </c>
      <c r="E246" s="147">
        <v>4071</v>
      </c>
      <c r="F246" s="147">
        <v>4071</v>
      </c>
      <c r="G246" s="147">
        <v>3003.5</v>
      </c>
      <c r="H246" s="147">
        <f t="shared" si="34"/>
        <v>73.777941537705729</v>
      </c>
      <c r="I246" s="164">
        <f t="shared" si="35"/>
        <v>73.777941537705729</v>
      </c>
    </row>
    <row r="247" spans="1:9" ht="13.15" customHeight="1" x14ac:dyDescent="0.2">
      <c r="A247" s="105" t="s">
        <v>73</v>
      </c>
      <c r="B247" s="104" t="s">
        <v>406</v>
      </c>
      <c r="C247" s="106" t="s">
        <v>74</v>
      </c>
      <c r="D247" s="106"/>
      <c r="E247" s="147">
        <f>E248</f>
        <v>694</v>
      </c>
      <c r="F247" s="147">
        <f>F248</f>
        <v>694</v>
      </c>
      <c r="G247" s="147">
        <f>G248</f>
        <v>282.2</v>
      </c>
      <c r="H247" s="147">
        <f t="shared" si="34"/>
        <v>40.66282420749279</v>
      </c>
      <c r="I247" s="164">
        <f t="shared" si="35"/>
        <v>40.66282420749279</v>
      </c>
    </row>
    <row r="248" spans="1:9" ht="25.5" x14ac:dyDescent="0.2">
      <c r="A248" s="105" t="s">
        <v>75</v>
      </c>
      <c r="B248" s="104" t="s">
        <v>406</v>
      </c>
      <c r="C248" s="106" t="s">
        <v>76</v>
      </c>
      <c r="D248" s="106">
        <v>900303</v>
      </c>
      <c r="E248" s="147">
        <v>694</v>
      </c>
      <c r="F248" s="147">
        <v>694</v>
      </c>
      <c r="G248" s="147">
        <v>282.2</v>
      </c>
      <c r="H248" s="147">
        <f t="shared" si="34"/>
        <v>40.66282420749279</v>
      </c>
      <c r="I248" s="164">
        <f t="shared" si="35"/>
        <v>40.66282420749279</v>
      </c>
    </row>
    <row r="249" spans="1:9" ht="25.5" x14ac:dyDescent="0.2">
      <c r="A249" s="112" t="s">
        <v>409</v>
      </c>
      <c r="B249" s="102" t="s">
        <v>410</v>
      </c>
      <c r="C249" s="73"/>
      <c r="D249" s="73"/>
      <c r="E249" s="143">
        <f t="shared" ref="E249:G252" si="40">E250</f>
        <v>480</v>
      </c>
      <c r="F249" s="143">
        <f t="shared" si="40"/>
        <v>480</v>
      </c>
      <c r="G249" s="143">
        <f t="shared" si="40"/>
        <v>480</v>
      </c>
      <c r="H249" s="143">
        <f t="shared" si="34"/>
        <v>100</v>
      </c>
      <c r="I249" s="163">
        <f t="shared" si="35"/>
        <v>100</v>
      </c>
    </row>
    <row r="250" spans="1:9" ht="27" customHeight="1" x14ac:dyDescent="0.2">
      <c r="A250" s="115" t="s">
        <v>411</v>
      </c>
      <c r="B250" s="102" t="s">
        <v>412</v>
      </c>
      <c r="C250" s="74"/>
      <c r="D250" s="74"/>
      <c r="E250" s="143">
        <f>E251</f>
        <v>480</v>
      </c>
      <c r="F250" s="143">
        <f>F251</f>
        <v>480</v>
      </c>
      <c r="G250" s="143">
        <f t="shared" si="40"/>
        <v>480</v>
      </c>
      <c r="H250" s="143">
        <f t="shared" si="34"/>
        <v>100</v>
      </c>
      <c r="I250" s="163">
        <f t="shared" si="35"/>
        <v>100</v>
      </c>
    </row>
    <row r="251" spans="1:9" ht="16.5" customHeight="1" x14ac:dyDescent="0.2">
      <c r="A251" s="114" t="s">
        <v>157</v>
      </c>
      <c r="B251" s="104" t="s">
        <v>413</v>
      </c>
      <c r="C251" s="71"/>
      <c r="D251" s="71"/>
      <c r="E251" s="147">
        <f t="shared" si="40"/>
        <v>480</v>
      </c>
      <c r="F251" s="147">
        <f t="shared" si="40"/>
        <v>480</v>
      </c>
      <c r="G251" s="147">
        <f t="shared" si="40"/>
        <v>480</v>
      </c>
      <c r="H251" s="147">
        <f t="shared" si="34"/>
        <v>100</v>
      </c>
      <c r="I251" s="164">
        <f t="shared" si="35"/>
        <v>100</v>
      </c>
    </row>
    <row r="252" spans="1:9" ht="25.5" x14ac:dyDescent="0.2">
      <c r="A252" s="105" t="s">
        <v>67</v>
      </c>
      <c r="B252" s="104" t="s">
        <v>413</v>
      </c>
      <c r="C252" s="106" t="s">
        <v>68</v>
      </c>
      <c r="D252" s="106"/>
      <c r="E252" s="147">
        <f t="shared" si="40"/>
        <v>480</v>
      </c>
      <c r="F252" s="147">
        <f t="shared" si="40"/>
        <v>480</v>
      </c>
      <c r="G252" s="147">
        <f t="shared" si="40"/>
        <v>480</v>
      </c>
      <c r="H252" s="147">
        <f t="shared" si="34"/>
        <v>100</v>
      </c>
      <c r="I252" s="164">
        <f t="shared" si="35"/>
        <v>100</v>
      </c>
    </row>
    <row r="253" spans="1:9" ht="38.25" x14ac:dyDescent="0.2">
      <c r="A253" s="110" t="s">
        <v>601</v>
      </c>
      <c r="B253" s="104" t="s">
        <v>413</v>
      </c>
      <c r="C253" s="106" t="s">
        <v>77</v>
      </c>
      <c r="D253" s="106">
        <v>900100</v>
      </c>
      <c r="E253" s="147">
        <v>480</v>
      </c>
      <c r="F253" s="147">
        <v>480</v>
      </c>
      <c r="G253" s="147">
        <v>480</v>
      </c>
      <c r="H253" s="147">
        <f t="shared" si="34"/>
        <v>100</v>
      </c>
      <c r="I253" s="164">
        <f t="shared" si="35"/>
        <v>100</v>
      </c>
    </row>
    <row r="254" spans="1:9" ht="18.75" customHeight="1" x14ac:dyDescent="0.2">
      <c r="A254" s="101" t="s">
        <v>366</v>
      </c>
      <c r="B254" s="102" t="s">
        <v>106</v>
      </c>
      <c r="C254" s="72"/>
      <c r="D254" s="72"/>
      <c r="E254" s="143">
        <f>E255+E264+E269</f>
        <v>127600</v>
      </c>
      <c r="F254" s="143">
        <f>F255+F264+F269</f>
        <v>135410</v>
      </c>
      <c r="G254" s="143">
        <f>G255+G264+G269</f>
        <v>90067</v>
      </c>
      <c r="H254" s="143">
        <f t="shared" si="34"/>
        <v>70.585423197492162</v>
      </c>
      <c r="I254" s="163">
        <f t="shared" si="35"/>
        <v>66.514289934273691</v>
      </c>
    </row>
    <row r="255" spans="1:9" x14ac:dyDescent="0.2">
      <c r="A255" s="101" t="s">
        <v>158</v>
      </c>
      <c r="B255" s="102" t="s">
        <v>107</v>
      </c>
      <c r="C255" s="73"/>
      <c r="D255" s="73"/>
      <c r="E255" s="143">
        <f>E256</f>
        <v>70408</v>
      </c>
      <c r="F255" s="143">
        <f>F256</f>
        <v>73884</v>
      </c>
      <c r="G255" s="143">
        <f>G256</f>
        <v>48773.1</v>
      </c>
      <c r="H255" s="143">
        <f t="shared" si="34"/>
        <v>69.272099761390749</v>
      </c>
      <c r="I255" s="163">
        <f t="shared" si="35"/>
        <v>66.013074549293478</v>
      </c>
    </row>
    <row r="256" spans="1:9" ht="25.5" x14ac:dyDescent="0.2">
      <c r="A256" s="101" t="s">
        <v>367</v>
      </c>
      <c r="B256" s="102" t="s">
        <v>109</v>
      </c>
      <c r="C256" s="74"/>
      <c r="D256" s="74"/>
      <c r="E256" s="143">
        <f>E257+E261</f>
        <v>70408</v>
      </c>
      <c r="F256" s="143">
        <f>F257+F261</f>
        <v>73884</v>
      </c>
      <c r="G256" s="143">
        <f>G257+G261</f>
        <v>48773.1</v>
      </c>
      <c r="H256" s="143">
        <f t="shared" si="34"/>
        <v>69.272099761390749</v>
      </c>
      <c r="I256" s="163">
        <f t="shared" si="35"/>
        <v>66.013074549293478</v>
      </c>
    </row>
    <row r="257" spans="1:9" ht="25.5" x14ac:dyDescent="0.2">
      <c r="A257" s="103" t="s">
        <v>292</v>
      </c>
      <c r="B257" s="104" t="s">
        <v>653</v>
      </c>
      <c r="C257" s="71"/>
      <c r="D257" s="71"/>
      <c r="E257" s="147">
        <f>E258</f>
        <v>1308</v>
      </c>
      <c r="F257" s="147">
        <f>F258</f>
        <v>1308</v>
      </c>
      <c r="G257" s="147">
        <f>G258</f>
        <v>896.09999999999991</v>
      </c>
      <c r="H257" s="147">
        <f t="shared" si="34"/>
        <v>68.5091743119266</v>
      </c>
      <c r="I257" s="164">
        <f t="shared" si="35"/>
        <v>68.5091743119266</v>
      </c>
    </row>
    <row r="258" spans="1:9" ht="25.5" x14ac:dyDescent="0.2">
      <c r="A258" s="105" t="s">
        <v>67</v>
      </c>
      <c r="B258" s="104" t="s">
        <v>653</v>
      </c>
      <c r="C258" s="106" t="s">
        <v>68</v>
      </c>
      <c r="D258" s="106"/>
      <c r="E258" s="147">
        <f>E259+E260</f>
        <v>1308</v>
      </c>
      <c r="F258" s="147">
        <f>F259+F260</f>
        <v>1308</v>
      </c>
      <c r="G258" s="147">
        <f>G259+G260</f>
        <v>896.09999999999991</v>
      </c>
      <c r="H258" s="147">
        <f t="shared" si="34"/>
        <v>68.5091743119266</v>
      </c>
      <c r="I258" s="164">
        <f t="shared" si="35"/>
        <v>68.5091743119266</v>
      </c>
    </row>
    <row r="259" spans="1:9" ht="13.15" customHeight="1" x14ac:dyDescent="0.2">
      <c r="A259" s="105" t="s">
        <v>69</v>
      </c>
      <c r="B259" s="104" t="s">
        <v>653</v>
      </c>
      <c r="C259" s="106" t="s">
        <v>70</v>
      </c>
      <c r="D259" s="106">
        <v>900100</v>
      </c>
      <c r="E259" s="147">
        <v>367</v>
      </c>
      <c r="F259" s="147">
        <v>367</v>
      </c>
      <c r="G259" s="147">
        <v>94.3</v>
      </c>
      <c r="H259" s="147">
        <f t="shared" si="34"/>
        <v>25.69482288828338</v>
      </c>
      <c r="I259" s="164">
        <f t="shared" si="35"/>
        <v>25.69482288828338</v>
      </c>
    </row>
    <row r="260" spans="1:9" x14ac:dyDescent="0.2">
      <c r="A260" s="105" t="s">
        <v>71</v>
      </c>
      <c r="B260" s="104" t="s">
        <v>653</v>
      </c>
      <c r="C260" s="106" t="s">
        <v>72</v>
      </c>
      <c r="D260" s="106">
        <v>900100</v>
      </c>
      <c r="E260" s="147">
        <v>941</v>
      </c>
      <c r="F260" s="147">
        <v>941</v>
      </c>
      <c r="G260" s="147">
        <v>801.8</v>
      </c>
      <c r="H260" s="147">
        <f t="shared" si="34"/>
        <v>85.20722635494154</v>
      </c>
      <c r="I260" s="164">
        <f t="shared" si="35"/>
        <v>85.20722635494154</v>
      </c>
    </row>
    <row r="261" spans="1:9" ht="25.5" x14ac:dyDescent="0.2">
      <c r="A261" s="103" t="s">
        <v>173</v>
      </c>
      <c r="B261" s="104" t="s">
        <v>174</v>
      </c>
      <c r="C261" s="71"/>
      <c r="D261" s="71"/>
      <c r="E261" s="147">
        <f t="shared" ref="E261:G262" si="41">E262</f>
        <v>69100</v>
      </c>
      <c r="F261" s="147">
        <f t="shared" si="41"/>
        <v>72576</v>
      </c>
      <c r="G261" s="147">
        <f t="shared" si="41"/>
        <v>47877</v>
      </c>
      <c r="H261" s="147">
        <f t="shared" si="34"/>
        <v>69.286541244573087</v>
      </c>
      <c r="I261" s="164">
        <f t="shared" si="35"/>
        <v>65.968088624338634</v>
      </c>
    </row>
    <row r="262" spans="1:9" ht="25.5" x14ac:dyDescent="0.2">
      <c r="A262" s="105" t="s">
        <v>67</v>
      </c>
      <c r="B262" s="104" t="s">
        <v>174</v>
      </c>
      <c r="C262" s="106" t="s">
        <v>68</v>
      </c>
      <c r="D262" s="106"/>
      <c r="E262" s="147">
        <f t="shared" si="41"/>
        <v>69100</v>
      </c>
      <c r="F262" s="147">
        <f t="shared" si="41"/>
        <v>72576</v>
      </c>
      <c r="G262" s="147">
        <f t="shared" si="41"/>
        <v>47877</v>
      </c>
      <c r="H262" s="147">
        <f t="shared" si="34"/>
        <v>69.286541244573087</v>
      </c>
      <c r="I262" s="164">
        <f t="shared" si="35"/>
        <v>65.968088624338634</v>
      </c>
    </row>
    <row r="263" spans="1:9" x14ac:dyDescent="0.2">
      <c r="A263" s="105" t="s">
        <v>71</v>
      </c>
      <c r="B263" s="104" t="s">
        <v>174</v>
      </c>
      <c r="C263" s="106" t="s">
        <v>72</v>
      </c>
      <c r="D263" s="106">
        <v>900100</v>
      </c>
      <c r="E263" s="147">
        <v>69100</v>
      </c>
      <c r="F263" s="147">
        <v>72576</v>
      </c>
      <c r="G263" s="147">
        <v>47877</v>
      </c>
      <c r="H263" s="147">
        <f t="shared" si="34"/>
        <v>69.286541244573087</v>
      </c>
      <c r="I263" s="164">
        <f t="shared" si="35"/>
        <v>65.968088624338634</v>
      </c>
    </row>
    <row r="264" spans="1:9" x14ac:dyDescent="0.2">
      <c r="A264" s="101" t="s">
        <v>159</v>
      </c>
      <c r="B264" s="102" t="s">
        <v>368</v>
      </c>
      <c r="C264" s="73"/>
      <c r="D264" s="73"/>
      <c r="E264" s="143">
        <f t="shared" ref="E264:G265" si="42">E265</f>
        <v>56300</v>
      </c>
      <c r="F264" s="143">
        <f t="shared" si="42"/>
        <v>60634</v>
      </c>
      <c r="G264" s="143">
        <f t="shared" si="42"/>
        <v>40749.599999999999</v>
      </c>
      <c r="H264" s="143">
        <f t="shared" si="34"/>
        <v>72.379396092362342</v>
      </c>
      <c r="I264" s="163">
        <f t="shared" si="35"/>
        <v>67.205858099416176</v>
      </c>
    </row>
    <row r="265" spans="1:9" x14ac:dyDescent="0.2">
      <c r="A265" s="101" t="s">
        <v>369</v>
      </c>
      <c r="B265" s="102" t="s">
        <v>370</v>
      </c>
      <c r="C265" s="74"/>
      <c r="D265" s="74"/>
      <c r="E265" s="143">
        <f t="shared" si="42"/>
        <v>56300</v>
      </c>
      <c r="F265" s="143">
        <f t="shared" si="42"/>
        <v>60634</v>
      </c>
      <c r="G265" s="143">
        <f t="shared" si="42"/>
        <v>40749.599999999999</v>
      </c>
      <c r="H265" s="143">
        <f t="shared" si="34"/>
        <v>72.379396092362342</v>
      </c>
      <c r="I265" s="163">
        <f t="shared" si="35"/>
        <v>67.205858099416176</v>
      </c>
    </row>
    <row r="266" spans="1:9" ht="25.5" x14ac:dyDescent="0.2">
      <c r="A266" s="103" t="s">
        <v>371</v>
      </c>
      <c r="B266" s="104" t="s">
        <v>372</v>
      </c>
      <c r="C266" s="71"/>
      <c r="D266" s="71"/>
      <c r="E266" s="147">
        <f t="shared" ref="E266:G267" si="43">E267</f>
        <v>56300</v>
      </c>
      <c r="F266" s="147">
        <f t="shared" si="43"/>
        <v>60634</v>
      </c>
      <c r="G266" s="147">
        <f t="shared" si="43"/>
        <v>40749.599999999999</v>
      </c>
      <c r="H266" s="147">
        <f t="shared" ref="H266:H329" si="44">G266/E266*100</f>
        <v>72.379396092362342</v>
      </c>
      <c r="I266" s="164">
        <f t="shared" ref="I266:I329" si="45">G266/F266*100</f>
        <v>67.205858099416176</v>
      </c>
    </row>
    <row r="267" spans="1:9" ht="25.5" x14ac:dyDescent="0.2">
      <c r="A267" s="105" t="s">
        <v>67</v>
      </c>
      <c r="B267" s="104" t="s">
        <v>372</v>
      </c>
      <c r="C267" s="106" t="s">
        <v>68</v>
      </c>
      <c r="D267" s="106"/>
      <c r="E267" s="147">
        <f t="shared" si="43"/>
        <v>56300</v>
      </c>
      <c r="F267" s="147">
        <f t="shared" si="43"/>
        <v>60634</v>
      </c>
      <c r="G267" s="147">
        <f t="shared" si="43"/>
        <v>40749.599999999999</v>
      </c>
      <c r="H267" s="147">
        <f t="shared" si="44"/>
        <v>72.379396092362342</v>
      </c>
      <c r="I267" s="164">
        <f t="shared" si="45"/>
        <v>67.205858099416176</v>
      </c>
    </row>
    <row r="268" spans="1:9" ht="13.15" customHeight="1" x14ac:dyDescent="0.2">
      <c r="A268" s="105" t="s">
        <v>69</v>
      </c>
      <c r="B268" s="104" t="s">
        <v>372</v>
      </c>
      <c r="C268" s="106" t="s">
        <v>70</v>
      </c>
      <c r="D268" s="106">
        <v>900100</v>
      </c>
      <c r="E268" s="147">
        <v>56300</v>
      </c>
      <c r="F268" s="147">
        <v>60634</v>
      </c>
      <c r="G268" s="147">
        <v>40749.599999999999</v>
      </c>
      <c r="H268" s="147">
        <f t="shared" si="44"/>
        <v>72.379396092362342</v>
      </c>
      <c r="I268" s="164">
        <f t="shared" si="45"/>
        <v>67.205858099416176</v>
      </c>
    </row>
    <row r="269" spans="1:9" s="79" customFormat="1" x14ac:dyDescent="0.2">
      <c r="A269" s="100" t="s">
        <v>89</v>
      </c>
      <c r="B269" s="102" t="s">
        <v>110</v>
      </c>
      <c r="C269" s="99"/>
      <c r="D269" s="99"/>
      <c r="E269" s="143">
        <f t="shared" ref="E269:F272" si="46">E270</f>
        <v>892</v>
      </c>
      <c r="F269" s="143">
        <f t="shared" si="46"/>
        <v>892</v>
      </c>
      <c r="G269" s="143">
        <f t="shared" ref="G269:G272" si="47">G270</f>
        <v>544.29999999999995</v>
      </c>
      <c r="H269" s="143">
        <f t="shared" si="44"/>
        <v>61.020179372197305</v>
      </c>
      <c r="I269" s="163">
        <f t="shared" si="45"/>
        <v>61.020179372197305</v>
      </c>
    </row>
    <row r="270" spans="1:9" s="79" customFormat="1" ht="27.75" customHeight="1" x14ac:dyDescent="0.2">
      <c r="A270" s="100" t="s">
        <v>275</v>
      </c>
      <c r="B270" s="102" t="s">
        <v>111</v>
      </c>
      <c r="C270" s="99"/>
      <c r="D270" s="99"/>
      <c r="E270" s="143">
        <f t="shared" si="46"/>
        <v>892</v>
      </c>
      <c r="F270" s="143">
        <f t="shared" si="46"/>
        <v>892</v>
      </c>
      <c r="G270" s="143">
        <f t="shared" si="47"/>
        <v>544.29999999999995</v>
      </c>
      <c r="H270" s="143">
        <f t="shared" si="44"/>
        <v>61.020179372197305</v>
      </c>
      <c r="I270" s="163">
        <f t="shared" si="45"/>
        <v>61.020179372197305</v>
      </c>
    </row>
    <row r="271" spans="1:9" ht="29.25" customHeight="1" x14ac:dyDescent="0.2">
      <c r="A271" s="105" t="s">
        <v>292</v>
      </c>
      <c r="B271" s="104" t="s">
        <v>373</v>
      </c>
      <c r="C271" s="106"/>
      <c r="D271" s="106"/>
      <c r="E271" s="147">
        <f t="shared" si="46"/>
        <v>892</v>
      </c>
      <c r="F271" s="147">
        <f t="shared" si="46"/>
        <v>892</v>
      </c>
      <c r="G271" s="147">
        <f t="shared" si="47"/>
        <v>544.29999999999995</v>
      </c>
      <c r="H271" s="147">
        <f t="shared" si="44"/>
        <v>61.020179372197305</v>
      </c>
      <c r="I271" s="164">
        <f t="shared" si="45"/>
        <v>61.020179372197305</v>
      </c>
    </row>
    <row r="272" spans="1:9" ht="13.15" customHeight="1" x14ac:dyDescent="0.2">
      <c r="A272" s="105" t="s">
        <v>73</v>
      </c>
      <c r="B272" s="104" t="s">
        <v>373</v>
      </c>
      <c r="C272" s="106">
        <v>200</v>
      </c>
      <c r="D272" s="106"/>
      <c r="E272" s="147">
        <f t="shared" si="46"/>
        <v>892</v>
      </c>
      <c r="F272" s="147">
        <f t="shared" si="46"/>
        <v>892</v>
      </c>
      <c r="G272" s="147">
        <f t="shared" si="47"/>
        <v>544.29999999999995</v>
      </c>
      <c r="H272" s="147">
        <f t="shared" si="44"/>
        <v>61.020179372197305</v>
      </c>
      <c r="I272" s="164">
        <f t="shared" si="45"/>
        <v>61.020179372197305</v>
      </c>
    </row>
    <row r="273" spans="1:9" ht="25.5" x14ac:dyDescent="0.2">
      <c r="A273" s="105" t="s">
        <v>75</v>
      </c>
      <c r="B273" s="104" t="s">
        <v>373</v>
      </c>
      <c r="C273" s="106">
        <v>240</v>
      </c>
      <c r="D273" s="106">
        <v>900100</v>
      </c>
      <c r="E273" s="147">
        <v>892</v>
      </c>
      <c r="F273" s="147">
        <v>892</v>
      </c>
      <c r="G273" s="147">
        <v>544.29999999999995</v>
      </c>
      <c r="H273" s="147">
        <f t="shared" si="44"/>
        <v>61.020179372197305</v>
      </c>
      <c r="I273" s="164">
        <f t="shared" si="45"/>
        <v>61.020179372197305</v>
      </c>
    </row>
    <row r="274" spans="1:9" ht="23.25" customHeight="1" x14ac:dyDescent="0.2">
      <c r="A274" s="101" t="s">
        <v>414</v>
      </c>
      <c r="B274" s="102" t="s">
        <v>112</v>
      </c>
      <c r="C274" s="76"/>
      <c r="D274" s="76"/>
      <c r="E274" s="143">
        <f>E275+E286+E280</f>
        <v>6181.5</v>
      </c>
      <c r="F274" s="143">
        <f>F275+F286+F280</f>
        <v>4303.5</v>
      </c>
      <c r="G274" s="143">
        <f>G275+G286+G280</f>
        <v>1945.3000000000002</v>
      </c>
      <c r="H274" s="143">
        <f t="shared" si="44"/>
        <v>31.469707999676455</v>
      </c>
      <c r="I274" s="163">
        <f t="shared" si="45"/>
        <v>45.202741954223313</v>
      </c>
    </row>
    <row r="275" spans="1:9" ht="25.5" x14ac:dyDescent="0.2">
      <c r="A275" s="101" t="s">
        <v>415</v>
      </c>
      <c r="B275" s="102" t="s">
        <v>197</v>
      </c>
      <c r="C275" s="99"/>
      <c r="D275" s="99"/>
      <c r="E275" s="143">
        <f t="shared" ref="E275:G278" si="48">E276</f>
        <v>850</v>
      </c>
      <c r="F275" s="143">
        <f t="shared" si="48"/>
        <v>850</v>
      </c>
      <c r="G275" s="143">
        <f t="shared" si="48"/>
        <v>744.1</v>
      </c>
      <c r="H275" s="143">
        <f t="shared" si="44"/>
        <v>87.541176470588226</v>
      </c>
      <c r="I275" s="163">
        <f t="shared" si="45"/>
        <v>87.541176470588226</v>
      </c>
    </row>
    <row r="276" spans="1:9" ht="33" customHeight="1" x14ac:dyDescent="0.2">
      <c r="A276" s="101" t="s">
        <v>416</v>
      </c>
      <c r="B276" s="102" t="s">
        <v>198</v>
      </c>
      <c r="C276" s="99"/>
      <c r="D276" s="99"/>
      <c r="E276" s="143">
        <f t="shared" si="48"/>
        <v>850</v>
      </c>
      <c r="F276" s="143">
        <f t="shared" si="48"/>
        <v>850</v>
      </c>
      <c r="G276" s="143">
        <f t="shared" si="48"/>
        <v>744.1</v>
      </c>
      <c r="H276" s="143">
        <f t="shared" si="44"/>
        <v>87.541176470588226</v>
      </c>
      <c r="I276" s="163">
        <f t="shared" si="45"/>
        <v>87.541176470588226</v>
      </c>
    </row>
    <row r="277" spans="1:9" x14ac:dyDescent="0.2">
      <c r="A277" s="105" t="s">
        <v>263</v>
      </c>
      <c r="B277" s="104" t="s">
        <v>264</v>
      </c>
      <c r="C277" s="106"/>
      <c r="D277" s="106"/>
      <c r="E277" s="147">
        <f t="shared" si="48"/>
        <v>850</v>
      </c>
      <c r="F277" s="147">
        <f t="shared" si="48"/>
        <v>850</v>
      </c>
      <c r="G277" s="147">
        <f t="shared" si="48"/>
        <v>744.1</v>
      </c>
      <c r="H277" s="147">
        <f t="shared" si="44"/>
        <v>87.541176470588226</v>
      </c>
      <c r="I277" s="164">
        <f t="shared" si="45"/>
        <v>87.541176470588226</v>
      </c>
    </row>
    <row r="278" spans="1:9" ht="25.5" x14ac:dyDescent="0.2">
      <c r="A278" s="105" t="s">
        <v>67</v>
      </c>
      <c r="B278" s="104" t="s">
        <v>264</v>
      </c>
      <c r="C278" s="106" t="s">
        <v>68</v>
      </c>
      <c r="D278" s="106"/>
      <c r="E278" s="147">
        <f t="shared" si="48"/>
        <v>850</v>
      </c>
      <c r="F278" s="147">
        <f t="shared" si="48"/>
        <v>850</v>
      </c>
      <c r="G278" s="147">
        <f t="shared" si="48"/>
        <v>744.1</v>
      </c>
      <c r="H278" s="147">
        <f t="shared" si="44"/>
        <v>87.541176470588226</v>
      </c>
      <c r="I278" s="164">
        <f t="shared" si="45"/>
        <v>87.541176470588226</v>
      </c>
    </row>
    <row r="279" spans="1:9" ht="13.15" customHeight="1" x14ac:dyDescent="0.2">
      <c r="A279" s="105" t="s">
        <v>69</v>
      </c>
      <c r="B279" s="104" t="s">
        <v>264</v>
      </c>
      <c r="C279" s="106" t="s">
        <v>70</v>
      </c>
      <c r="D279" s="106">
        <v>900100</v>
      </c>
      <c r="E279" s="147">
        <v>850</v>
      </c>
      <c r="F279" s="147">
        <v>850</v>
      </c>
      <c r="G279" s="147">
        <v>744.1</v>
      </c>
      <c r="H279" s="147">
        <f t="shared" si="44"/>
        <v>87.541176470588226</v>
      </c>
      <c r="I279" s="164">
        <f t="shared" si="45"/>
        <v>87.541176470588226</v>
      </c>
    </row>
    <row r="280" spans="1:9" x14ac:dyDescent="0.2">
      <c r="A280" s="100" t="s">
        <v>296</v>
      </c>
      <c r="B280" s="102" t="s">
        <v>297</v>
      </c>
      <c r="C280" s="106"/>
      <c r="D280" s="106"/>
      <c r="E280" s="143">
        <f t="shared" ref="E280:G282" si="49">E281</f>
        <v>1410.1999999999998</v>
      </c>
      <c r="F280" s="143">
        <f t="shared" si="49"/>
        <v>1410.1999999999998</v>
      </c>
      <c r="G280" s="143">
        <f t="shared" si="49"/>
        <v>822.5</v>
      </c>
      <c r="H280" s="143">
        <f t="shared" si="44"/>
        <v>58.325060275138284</v>
      </c>
      <c r="I280" s="163">
        <f t="shared" si="45"/>
        <v>58.325060275138284</v>
      </c>
    </row>
    <row r="281" spans="1:9" ht="25.5" x14ac:dyDescent="0.2">
      <c r="A281" s="116" t="s">
        <v>417</v>
      </c>
      <c r="B281" s="102" t="s">
        <v>322</v>
      </c>
      <c r="C281" s="99"/>
      <c r="D281" s="99"/>
      <c r="E281" s="143">
        <f t="shared" si="49"/>
        <v>1410.1999999999998</v>
      </c>
      <c r="F281" s="143">
        <f t="shared" si="49"/>
        <v>1410.1999999999998</v>
      </c>
      <c r="G281" s="143">
        <f t="shared" si="49"/>
        <v>822.5</v>
      </c>
      <c r="H281" s="143">
        <f t="shared" si="44"/>
        <v>58.325060275138284</v>
      </c>
      <c r="I281" s="163">
        <f t="shared" si="45"/>
        <v>58.325060275138284</v>
      </c>
    </row>
    <row r="282" spans="1:9" ht="38.25" x14ac:dyDescent="0.2">
      <c r="A282" s="117" t="s">
        <v>323</v>
      </c>
      <c r="B282" s="104" t="s">
        <v>324</v>
      </c>
      <c r="C282" s="74"/>
      <c r="D282" s="74"/>
      <c r="E282" s="143">
        <f t="shared" si="49"/>
        <v>1410.1999999999998</v>
      </c>
      <c r="F282" s="143">
        <f t="shared" si="49"/>
        <v>1410.1999999999998</v>
      </c>
      <c r="G282" s="143">
        <f t="shared" si="49"/>
        <v>822.5</v>
      </c>
      <c r="H282" s="143">
        <f t="shared" si="44"/>
        <v>58.325060275138284</v>
      </c>
      <c r="I282" s="163">
        <f t="shared" si="45"/>
        <v>58.325060275138284</v>
      </c>
    </row>
    <row r="283" spans="1:9" ht="13.15" customHeight="1" x14ac:dyDescent="0.2">
      <c r="A283" s="105" t="s">
        <v>73</v>
      </c>
      <c r="B283" s="104" t="s">
        <v>324</v>
      </c>
      <c r="C283" s="106" t="s">
        <v>74</v>
      </c>
      <c r="D283" s="106"/>
      <c r="E283" s="147">
        <f>E284+E285</f>
        <v>1410.1999999999998</v>
      </c>
      <c r="F283" s="147">
        <f>F284+F285</f>
        <v>1410.1999999999998</v>
      </c>
      <c r="G283" s="147">
        <f>G284+G285</f>
        <v>822.5</v>
      </c>
      <c r="H283" s="147">
        <f t="shared" si="44"/>
        <v>58.325060275138284</v>
      </c>
      <c r="I283" s="164">
        <f t="shared" si="45"/>
        <v>58.325060275138284</v>
      </c>
    </row>
    <row r="284" spans="1:9" ht="17.25" customHeight="1" x14ac:dyDescent="0.2">
      <c r="A284" s="105" t="s">
        <v>75</v>
      </c>
      <c r="B284" s="104" t="s">
        <v>324</v>
      </c>
      <c r="C284" s="106" t="s">
        <v>76</v>
      </c>
      <c r="D284" s="106">
        <v>900302</v>
      </c>
      <c r="E284" s="149">
        <v>1143.5999999999999</v>
      </c>
      <c r="F284" s="149">
        <v>1143.5999999999999</v>
      </c>
      <c r="G284" s="149">
        <v>575.29999999999995</v>
      </c>
      <c r="H284" s="147">
        <f t="shared" si="44"/>
        <v>50.306051066806582</v>
      </c>
      <c r="I284" s="164">
        <f t="shared" si="45"/>
        <v>50.306051066806582</v>
      </c>
    </row>
    <row r="285" spans="1:9" ht="16.5" customHeight="1" x14ac:dyDescent="0.2">
      <c r="A285" s="105" t="s">
        <v>75</v>
      </c>
      <c r="B285" s="104" t="s">
        <v>324</v>
      </c>
      <c r="C285" s="106" t="s">
        <v>76</v>
      </c>
      <c r="D285" s="106">
        <v>900100</v>
      </c>
      <c r="E285" s="149">
        <v>266.60000000000002</v>
      </c>
      <c r="F285" s="149">
        <v>266.60000000000002</v>
      </c>
      <c r="G285" s="149">
        <v>247.2</v>
      </c>
      <c r="H285" s="147">
        <f t="shared" si="44"/>
        <v>92.723180795198786</v>
      </c>
      <c r="I285" s="164">
        <f t="shared" si="45"/>
        <v>92.723180795198786</v>
      </c>
    </row>
    <row r="286" spans="1:9" ht="25.5" x14ac:dyDescent="0.2">
      <c r="A286" s="101" t="s">
        <v>418</v>
      </c>
      <c r="B286" s="102" t="s">
        <v>113</v>
      </c>
      <c r="C286" s="99"/>
      <c r="D286" s="99"/>
      <c r="E286" s="143">
        <f t="shared" ref="E286:G287" si="50">E287</f>
        <v>3921.3</v>
      </c>
      <c r="F286" s="143">
        <f t="shared" si="50"/>
        <v>2043.3</v>
      </c>
      <c r="G286" s="143">
        <f t="shared" si="50"/>
        <v>378.70000000000005</v>
      </c>
      <c r="H286" s="143">
        <f t="shared" si="44"/>
        <v>9.657511539540458</v>
      </c>
      <c r="I286" s="163">
        <f t="shared" si="45"/>
        <v>18.533744433025014</v>
      </c>
    </row>
    <row r="287" spans="1:9" x14ac:dyDescent="0.2">
      <c r="A287" s="101" t="s">
        <v>553</v>
      </c>
      <c r="B287" s="104" t="s">
        <v>114</v>
      </c>
      <c r="C287" s="106"/>
      <c r="D287" s="106"/>
      <c r="E287" s="147">
        <f>E288</f>
        <v>3921.3</v>
      </c>
      <c r="F287" s="147">
        <f>F288</f>
        <v>2043.3</v>
      </c>
      <c r="G287" s="147">
        <f t="shared" si="50"/>
        <v>378.70000000000005</v>
      </c>
      <c r="H287" s="143">
        <f t="shared" si="44"/>
        <v>9.657511539540458</v>
      </c>
      <c r="I287" s="163">
        <f t="shared" si="45"/>
        <v>18.533744433025014</v>
      </c>
    </row>
    <row r="288" spans="1:9" ht="25.5" x14ac:dyDescent="0.2">
      <c r="A288" s="108" t="s">
        <v>552</v>
      </c>
      <c r="B288" s="104" t="s">
        <v>199</v>
      </c>
      <c r="C288" s="74"/>
      <c r="D288" s="74"/>
      <c r="E288" s="143">
        <f>E291+E289</f>
        <v>3921.3</v>
      </c>
      <c r="F288" s="143">
        <f>F291+F289</f>
        <v>2043.3</v>
      </c>
      <c r="G288" s="143">
        <f>G291+G289</f>
        <v>378.70000000000005</v>
      </c>
      <c r="H288" s="143">
        <f t="shared" si="44"/>
        <v>9.657511539540458</v>
      </c>
      <c r="I288" s="163">
        <f t="shared" si="45"/>
        <v>18.533744433025014</v>
      </c>
    </row>
    <row r="289" spans="1:9" ht="38.25" x14ac:dyDescent="0.2">
      <c r="A289" s="105" t="s">
        <v>78</v>
      </c>
      <c r="B289" s="104" t="s">
        <v>199</v>
      </c>
      <c r="C289" s="106" t="s">
        <v>79</v>
      </c>
      <c r="D289" s="106"/>
      <c r="E289" s="147">
        <f>E290</f>
        <v>203</v>
      </c>
      <c r="F289" s="147">
        <f>F290</f>
        <v>203</v>
      </c>
      <c r="G289" s="147">
        <f>G290</f>
        <v>0</v>
      </c>
      <c r="H289" s="147">
        <f t="shared" si="44"/>
        <v>0</v>
      </c>
      <c r="I289" s="164">
        <f t="shared" si="45"/>
        <v>0</v>
      </c>
    </row>
    <row r="290" spans="1:9" x14ac:dyDescent="0.2">
      <c r="A290" s="105" t="s">
        <v>80</v>
      </c>
      <c r="B290" s="104" t="s">
        <v>199</v>
      </c>
      <c r="C290" s="106" t="s">
        <v>81</v>
      </c>
      <c r="D290" s="106">
        <v>900303</v>
      </c>
      <c r="E290" s="147">
        <v>203</v>
      </c>
      <c r="F290" s="147">
        <v>203</v>
      </c>
      <c r="G290" s="147">
        <v>0</v>
      </c>
      <c r="H290" s="147">
        <f t="shared" si="44"/>
        <v>0</v>
      </c>
      <c r="I290" s="164">
        <f t="shared" si="45"/>
        <v>0</v>
      </c>
    </row>
    <row r="291" spans="1:9" ht="13.15" customHeight="1" x14ac:dyDescent="0.2">
      <c r="A291" s="105" t="s">
        <v>73</v>
      </c>
      <c r="B291" s="104" t="s">
        <v>199</v>
      </c>
      <c r="C291" s="106" t="s">
        <v>74</v>
      </c>
      <c r="D291" s="106"/>
      <c r="E291" s="147">
        <f>E292+E293</f>
        <v>3718.3</v>
      </c>
      <c r="F291" s="147">
        <f>F292+F293</f>
        <v>1840.3</v>
      </c>
      <c r="G291" s="147">
        <f>G292+G293</f>
        <v>378.70000000000005</v>
      </c>
      <c r="H291" s="147">
        <f t="shared" si="44"/>
        <v>10.184761853535218</v>
      </c>
      <c r="I291" s="164">
        <f t="shared" si="45"/>
        <v>20.578166603271207</v>
      </c>
    </row>
    <row r="292" spans="1:9" ht="25.5" x14ac:dyDescent="0.2">
      <c r="A292" s="118" t="s">
        <v>75</v>
      </c>
      <c r="B292" s="104" t="s">
        <v>199</v>
      </c>
      <c r="C292" s="106" t="s">
        <v>76</v>
      </c>
      <c r="D292" s="106">
        <v>900303</v>
      </c>
      <c r="E292" s="147">
        <v>3580</v>
      </c>
      <c r="F292" s="147">
        <v>1702</v>
      </c>
      <c r="G292" s="147">
        <v>240.4</v>
      </c>
      <c r="H292" s="147">
        <f t="shared" si="44"/>
        <v>6.7150837988826817</v>
      </c>
      <c r="I292" s="164">
        <f t="shared" si="45"/>
        <v>14.124559341950645</v>
      </c>
    </row>
    <row r="293" spans="1:9" ht="25.5" x14ac:dyDescent="0.2">
      <c r="A293" s="118" t="s">
        <v>75</v>
      </c>
      <c r="B293" s="104" t="s">
        <v>199</v>
      </c>
      <c r="C293" s="106" t="s">
        <v>76</v>
      </c>
      <c r="D293" s="106">
        <v>900305</v>
      </c>
      <c r="E293" s="147">
        <v>138.30000000000001</v>
      </c>
      <c r="F293" s="147">
        <v>138.30000000000001</v>
      </c>
      <c r="G293" s="147">
        <v>138.30000000000001</v>
      </c>
      <c r="H293" s="147">
        <f t="shared" si="44"/>
        <v>100</v>
      </c>
      <c r="I293" s="164">
        <f t="shared" si="45"/>
        <v>100</v>
      </c>
    </row>
    <row r="294" spans="1:9" s="81" customFormat="1" ht="21" customHeight="1" x14ac:dyDescent="0.2">
      <c r="A294" s="84" t="s">
        <v>295</v>
      </c>
      <c r="B294" s="85" t="s">
        <v>100</v>
      </c>
      <c r="C294" s="72"/>
      <c r="D294" s="72"/>
      <c r="E294" s="143">
        <f>E295+E309+E300</f>
        <v>16210.400000000001</v>
      </c>
      <c r="F294" s="143">
        <f>F295+F309+F300</f>
        <v>13755.2</v>
      </c>
      <c r="G294" s="143">
        <f>G295+G309+G300</f>
        <v>1931.9</v>
      </c>
      <c r="H294" s="143">
        <f t="shared" si="44"/>
        <v>11.917657799930909</v>
      </c>
      <c r="I294" s="163">
        <f t="shared" si="45"/>
        <v>14.044870303594276</v>
      </c>
    </row>
    <row r="295" spans="1:9" s="81" customFormat="1" ht="18" customHeight="1" x14ac:dyDescent="0.2">
      <c r="A295" s="101" t="s">
        <v>419</v>
      </c>
      <c r="B295" s="102" t="s">
        <v>101</v>
      </c>
      <c r="C295" s="99"/>
      <c r="D295" s="99"/>
      <c r="E295" s="143">
        <f t="shared" ref="E295:G296" si="51">E296</f>
        <v>7693.8</v>
      </c>
      <c r="F295" s="143">
        <f t="shared" si="51"/>
        <v>6953.2</v>
      </c>
      <c r="G295" s="143">
        <f t="shared" si="51"/>
        <v>0</v>
      </c>
      <c r="H295" s="143">
        <f t="shared" si="44"/>
        <v>0</v>
      </c>
      <c r="I295" s="163">
        <f t="shared" si="45"/>
        <v>0</v>
      </c>
    </row>
    <row r="296" spans="1:9" s="81" customFormat="1" ht="25.5" x14ac:dyDescent="0.2">
      <c r="A296" s="119" t="s">
        <v>177</v>
      </c>
      <c r="B296" s="102" t="s">
        <v>178</v>
      </c>
      <c r="C296" s="99"/>
      <c r="D296" s="99"/>
      <c r="E296" s="143">
        <f t="shared" si="51"/>
        <v>7693.8</v>
      </c>
      <c r="F296" s="143">
        <f t="shared" si="51"/>
        <v>6953.2</v>
      </c>
      <c r="G296" s="143">
        <f t="shared" si="51"/>
        <v>0</v>
      </c>
      <c r="H296" s="143">
        <f t="shared" si="44"/>
        <v>0</v>
      </c>
      <c r="I296" s="163">
        <f t="shared" si="45"/>
        <v>0</v>
      </c>
    </row>
    <row r="297" spans="1:9" s="81" customFormat="1" ht="43.5" customHeight="1" x14ac:dyDescent="0.2">
      <c r="A297" s="103" t="s">
        <v>561</v>
      </c>
      <c r="B297" s="104" t="s">
        <v>560</v>
      </c>
      <c r="C297" s="106"/>
      <c r="D297" s="106"/>
      <c r="E297" s="147">
        <f t="shared" ref="E297:G298" si="52">E298</f>
        <v>7693.8</v>
      </c>
      <c r="F297" s="147">
        <f t="shared" si="52"/>
        <v>6953.2</v>
      </c>
      <c r="G297" s="147">
        <f t="shared" si="52"/>
        <v>0</v>
      </c>
      <c r="H297" s="147">
        <f t="shared" si="44"/>
        <v>0</v>
      </c>
      <c r="I297" s="164">
        <f t="shared" si="45"/>
        <v>0</v>
      </c>
    </row>
    <row r="298" spans="1:9" s="81" customFormat="1" ht="25.5" x14ac:dyDescent="0.2">
      <c r="A298" s="105" t="s">
        <v>67</v>
      </c>
      <c r="B298" s="104" t="s">
        <v>560</v>
      </c>
      <c r="C298" s="106">
        <v>600</v>
      </c>
      <c r="D298" s="106"/>
      <c r="E298" s="147">
        <f t="shared" si="52"/>
        <v>7693.8</v>
      </c>
      <c r="F298" s="147">
        <f t="shared" si="52"/>
        <v>6953.2</v>
      </c>
      <c r="G298" s="147">
        <f t="shared" si="52"/>
        <v>0</v>
      </c>
      <c r="H298" s="147">
        <f t="shared" si="44"/>
        <v>0</v>
      </c>
      <c r="I298" s="164">
        <f t="shared" si="45"/>
        <v>0</v>
      </c>
    </row>
    <row r="299" spans="1:9" s="81" customFormat="1" ht="13.15" customHeight="1" x14ac:dyDescent="0.2">
      <c r="A299" s="105" t="s">
        <v>69</v>
      </c>
      <c r="B299" s="104" t="s">
        <v>560</v>
      </c>
      <c r="C299" s="106">
        <v>610</v>
      </c>
      <c r="D299" s="106">
        <v>900100</v>
      </c>
      <c r="E299" s="147">
        <v>7693.8</v>
      </c>
      <c r="F299" s="147">
        <v>6953.2</v>
      </c>
      <c r="G299" s="147">
        <v>0</v>
      </c>
      <c r="H299" s="147">
        <f t="shared" si="44"/>
        <v>0</v>
      </c>
      <c r="I299" s="164">
        <f t="shared" si="45"/>
        <v>0</v>
      </c>
    </row>
    <row r="300" spans="1:9" s="81" customFormat="1" x14ac:dyDescent="0.2">
      <c r="A300" s="100" t="s">
        <v>420</v>
      </c>
      <c r="B300" s="102" t="s">
        <v>312</v>
      </c>
      <c r="C300" s="106"/>
      <c r="D300" s="106"/>
      <c r="E300" s="143">
        <f>E301+E305</f>
        <v>905.2</v>
      </c>
      <c r="F300" s="143">
        <f>F301+F305</f>
        <v>905.2</v>
      </c>
      <c r="G300" s="143">
        <f>G301+G305</f>
        <v>0</v>
      </c>
      <c r="H300" s="143">
        <f t="shared" si="44"/>
        <v>0</v>
      </c>
      <c r="I300" s="163">
        <f t="shared" si="45"/>
        <v>0</v>
      </c>
    </row>
    <row r="301" spans="1:9" s="81" customFormat="1" ht="16.5" customHeight="1" x14ac:dyDescent="0.2">
      <c r="A301" s="105" t="s">
        <v>313</v>
      </c>
      <c r="B301" s="104" t="s">
        <v>314</v>
      </c>
      <c r="C301" s="106"/>
      <c r="D301" s="106"/>
      <c r="E301" s="147">
        <f t="shared" ref="E301:F303" si="53">E302</f>
        <v>105.2</v>
      </c>
      <c r="F301" s="147">
        <f t="shared" si="53"/>
        <v>105.2</v>
      </c>
      <c r="G301" s="147">
        <f t="shared" ref="G301:G303" si="54">G302</f>
        <v>0</v>
      </c>
      <c r="H301" s="147">
        <f t="shared" si="44"/>
        <v>0</v>
      </c>
      <c r="I301" s="164">
        <f t="shared" si="45"/>
        <v>0</v>
      </c>
    </row>
    <row r="302" spans="1:9" s="81" customFormat="1" ht="51" x14ac:dyDescent="0.2">
      <c r="A302" s="120" t="s">
        <v>603</v>
      </c>
      <c r="B302" s="104" t="s">
        <v>325</v>
      </c>
      <c r="C302" s="106"/>
      <c r="D302" s="106"/>
      <c r="E302" s="147">
        <f t="shared" si="53"/>
        <v>105.2</v>
      </c>
      <c r="F302" s="147">
        <f t="shared" si="53"/>
        <v>105.2</v>
      </c>
      <c r="G302" s="147">
        <f t="shared" si="54"/>
        <v>0</v>
      </c>
      <c r="H302" s="147">
        <f t="shared" si="44"/>
        <v>0</v>
      </c>
      <c r="I302" s="164">
        <f t="shared" si="45"/>
        <v>0</v>
      </c>
    </row>
    <row r="303" spans="1:9" s="81" customFormat="1" ht="13.15" customHeight="1" x14ac:dyDescent="0.2">
      <c r="A303" s="105" t="s">
        <v>73</v>
      </c>
      <c r="B303" s="104" t="s">
        <v>325</v>
      </c>
      <c r="C303" s="106">
        <v>200</v>
      </c>
      <c r="D303" s="106"/>
      <c r="E303" s="147">
        <f t="shared" si="53"/>
        <v>105.2</v>
      </c>
      <c r="F303" s="147">
        <f t="shared" si="53"/>
        <v>105.2</v>
      </c>
      <c r="G303" s="147">
        <f t="shared" si="54"/>
        <v>0</v>
      </c>
      <c r="H303" s="147">
        <f t="shared" si="44"/>
        <v>0</v>
      </c>
      <c r="I303" s="164">
        <f t="shared" si="45"/>
        <v>0</v>
      </c>
    </row>
    <row r="304" spans="1:9" s="81" customFormat="1" ht="25.5" x14ac:dyDescent="0.2">
      <c r="A304" s="110" t="s">
        <v>75</v>
      </c>
      <c r="B304" s="104" t="s">
        <v>325</v>
      </c>
      <c r="C304" s="106">
        <v>240</v>
      </c>
      <c r="D304" s="106">
        <v>900303</v>
      </c>
      <c r="E304" s="149">
        <v>105.2</v>
      </c>
      <c r="F304" s="149">
        <v>105.2</v>
      </c>
      <c r="G304" s="149">
        <v>0</v>
      </c>
      <c r="H304" s="147">
        <f t="shared" si="44"/>
        <v>0</v>
      </c>
      <c r="I304" s="164">
        <f t="shared" si="45"/>
        <v>0</v>
      </c>
    </row>
    <row r="305" spans="1:9" s="81" customFormat="1" x14ac:dyDescent="0.2">
      <c r="A305" s="121" t="s">
        <v>562</v>
      </c>
      <c r="B305" s="102" t="s">
        <v>563</v>
      </c>
      <c r="C305" s="106"/>
      <c r="D305" s="106"/>
      <c r="E305" s="143">
        <f t="shared" ref="E305:F307" si="55">E306</f>
        <v>800</v>
      </c>
      <c r="F305" s="143">
        <f t="shared" si="55"/>
        <v>800</v>
      </c>
      <c r="G305" s="143">
        <f t="shared" ref="G305:G307" si="56">G306</f>
        <v>0</v>
      </c>
      <c r="H305" s="143">
        <f t="shared" si="44"/>
        <v>0</v>
      </c>
      <c r="I305" s="163">
        <f t="shared" si="45"/>
        <v>0</v>
      </c>
    </row>
    <row r="306" spans="1:9" s="81" customFormat="1" x14ac:dyDescent="0.2">
      <c r="A306" s="118" t="s">
        <v>584</v>
      </c>
      <c r="B306" s="104" t="s">
        <v>583</v>
      </c>
      <c r="C306" s="106"/>
      <c r="D306" s="106"/>
      <c r="E306" s="147">
        <f t="shared" si="55"/>
        <v>800</v>
      </c>
      <c r="F306" s="147">
        <f t="shared" si="55"/>
        <v>800</v>
      </c>
      <c r="G306" s="147">
        <f t="shared" si="56"/>
        <v>0</v>
      </c>
      <c r="H306" s="147">
        <f t="shared" si="44"/>
        <v>0</v>
      </c>
      <c r="I306" s="164">
        <f t="shared" si="45"/>
        <v>0</v>
      </c>
    </row>
    <row r="307" spans="1:9" s="81" customFormat="1" ht="25.5" x14ac:dyDescent="0.2">
      <c r="A307" s="105" t="s">
        <v>67</v>
      </c>
      <c r="B307" s="104" t="s">
        <v>583</v>
      </c>
      <c r="C307" s="106">
        <v>600</v>
      </c>
      <c r="D307" s="106"/>
      <c r="E307" s="147">
        <f t="shared" si="55"/>
        <v>800</v>
      </c>
      <c r="F307" s="147">
        <f t="shared" si="55"/>
        <v>800</v>
      </c>
      <c r="G307" s="147">
        <f t="shared" si="56"/>
        <v>0</v>
      </c>
      <c r="H307" s="147">
        <f t="shared" si="44"/>
        <v>0</v>
      </c>
      <c r="I307" s="164">
        <f t="shared" si="45"/>
        <v>0</v>
      </c>
    </row>
    <row r="308" spans="1:9" s="81" customFormat="1" ht="13.15" customHeight="1" x14ac:dyDescent="0.2">
      <c r="A308" s="105" t="s">
        <v>69</v>
      </c>
      <c r="B308" s="104" t="s">
        <v>583</v>
      </c>
      <c r="C308" s="106">
        <v>610</v>
      </c>
      <c r="D308" s="106">
        <v>900100</v>
      </c>
      <c r="E308" s="147">
        <v>800</v>
      </c>
      <c r="F308" s="147">
        <v>800</v>
      </c>
      <c r="G308" s="147">
        <v>0</v>
      </c>
      <c r="H308" s="147">
        <f t="shared" si="44"/>
        <v>0</v>
      </c>
      <c r="I308" s="164">
        <f t="shared" si="45"/>
        <v>0</v>
      </c>
    </row>
    <row r="309" spans="1:9" s="81" customFormat="1" x14ac:dyDescent="0.2">
      <c r="A309" s="101" t="s">
        <v>421</v>
      </c>
      <c r="B309" s="102" t="s">
        <v>179</v>
      </c>
      <c r="C309" s="99"/>
      <c r="D309" s="99"/>
      <c r="E309" s="143">
        <f>E310</f>
        <v>7611.4</v>
      </c>
      <c r="F309" s="143">
        <f>F310</f>
        <v>5896.8</v>
      </c>
      <c r="G309" s="143">
        <f>G310</f>
        <v>1931.9</v>
      </c>
      <c r="H309" s="143">
        <f t="shared" si="44"/>
        <v>25.381664345586884</v>
      </c>
      <c r="I309" s="163">
        <f t="shared" si="45"/>
        <v>32.761836928503598</v>
      </c>
    </row>
    <row r="310" spans="1:9" s="81" customFormat="1" ht="25.5" x14ac:dyDescent="0.2">
      <c r="A310" s="122" t="s">
        <v>422</v>
      </c>
      <c r="B310" s="102" t="s">
        <v>423</v>
      </c>
      <c r="C310" s="106"/>
      <c r="D310" s="106"/>
      <c r="E310" s="147">
        <f>E311+E314+E317+E320</f>
        <v>7611.4</v>
      </c>
      <c r="F310" s="147">
        <f>F311+F314+F317+F320</f>
        <v>5896.8</v>
      </c>
      <c r="G310" s="147">
        <f>G311+G314+G317</f>
        <v>1931.9</v>
      </c>
      <c r="H310" s="147">
        <f t="shared" si="44"/>
        <v>25.381664345586884</v>
      </c>
      <c r="I310" s="164">
        <f t="shared" si="45"/>
        <v>32.761836928503598</v>
      </c>
    </row>
    <row r="311" spans="1:9" s="81" customFormat="1" ht="25.5" x14ac:dyDescent="0.2">
      <c r="A311" s="118" t="s">
        <v>564</v>
      </c>
      <c r="B311" s="104" t="s">
        <v>545</v>
      </c>
      <c r="C311" s="106"/>
      <c r="D311" s="106"/>
      <c r="E311" s="147">
        <f>E312</f>
        <v>969.3</v>
      </c>
      <c r="F311" s="147">
        <f>F312</f>
        <v>969.3</v>
      </c>
      <c r="G311" s="147">
        <f t="shared" ref="G311:G318" si="57">G312</f>
        <v>635.9</v>
      </c>
      <c r="H311" s="147">
        <f t="shared" si="44"/>
        <v>65.60404415557619</v>
      </c>
      <c r="I311" s="164">
        <f t="shared" si="45"/>
        <v>65.60404415557619</v>
      </c>
    </row>
    <row r="312" spans="1:9" s="81" customFormat="1" ht="13.15" customHeight="1" x14ac:dyDescent="0.2">
      <c r="A312" s="105" t="s">
        <v>73</v>
      </c>
      <c r="B312" s="104" t="s">
        <v>545</v>
      </c>
      <c r="C312" s="106" t="s">
        <v>74</v>
      </c>
      <c r="D312" s="106"/>
      <c r="E312" s="147">
        <f>E313</f>
        <v>969.3</v>
      </c>
      <c r="F312" s="147">
        <f>F313</f>
        <v>969.3</v>
      </c>
      <c r="G312" s="147">
        <f t="shared" si="57"/>
        <v>635.9</v>
      </c>
      <c r="H312" s="147">
        <f t="shared" si="44"/>
        <v>65.60404415557619</v>
      </c>
      <c r="I312" s="164">
        <f t="shared" si="45"/>
        <v>65.60404415557619</v>
      </c>
    </row>
    <row r="313" spans="1:9" s="81" customFormat="1" ht="25.5" x14ac:dyDescent="0.2">
      <c r="A313" s="118" t="s">
        <v>75</v>
      </c>
      <c r="B313" s="104" t="s">
        <v>545</v>
      </c>
      <c r="C313" s="106" t="s">
        <v>76</v>
      </c>
      <c r="D313" s="106">
        <v>900100</v>
      </c>
      <c r="E313" s="147">
        <v>969.3</v>
      </c>
      <c r="F313" s="147">
        <v>969.3</v>
      </c>
      <c r="G313" s="147">
        <v>635.9</v>
      </c>
      <c r="H313" s="147">
        <f t="shared" si="44"/>
        <v>65.60404415557619</v>
      </c>
      <c r="I313" s="164">
        <f t="shared" si="45"/>
        <v>65.60404415557619</v>
      </c>
    </row>
    <row r="314" spans="1:9" s="81" customFormat="1" ht="51" x14ac:dyDescent="0.2">
      <c r="A314" s="118" t="s">
        <v>548</v>
      </c>
      <c r="B314" s="104" t="s">
        <v>546</v>
      </c>
      <c r="C314" s="106"/>
      <c r="D314" s="106"/>
      <c r="E314" s="147">
        <f>E315</f>
        <v>2592</v>
      </c>
      <c r="F314" s="147">
        <f>F315</f>
        <v>2592</v>
      </c>
      <c r="G314" s="147">
        <f>G315</f>
        <v>1296</v>
      </c>
      <c r="H314" s="147">
        <f t="shared" si="44"/>
        <v>50</v>
      </c>
      <c r="I314" s="164">
        <f t="shared" si="45"/>
        <v>50</v>
      </c>
    </row>
    <row r="315" spans="1:9" s="81" customFormat="1" ht="13.15" customHeight="1" x14ac:dyDescent="0.2">
      <c r="A315" s="105" t="s">
        <v>73</v>
      </c>
      <c r="B315" s="104" t="s">
        <v>546</v>
      </c>
      <c r="C315" s="106" t="s">
        <v>74</v>
      </c>
      <c r="D315" s="106"/>
      <c r="E315" s="147">
        <f>E316</f>
        <v>2592</v>
      </c>
      <c r="F315" s="147">
        <f>F316</f>
        <v>2592</v>
      </c>
      <c r="G315" s="147">
        <f t="shared" si="57"/>
        <v>1296</v>
      </c>
      <c r="H315" s="147">
        <f t="shared" si="44"/>
        <v>50</v>
      </c>
      <c r="I315" s="164">
        <f t="shared" si="45"/>
        <v>50</v>
      </c>
    </row>
    <row r="316" spans="1:9" s="81" customFormat="1" ht="25.5" x14ac:dyDescent="0.2">
      <c r="A316" s="118" t="s">
        <v>75</v>
      </c>
      <c r="B316" s="104" t="s">
        <v>546</v>
      </c>
      <c r="C316" s="106" t="s">
        <v>76</v>
      </c>
      <c r="D316" s="106">
        <v>900100</v>
      </c>
      <c r="E316" s="147">
        <v>2592</v>
      </c>
      <c r="F316" s="147">
        <v>2592</v>
      </c>
      <c r="G316" s="147">
        <v>1296</v>
      </c>
      <c r="H316" s="147">
        <f t="shared" si="44"/>
        <v>50</v>
      </c>
      <c r="I316" s="164">
        <f t="shared" si="45"/>
        <v>50</v>
      </c>
    </row>
    <row r="317" spans="1:9" s="81" customFormat="1" ht="38.25" x14ac:dyDescent="0.2">
      <c r="A317" s="118" t="s">
        <v>549</v>
      </c>
      <c r="B317" s="104" t="s">
        <v>547</v>
      </c>
      <c r="C317" s="106"/>
      <c r="D317" s="106"/>
      <c r="E317" s="147">
        <f>E318</f>
        <v>1850</v>
      </c>
      <c r="F317" s="147">
        <f>F318</f>
        <v>1850</v>
      </c>
      <c r="G317" s="147">
        <f t="shared" si="57"/>
        <v>0</v>
      </c>
      <c r="H317" s="147">
        <f t="shared" si="44"/>
        <v>0</v>
      </c>
      <c r="I317" s="164">
        <f t="shared" si="45"/>
        <v>0</v>
      </c>
    </row>
    <row r="318" spans="1:9" s="81" customFormat="1" ht="13.15" customHeight="1" x14ac:dyDescent="0.2">
      <c r="A318" s="105" t="s">
        <v>73</v>
      </c>
      <c r="B318" s="104" t="s">
        <v>547</v>
      </c>
      <c r="C318" s="106" t="s">
        <v>74</v>
      </c>
      <c r="D318" s="106"/>
      <c r="E318" s="147">
        <f>E319</f>
        <v>1850</v>
      </c>
      <c r="F318" s="147">
        <f>F319</f>
        <v>1850</v>
      </c>
      <c r="G318" s="147">
        <f t="shared" si="57"/>
        <v>0</v>
      </c>
      <c r="H318" s="147">
        <f t="shared" si="44"/>
        <v>0</v>
      </c>
      <c r="I318" s="164">
        <f t="shared" si="45"/>
        <v>0</v>
      </c>
    </row>
    <row r="319" spans="1:9" s="81" customFormat="1" ht="25.5" x14ac:dyDescent="0.2">
      <c r="A319" s="118" t="s">
        <v>75</v>
      </c>
      <c r="B319" s="104" t="s">
        <v>547</v>
      </c>
      <c r="C319" s="106" t="s">
        <v>76</v>
      </c>
      <c r="D319" s="106">
        <v>900100</v>
      </c>
      <c r="E319" s="147">
        <v>1850</v>
      </c>
      <c r="F319" s="147">
        <v>1850</v>
      </c>
      <c r="G319" s="147">
        <v>0</v>
      </c>
      <c r="H319" s="147">
        <f t="shared" si="44"/>
        <v>0</v>
      </c>
      <c r="I319" s="164">
        <f t="shared" si="45"/>
        <v>0</v>
      </c>
    </row>
    <row r="320" spans="1:9" s="81" customFormat="1" ht="25.5" x14ac:dyDescent="0.2">
      <c r="A320" s="118" t="s">
        <v>629</v>
      </c>
      <c r="B320" s="104" t="s">
        <v>630</v>
      </c>
      <c r="C320" s="106"/>
      <c r="D320" s="106"/>
      <c r="E320" s="147">
        <f t="shared" ref="E320:G321" si="58">E321</f>
        <v>2200.1</v>
      </c>
      <c r="F320" s="147">
        <f t="shared" si="58"/>
        <v>485.5</v>
      </c>
      <c r="G320" s="147">
        <f t="shared" si="58"/>
        <v>0</v>
      </c>
      <c r="H320" s="147">
        <f t="shared" si="44"/>
        <v>0</v>
      </c>
      <c r="I320" s="164">
        <f t="shared" si="45"/>
        <v>0</v>
      </c>
    </row>
    <row r="321" spans="1:9" s="81" customFormat="1" ht="13.15" customHeight="1" x14ac:dyDescent="0.2">
      <c r="A321" s="105" t="s">
        <v>73</v>
      </c>
      <c r="B321" s="104" t="s">
        <v>630</v>
      </c>
      <c r="C321" s="106" t="s">
        <v>74</v>
      </c>
      <c r="D321" s="106"/>
      <c r="E321" s="147">
        <f t="shared" si="58"/>
        <v>2200.1</v>
      </c>
      <c r="F321" s="147">
        <f t="shared" si="58"/>
        <v>485.5</v>
      </c>
      <c r="G321" s="147">
        <f t="shared" si="58"/>
        <v>0</v>
      </c>
      <c r="H321" s="147">
        <f t="shared" si="44"/>
        <v>0</v>
      </c>
      <c r="I321" s="164">
        <f t="shared" si="45"/>
        <v>0</v>
      </c>
    </row>
    <row r="322" spans="1:9" s="81" customFormat="1" ht="25.5" x14ac:dyDescent="0.2">
      <c r="A322" s="118" t="s">
        <v>75</v>
      </c>
      <c r="B322" s="104" t="s">
        <v>630</v>
      </c>
      <c r="C322" s="106" t="s">
        <v>76</v>
      </c>
      <c r="D322" s="106">
        <v>900100</v>
      </c>
      <c r="E322" s="147">
        <v>2200.1</v>
      </c>
      <c r="F322" s="147">
        <v>485.5</v>
      </c>
      <c r="G322" s="147">
        <v>0</v>
      </c>
      <c r="H322" s="147">
        <f t="shared" si="44"/>
        <v>0</v>
      </c>
      <c r="I322" s="164">
        <f t="shared" si="45"/>
        <v>0</v>
      </c>
    </row>
    <row r="323" spans="1:9" ht="25.5" x14ac:dyDescent="0.2">
      <c r="A323" s="109" t="s">
        <v>424</v>
      </c>
      <c r="B323" s="102" t="s">
        <v>220</v>
      </c>
      <c r="C323" s="106"/>
      <c r="D323" s="106"/>
      <c r="E323" s="143">
        <f>E324+E361+E370+E375+E380+E385</f>
        <v>102599.59999999999</v>
      </c>
      <c r="F323" s="143">
        <f>F324+F361+F370+F375+F380+F385</f>
        <v>102599.59999999999</v>
      </c>
      <c r="G323" s="143">
        <f>G324+G361+G370+G375+G380+G385</f>
        <v>67851.8</v>
      </c>
      <c r="H323" s="143">
        <f t="shared" si="44"/>
        <v>66.13261650142887</v>
      </c>
      <c r="I323" s="163">
        <f t="shared" si="45"/>
        <v>66.13261650142887</v>
      </c>
    </row>
    <row r="324" spans="1:9" x14ac:dyDescent="0.2">
      <c r="A324" s="109" t="s">
        <v>425</v>
      </c>
      <c r="B324" s="102" t="s">
        <v>221</v>
      </c>
      <c r="C324" s="99"/>
      <c r="D324" s="99"/>
      <c r="E324" s="143">
        <f>E325+E337+E341+E348+E352</f>
        <v>68448.800000000003</v>
      </c>
      <c r="F324" s="143">
        <f>F325+F337+F341+F348+F352</f>
        <v>68448.800000000003</v>
      </c>
      <c r="G324" s="143">
        <f>G325+G337+G341+G348+G352</f>
        <v>43745.599999999999</v>
      </c>
      <c r="H324" s="143">
        <f t="shared" si="44"/>
        <v>63.909958976636553</v>
      </c>
      <c r="I324" s="163">
        <f t="shared" si="45"/>
        <v>63.909958976636553</v>
      </c>
    </row>
    <row r="325" spans="1:9" ht="38.25" x14ac:dyDescent="0.2">
      <c r="A325" s="116" t="s">
        <v>426</v>
      </c>
      <c r="B325" s="102" t="s">
        <v>222</v>
      </c>
      <c r="C325" s="99"/>
      <c r="D325" s="99"/>
      <c r="E325" s="143">
        <f>E329+E326+E332</f>
        <v>2319</v>
      </c>
      <c r="F325" s="143">
        <f>F329+F326+F332</f>
        <v>2542.9</v>
      </c>
      <c r="G325" s="143">
        <f>G329+G326+G332</f>
        <v>533.5</v>
      </c>
      <c r="H325" s="143">
        <f t="shared" si="44"/>
        <v>23.005605864596809</v>
      </c>
      <c r="I325" s="163">
        <f t="shared" si="45"/>
        <v>20.979983483424437</v>
      </c>
    </row>
    <row r="326" spans="1:9" ht="38.25" x14ac:dyDescent="0.2">
      <c r="A326" s="117" t="s">
        <v>431</v>
      </c>
      <c r="B326" s="104" t="s">
        <v>550</v>
      </c>
      <c r="C326" s="106"/>
      <c r="D326" s="106"/>
      <c r="E326" s="147">
        <f t="shared" ref="E326:G327" si="59">E327</f>
        <v>35</v>
      </c>
      <c r="F326" s="147">
        <f t="shared" si="59"/>
        <v>35</v>
      </c>
      <c r="G326" s="147">
        <f t="shared" si="59"/>
        <v>0</v>
      </c>
      <c r="H326" s="147">
        <f t="shared" si="44"/>
        <v>0</v>
      </c>
      <c r="I326" s="164">
        <f t="shared" si="45"/>
        <v>0</v>
      </c>
    </row>
    <row r="327" spans="1:9" ht="13.15" customHeight="1" x14ac:dyDescent="0.2">
      <c r="A327" s="105" t="s">
        <v>73</v>
      </c>
      <c r="B327" s="104" t="s">
        <v>550</v>
      </c>
      <c r="C327" s="106">
        <v>200</v>
      </c>
      <c r="D327" s="106"/>
      <c r="E327" s="147">
        <f t="shared" si="59"/>
        <v>35</v>
      </c>
      <c r="F327" s="147">
        <f t="shared" si="59"/>
        <v>35</v>
      </c>
      <c r="G327" s="147">
        <f t="shared" si="59"/>
        <v>0</v>
      </c>
      <c r="H327" s="147">
        <f t="shared" si="44"/>
        <v>0</v>
      </c>
      <c r="I327" s="164">
        <f t="shared" si="45"/>
        <v>0</v>
      </c>
    </row>
    <row r="328" spans="1:9" ht="25.5" x14ac:dyDescent="0.2">
      <c r="A328" s="105" t="s">
        <v>75</v>
      </c>
      <c r="B328" s="104" t="s">
        <v>550</v>
      </c>
      <c r="C328" s="106">
        <v>240</v>
      </c>
      <c r="D328" s="106">
        <v>900100</v>
      </c>
      <c r="E328" s="147">
        <v>35</v>
      </c>
      <c r="F328" s="147">
        <v>35</v>
      </c>
      <c r="G328" s="147">
        <v>0</v>
      </c>
      <c r="H328" s="147">
        <f t="shared" si="44"/>
        <v>0</v>
      </c>
      <c r="I328" s="164">
        <f t="shared" si="45"/>
        <v>0</v>
      </c>
    </row>
    <row r="329" spans="1:9" ht="30" customHeight="1" x14ac:dyDescent="0.2">
      <c r="A329" s="123" t="s">
        <v>280</v>
      </c>
      <c r="B329" s="104" t="s">
        <v>281</v>
      </c>
      <c r="C329" s="106"/>
      <c r="D329" s="106"/>
      <c r="E329" s="147">
        <f t="shared" ref="E329:G330" si="60">E330</f>
        <v>12</v>
      </c>
      <c r="F329" s="147">
        <f t="shared" si="60"/>
        <v>12</v>
      </c>
      <c r="G329" s="147">
        <f t="shared" si="60"/>
        <v>8.6</v>
      </c>
      <c r="H329" s="147">
        <f t="shared" si="44"/>
        <v>71.666666666666671</v>
      </c>
      <c r="I329" s="164">
        <f t="shared" si="45"/>
        <v>71.666666666666671</v>
      </c>
    </row>
    <row r="330" spans="1:9" ht="13.15" customHeight="1" x14ac:dyDescent="0.2">
      <c r="A330" s="105" t="s">
        <v>73</v>
      </c>
      <c r="B330" s="104" t="s">
        <v>281</v>
      </c>
      <c r="C330" s="106">
        <v>200</v>
      </c>
      <c r="D330" s="106"/>
      <c r="E330" s="147">
        <f t="shared" si="60"/>
        <v>12</v>
      </c>
      <c r="F330" s="147">
        <f t="shared" si="60"/>
        <v>12</v>
      </c>
      <c r="G330" s="147">
        <f t="shared" si="60"/>
        <v>8.6</v>
      </c>
      <c r="H330" s="147">
        <f t="shared" ref="H330:H393" si="61">G330/E330*100</f>
        <v>71.666666666666671</v>
      </c>
      <c r="I330" s="164">
        <f t="shared" ref="I330:I393" si="62">G330/F330*100</f>
        <v>71.666666666666671</v>
      </c>
    </row>
    <row r="331" spans="1:9" ht="18.75" customHeight="1" x14ac:dyDescent="0.2">
      <c r="A331" s="105" t="s">
        <v>75</v>
      </c>
      <c r="B331" s="104" t="s">
        <v>281</v>
      </c>
      <c r="C331" s="106">
        <v>240</v>
      </c>
      <c r="D331" s="106">
        <v>900100</v>
      </c>
      <c r="E331" s="147">
        <v>12</v>
      </c>
      <c r="F331" s="147">
        <v>12</v>
      </c>
      <c r="G331" s="147">
        <v>8.6</v>
      </c>
      <c r="H331" s="147">
        <f t="shared" si="61"/>
        <v>71.666666666666671</v>
      </c>
      <c r="I331" s="164">
        <f t="shared" si="62"/>
        <v>71.666666666666671</v>
      </c>
    </row>
    <row r="332" spans="1:9" ht="70.5" customHeight="1" x14ac:dyDescent="0.2">
      <c r="A332" s="105" t="s">
        <v>597</v>
      </c>
      <c r="B332" s="104" t="s">
        <v>551</v>
      </c>
      <c r="C332" s="106"/>
      <c r="D332" s="106"/>
      <c r="E332" s="147">
        <f>E333+E335</f>
        <v>2272</v>
      </c>
      <c r="F332" s="147">
        <f>F333+F335</f>
        <v>2495.9</v>
      </c>
      <c r="G332" s="147">
        <f>G333+G335</f>
        <v>524.9</v>
      </c>
      <c r="H332" s="147">
        <f t="shared" si="61"/>
        <v>23.102992957746476</v>
      </c>
      <c r="I332" s="164">
        <f t="shared" si="62"/>
        <v>21.030490003605912</v>
      </c>
    </row>
    <row r="333" spans="1:9" ht="13.15" customHeight="1" x14ac:dyDescent="0.2">
      <c r="A333" s="105" t="s">
        <v>73</v>
      </c>
      <c r="B333" s="104" t="s">
        <v>551</v>
      </c>
      <c r="C333" s="106">
        <v>200</v>
      </c>
      <c r="D333" s="106"/>
      <c r="E333" s="147">
        <f>E334</f>
        <v>1972</v>
      </c>
      <c r="F333" s="147">
        <f>F334</f>
        <v>2116</v>
      </c>
      <c r="G333" s="147">
        <f>G334</f>
        <v>289</v>
      </c>
      <c r="H333" s="147">
        <f t="shared" si="61"/>
        <v>14.655172413793101</v>
      </c>
      <c r="I333" s="164">
        <f t="shared" si="62"/>
        <v>13.657844990548204</v>
      </c>
    </row>
    <row r="334" spans="1:9" ht="18.75" customHeight="1" x14ac:dyDescent="0.2">
      <c r="A334" s="105" t="s">
        <v>75</v>
      </c>
      <c r="B334" s="104" t="s">
        <v>551</v>
      </c>
      <c r="C334" s="106">
        <v>240</v>
      </c>
      <c r="D334" s="106">
        <v>900100</v>
      </c>
      <c r="E334" s="147">
        <v>1972</v>
      </c>
      <c r="F334" s="147">
        <v>2116</v>
      </c>
      <c r="G334" s="147">
        <v>289</v>
      </c>
      <c r="H334" s="147">
        <f t="shared" si="61"/>
        <v>14.655172413793101</v>
      </c>
      <c r="I334" s="164">
        <f t="shared" si="62"/>
        <v>13.657844990548204</v>
      </c>
    </row>
    <row r="335" spans="1:9" ht="18.75" customHeight="1" x14ac:dyDescent="0.2">
      <c r="A335" s="105" t="s">
        <v>67</v>
      </c>
      <c r="B335" s="104" t="s">
        <v>551</v>
      </c>
      <c r="C335" s="106">
        <v>600</v>
      </c>
      <c r="D335" s="106"/>
      <c r="E335" s="147">
        <f>E336</f>
        <v>300</v>
      </c>
      <c r="F335" s="147">
        <f>F336</f>
        <v>379.9</v>
      </c>
      <c r="G335" s="147">
        <f>G336</f>
        <v>235.9</v>
      </c>
      <c r="H335" s="147">
        <f t="shared" si="61"/>
        <v>78.633333333333326</v>
      </c>
      <c r="I335" s="164">
        <f t="shared" si="62"/>
        <v>62.095288233745727</v>
      </c>
    </row>
    <row r="336" spans="1:9" ht="13.15" customHeight="1" x14ac:dyDescent="0.2">
      <c r="A336" s="105" t="s">
        <v>69</v>
      </c>
      <c r="B336" s="104" t="s">
        <v>551</v>
      </c>
      <c r="C336" s="106">
        <v>610</v>
      </c>
      <c r="D336" s="106">
        <v>900100</v>
      </c>
      <c r="E336" s="147">
        <v>300</v>
      </c>
      <c r="F336" s="147">
        <v>379.9</v>
      </c>
      <c r="G336" s="147">
        <v>235.9</v>
      </c>
      <c r="H336" s="147">
        <f t="shared" si="61"/>
        <v>78.633333333333326</v>
      </c>
      <c r="I336" s="164">
        <f t="shared" si="62"/>
        <v>62.095288233745727</v>
      </c>
    </row>
    <row r="337" spans="1:9" ht="25.5" x14ac:dyDescent="0.2">
      <c r="A337" s="116" t="s">
        <v>430</v>
      </c>
      <c r="B337" s="102" t="s">
        <v>223</v>
      </c>
      <c r="C337" s="99"/>
      <c r="D337" s="99"/>
      <c r="E337" s="143">
        <f t="shared" ref="E337:G339" si="63">E338</f>
        <v>100</v>
      </c>
      <c r="F337" s="143">
        <f t="shared" si="63"/>
        <v>100</v>
      </c>
      <c r="G337" s="143">
        <f t="shared" si="63"/>
        <v>0</v>
      </c>
      <c r="H337" s="143">
        <f t="shared" si="61"/>
        <v>0</v>
      </c>
      <c r="I337" s="163">
        <f t="shared" si="62"/>
        <v>0</v>
      </c>
    </row>
    <row r="338" spans="1:9" ht="27" customHeight="1" x14ac:dyDescent="0.2">
      <c r="A338" s="117" t="s">
        <v>282</v>
      </c>
      <c r="B338" s="104" t="s">
        <v>283</v>
      </c>
      <c r="C338" s="106"/>
      <c r="D338" s="106"/>
      <c r="E338" s="147">
        <f t="shared" si="63"/>
        <v>100</v>
      </c>
      <c r="F338" s="147">
        <f t="shared" si="63"/>
        <v>100</v>
      </c>
      <c r="G338" s="147">
        <f t="shared" si="63"/>
        <v>0</v>
      </c>
      <c r="H338" s="147">
        <f t="shared" si="61"/>
        <v>0</v>
      </c>
      <c r="I338" s="164">
        <f t="shared" si="62"/>
        <v>0</v>
      </c>
    </row>
    <row r="339" spans="1:9" ht="13.15" customHeight="1" x14ac:dyDescent="0.2">
      <c r="A339" s="105" t="s">
        <v>73</v>
      </c>
      <c r="B339" s="104" t="s">
        <v>283</v>
      </c>
      <c r="C339" s="106">
        <v>200</v>
      </c>
      <c r="D339" s="106"/>
      <c r="E339" s="147">
        <f t="shared" si="63"/>
        <v>100</v>
      </c>
      <c r="F339" s="147">
        <f t="shared" si="63"/>
        <v>100</v>
      </c>
      <c r="G339" s="147">
        <f t="shared" si="63"/>
        <v>0</v>
      </c>
      <c r="H339" s="147">
        <f t="shared" si="61"/>
        <v>0</v>
      </c>
      <c r="I339" s="164">
        <f t="shared" si="62"/>
        <v>0</v>
      </c>
    </row>
    <row r="340" spans="1:9" ht="25.5" x14ac:dyDescent="0.2">
      <c r="A340" s="105" t="s">
        <v>75</v>
      </c>
      <c r="B340" s="104" t="s">
        <v>283</v>
      </c>
      <c r="C340" s="106">
        <v>240</v>
      </c>
      <c r="D340" s="106">
        <v>900100</v>
      </c>
      <c r="E340" s="147">
        <v>100</v>
      </c>
      <c r="F340" s="147">
        <v>100</v>
      </c>
      <c r="G340" s="147">
        <v>0</v>
      </c>
      <c r="H340" s="147">
        <f t="shared" si="61"/>
        <v>0</v>
      </c>
      <c r="I340" s="164">
        <f t="shared" si="62"/>
        <v>0</v>
      </c>
    </row>
    <row r="341" spans="1:9" ht="38.25" x14ac:dyDescent="0.2">
      <c r="A341" s="116" t="s">
        <v>432</v>
      </c>
      <c r="B341" s="102" t="s">
        <v>224</v>
      </c>
      <c r="C341" s="99"/>
      <c r="D341" s="99"/>
      <c r="E341" s="143">
        <f t="shared" ref="E341:G343" si="64">E342</f>
        <v>39483.800000000003</v>
      </c>
      <c r="F341" s="143">
        <f t="shared" si="64"/>
        <v>39259.9</v>
      </c>
      <c r="G341" s="143">
        <f t="shared" si="64"/>
        <v>24108.399999999998</v>
      </c>
      <c r="H341" s="143">
        <f t="shared" si="61"/>
        <v>61.058965955657754</v>
      </c>
      <c r="I341" s="163">
        <f t="shared" si="62"/>
        <v>61.40718646761708</v>
      </c>
    </row>
    <row r="342" spans="1:9" ht="19.5" customHeight="1" x14ac:dyDescent="0.2">
      <c r="A342" s="123" t="s">
        <v>225</v>
      </c>
      <c r="B342" s="104" t="s">
        <v>226</v>
      </c>
      <c r="C342" s="106"/>
      <c r="D342" s="106"/>
      <c r="E342" s="147">
        <f>E343+E345</f>
        <v>39483.800000000003</v>
      </c>
      <c r="F342" s="147">
        <f>F343+F345</f>
        <v>39259.9</v>
      </c>
      <c r="G342" s="147">
        <f>G343+G345</f>
        <v>24108.399999999998</v>
      </c>
      <c r="H342" s="147">
        <f t="shared" si="61"/>
        <v>61.058965955657754</v>
      </c>
      <c r="I342" s="164">
        <f t="shared" si="62"/>
        <v>61.40718646761708</v>
      </c>
    </row>
    <row r="343" spans="1:9" ht="13.15" customHeight="1" x14ac:dyDescent="0.2">
      <c r="A343" s="105" t="s">
        <v>73</v>
      </c>
      <c r="B343" s="104" t="s">
        <v>226</v>
      </c>
      <c r="C343" s="106">
        <v>200</v>
      </c>
      <c r="D343" s="106"/>
      <c r="E343" s="147">
        <f t="shared" si="64"/>
        <v>36511</v>
      </c>
      <c r="F343" s="147">
        <f t="shared" si="64"/>
        <v>36511</v>
      </c>
      <c r="G343" s="147">
        <f t="shared" si="64"/>
        <v>23092.3</v>
      </c>
      <c r="H343" s="147">
        <f t="shared" si="61"/>
        <v>63.247514447700695</v>
      </c>
      <c r="I343" s="164">
        <f t="shared" si="62"/>
        <v>63.247514447700695</v>
      </c>
    </row>
    <row r="344" spans="1:9" ht="25.5" x14ac:dyDescent="0.2">
      <c r="A344" s="105" t="s">
        <v>75</v>
      </c>
      <c r="B344" s="104" t="s">
        <v>226</v>
      </c>
      <c r="C344" s="106">
        <v>240</v>
      </c>
      <c r="D344" s="106">
        <v>900100</v>
      </c>
      <c r="E344" s="147">
        <v>36511</v>
      </c>
      <c r="F344" s="147">
        <v>36511</v>
      </c>
      <c r="G344" s="147">
        <f>23056+36.3</f>
        <v>23092.3</v>
      </c>
      <c r="H344" s="147">
        <f t="shared" si="61"/>
        <v>63.247514447700695</v>
      </c>
      <c r="I344" s="164">
        <f t="shared" si="62"/>
        <v>63.247514447700695</v>
      </c>
    </row>
    <row r="345" spans="1:9" ht="25.5" x14ac:dyDescent="0.2">
      <c r="A345" s="105" t="s">
        <v>67</v>
      </c>
      <c r="B345" s="104" t="s">
        <v>226</v>
      </c>
      <c r="C345" s="106">
        <v>600</v>
      </c>
      <c r="D345" s="106"/>
      <c r="E345" s="147">
        <f>E346+E347</f>
        <v>2972.8</v>
      </c>
      <c r="F345" s="147">
        <f>F346+F347</f>
        <v>2748.9</v>
      </c>
      <c r="G345" s="147">
        <f>G346+G347</f>
        <v>1016.1</v>
      </c>
      <c r="H345" s="147">
        <f t="shared" si="61"/>
        <v>34.179897739504845</v>
      </c>
      <c r="I345" s="164">
        <f t="shared" si="62"/>
        <v>36.963876459674779</v>
      </c>
    </row>
    <row r="346" spans="1:9" ht="13.15" customHeight="1" x14ac:dyDescent="0.2">
      <c r="A346" s="105" t="s">
        <v>69</v>
      </c>
      <c r="B346" s="104" t="s">
        <v>226</v>
      </c>
      <c r="C346" s="106">
        <v>610</v>
      </c>
      <c r="D346" s="106">
        <v>900100</v>
      </c>
      <c r="E346" s="149">
        <v>2884.8</v>
      </c>
      <c r="F346" s="149">
        <v>2660.9</v>
      </c>
      <c r="G346" s="149">
        <f>173.5+842.6</f>
        <v>1016.1</v>
      </c>
      <c r="H346" s="147">
        <f t="shared" si="61"/>
        <v>35.222545757071543</v>
      </c>
      <c r="I346" s="164">
        <f t="shared" si="62"/>
        <v>38.186327934157617</v>
      </c>
    </row>
    <row r="347" spans="1:9" ht="13.15" customHeight="1" x14ac:dyDescent="0.2">
      <c r="A347" s="105" t="s">
        <v>71</v>
      </c>
      <c r="B347" s="104" t="s">
        <v>226</v>
      </c>
      <c r="C347" s="106">
        <v>620</v>
      </c>
      <c r="D347" s="106">
        <v>900100</v>
      </c>
      <c r="E347" s="149">
        <v>88</v>
      </c>
      <c r="F347" s="149">
        <v>88</v>
      </c>
      <c r="G347" s="149">
        <v>0</v>
      </c>
      <c r="H347" s="147">
        <f t="shared" si="61"/>
        <v>0</v>
      </c>
      <c r="I347" s="164">
        <f t="shared" si="62"/>
        <v>0</v>
      </c>
    </row>
    <row r="348" spans="1:9" ht="63.75" x14ac:dyDescent="0.2">
      <c r="A348" s="116" t="s">
        <v>429</v>
      </c>
      <c r="B348" s="102" t="s">
        <v>227</v>
      </c>
      <c r="C348" s="99"/>
      <c r="D348" s="99"/>
      <c r="E348" s="143">
        <f t="shared" ref="E348:G350" si="65">E349</f>
        <v>50</v>
      </c>
      <c r="F348" s="143">
        <f t="shared" si="65"/>
        <v>50</v>
      </c>
      <c r="G348" s="143">
        <f t="shared" si="65"/>
        <v>14.4</v>
      </c>
      <c r="H348" s="143">
        <f t="shared" si="61"/>
        <v>28.800000000000004</v>
      </c>
      <c r="I348" s="163">
        <f t="shared" si="62"/>
        <v>28.800000000000004</v>
      </c>
    </row>
    <row r="349" spans="1:9" ht="51" x14ac:dyDescent="0.2">
      <c r="A349" s="117" t="s">
        <v>428</v>
      </c>
      <c r="B349" s="104" t="s">
        <v>228</v>
      </c>
      <c r="C349" s="106"/>
      <c r="D349" s="106"/>
      <c r="E349" s="147">
        <f t="shared" si="65"/>
        <v>50</v>
      </c>
      <c r="F349" s="147">
        <f t="shared" si="65"/>
        <v>50</v>
      </c>
      <c r="G349" s="147">
        <f t="shared" si="65"/>
        <v>14.4</v>
      </c>
      <c r="H349" s="147">
        <f t="shared" si="61"/>
        <v>28.800000000000004</v>
      </c>
      <c r="I349" s="164">
        <f t="shared" si="62"/>
        <v>28.800000000000004</v>
      </c>
    </row>
    <row r="350" spans="1:9" ht="13.15" customHeight="1" x14ac:dyDescent="0.2">
      <c r="A350" s="105" t="s">
        <v>73</v>
      </c>
      <c r="B350" s="104" t="s">
        <v>228</v>
      </c>
      <c r="C350" s="106">
        <v>200</v>
      </c>
      <c r="D350" s="106"/>
      <c r="E350" s="147">
        <f t="shared" si="65"/>
        <v>50</v>
      </c>
      <c r="F350" s="147">
        <f t="shared" si="65"/>
        <v>50</v>
      </c>
      <c r="G350" s="147">
        <f t="shared" si="65"/>
        <v>14.4</v>
      </c>
      <c r="H350" s="147">
        <f t="shared" si="61"/>
        <v>28.800000000000004</v>
      </c>
      <c r="I350" s="164">
        <f t="shared" si="62"/>
        <v>28.800000000000004</v>
      </c>
    </row>
    <row r="351" spans="1:9" ht="25.5" x14ac:dyDescent="0.2">
      <c r="A351" s="105" t="s">
        <v>75</v>
      </c>
      <c r="B351" s="104" t="s">
        <v>228</v>
      </c>
      <c r="C351" s="106">
        <v>240</v>
      </c>
      <c r="D351" s="106">
        <v>900100</v>
      </c>
      <c r="E351" s="147">
        <v>50</v>
      </c>
      <c r="F351" s="147">
        <v>50</v>
      </c>
      <c r="G351" s="147">
        <v>14.4</v>
      </c>
      <c r="H351" s="147">
        <f t="shared" si="61"/>
        <v>28.800000000000004</v>
      </c>
      <c r="I351" s="164">
        <f t="shared" si="62"/>
        <v>28.800000000000004</v>
      </c>
    </row>
    <row r="352" spans="1:9" x14ac:dyDescent="0.2">
      <c r="A352" s="100" t="s">
        <v>427</v>
      </c>
      <c r="B352" s="102" t="s">
        <v>276</v>
      </c>
      <c r="C352" s="106"/>
      <c r="D352" s="106"/>
      <c r="E352" s="143">
        <f>E356+E353</f>
        <v>26496</v>
      </c>
      <c r="F352" s="143">
        <f>F356+F353</f>
        <v>26496</v>
      </c>
      <c r="G352" s="143">
        <f>G356+G353</f>
        <v>19089.3</v>
      </c>
      <c r="H352" s="143">
        <f t="shared" si="61"/>
        <v>72.045969202898547</v>
      </c>
      <c r="I352" s="163">
        <f t="shared" si="62"/>
        <v>72.045969202898547</v>
      </c>
    </row>
    <row r="353" spans="1:9" ht="38.25" x14ac:dyDescent="0.2">
      <c r="A353" s="105" t="s">
        <v>272</v>
      </c>
      <c r="B353" s="104" t="s">
        <v>290</v>
      </c>
      <c r="C353" s="106"/>
      <c r="D353" s="106"/>
      <c r="E353" s="147">
        <f t="shared" ref="E353:G354" si="66">E354</f>
        <v>321</v>
      </c>
      <c r="F353" s="147">
        <f t="shared" si="66"/>
        <v>321</v>
      </c>
      <c r="G353" s="147">
        <f t="shared" si="66"/>
        <v>0</v>
      </c>
      <c r="H353" s="147">
        <f t="shared" si="61"/>
        <v>0</v>
      </c>
      <c r="I353" s="164">
        <f t="shared" si="62"/>
        <v>0</v>
      </c>
    </row>
    <row r="354" spans="1:9" ht="13.15" customHeight="1" x14ac:dyDescent="0.2">
      <c r="A354" s="105" t="s">
        <v>73</v>
      </c>
      <c r="B354" s="104" t="s">
        <v>290</v>
      </c>
      <c r="C354" s="106">
        <v>200</v>
      </c>
      <c r="D354" s="106"/>
      <c r="E354" s="147">
        <f t="shared" si="66"/>
        <v>321</v>
      </c>
      <c r="F354" s="147">
        <f t="shared" si="66"/>
        <v>321</v>
      </c>
      <c r="G354" s="147">
        <f t="shared" si="66"/>
        <v>0</v>
      </c>
      <c r="H354" s="147">
        <f t="shared" si="61"/>
        <v>0</v>
      </c>
      <c r="I354" s="164">
        <f t="shared" si="62"/>
        <v>0</v>
      </c>
    </row>
    <row r="355" spans="1:9" ht="25.5" x14ac:dyDescent="0.2">
      <c r="A355" s="105" t="s">
        <v>75</v>
      </c>
      <c r="B355" s="104" t="s">
        <v>290</v>
      </c>
      <c r="C355" s="106">
        <v>240</v>
      </c>
      <c r="D355" s="106">
        <v>900303</v>
      </c>
      <c r="E355" s="147">
        <v>321</v>
      </c>
      <c r="F355" s="147">
        <v>321</v>
      </c>
      <c r="G355" s="147">
        <v>0</v>
      </c>
      <c r="H355" s="147">
        <f t="shared" si="61"/>
        <v>0</v>
      </c>
      <c r="I355" s="164">
        <f t="shared" si="62"/>
        <v>0</v>
      </c>
    </row>
    <row r="356" spans="1:9" ht="25.5" x14ac:dyDescent="0.2">
      <c r="A356" s="105" t="s">
        <v>196</v>
      </c>
      <c r="B356" s="124" t="s">
        <v>277</v>
      </c>
      <c r="C356" s="106"/>
      <c r="D356" s="106"/>
      <c r="E356" s="147">
        <f>E357+E359</f>
        <v>26175</v>
      </c>
      <c r="F356" s="147">
        <f>F357+F359</f>
        <v>26175</v>
      </c>
      <c r="G356" s="147">
        <f>G357+G359</f>
        <v>19089.3</v>
      </c>
      <c r="H356" s="147">
        <f t="shared" si="61"/>
        <v>72.929512893982803</v>
      </c>
      <c r="I356" s="164">
        <f t="shared" si="62"/>
        <v>72.929512893982803</v>
      </c>
    </row>
    <row r="357" spans="1:9" ht="38.25" x14ac:dyDescent="0.2">
      <c r="A357" s="105" t="s">
        <v>78</v>
      </c>
      <c r="B357" s="124" t="s">
        <v>277</v>
      </c>
      <c r="C357" s="106" t="s">
        <v>79</v>
      </c>
      <c r="D357" s="106"/>
      <c r="E357" s="147">
        <f>E358</f>
        <v>13579.8</v>
      </c>
      <c r="F357" s="147">
        <f>F358</f>
        <v>13579.8</v>
      </c>
      <c r="G357" s="147">
        <f>G358</f>
        <v>9333.7999999999993</v>
      </c>
      <c r="H357" s="147">
        <f t="shared" si="61"/>
        <v>68.73297103050119</v>
      </c>
      <c r="I357" s="164">
        <f t="shared" si="62"/>
        <v>68.73297103050119</v>
      </c>
    </row>
    <row r="358" spans="1:9" x14ac:dyDescent="0.2">
      <c r="A358" s="105" t="s">
        <v>83</v>
      </c>
      <c r="B358" s="124" t="s">
        <v>277</v>
      </c>
      <c r="C358" s="106">
        <v>110</v>
      </c>
      <c r="D358" s="106">
        <v>900100</v>
      </c>
      <c r="E358" s="147">
        <v>13579.8</v>
      </c>
      <c r="F358" s="147">
        <v>13579.8</v>
      </c>
      <c r="G358" s="147">
        <v>9333.7999999999993</v>
      </c>
      <c r="H358" s="147">
        <f t="shared" si="61"/>
        <v>68.73297103050119</v>
      </c>
      <c r="I358" s="164">
        <f t="shared" si="62"/>
        <v>68.73297103050119</v>
      </c>
    </row>
    <row r="359" spans="1:9" ht="13.15" customHeight="1" x14ac:dyDescent="0.2">
      <c r="A359" s="105" t="s">
        <v>73</v>
      </c>
      <c r="B359" s="124" t="s">
        <v>277</v>
      </c>
      <c r="C359" s="106" t="s">
        <v>74</v>
      </c>
      <c r="D359" s="106"/>
      <c r="E359" s="147">
        <f>E360</f>
        <v>12595.2</v>
      </c>
      <c r="F359" s="147">
        <f>F360</f>
        <v>12595.2</v>
      </c>
      <c r="G359" s="147">
        <f>G360</f>
        <v>9755.5</v>
      </c>
      <c r="H359" s="147">
        <f t="shared" si="61"/>
        <v>77.454109502032523</v>
      </c>
      <c r="I359" s="164">
        <f t="shared" si="62"/>
        <v>77.454109502032523</v>
      </c>
    </row>
    <row r="360" spans="1:9" ht="22.7" customHeight="1" x14ac:dyDescent="0.2">
      <c r="A360" s="105" t="s">
        <v>75</v>
      </c>
      <c r="B360" s="124" t="s">
        <v>277</v>
      </c>
      <c r="C360" s="106" t="s">
        <v>76</v>
      </c>
      <c r="D360" s="106">
        <v>900100</v>
      </c>
      <c r="E360" s="147">
        <v>12595.2</v>
      </c>
      <c r="F360" s="147">
        <v>12595.2</v>
      </c>
      <c r="G360" s="147">
        <v>9755.5</v>
      </c>
      <c r="H360" s="147">
        <f t="shared" si="61"/>
        <v>77.454109502032523</v>
      </c>
      <c r="I360" s="164">
        <f t="shared" si="62"/>
        <v>77.454109502032523</v>
      </c>
    </row>
    <row r="361" spans="1:9" ht="25.5" x14ac:dyDescent="0.2">
      <c r="A361" s="109" t="s">
        <v>599</v>
      </c>
      <c r="B361" s="102" t="s">
        <v>229</v>
      </c>
      <c r="C361" s="99"/>
      <c r="D361" s="99"/>
      <c r="E361" s="143">
        <f>E362+E366</f>
        <v>2170</v>
      </c>
      <c r="F361" s="143">
        <f>F362+F366</f>
        <v>2170</v>
      </c>
      <c r="G361" s="143">
        <f>G362+G366</f>
        <v>406</v>
      </c>
      <c r="H361" s="143">
        <f t="shared" si="61"/>
        <v>18.70967741935484</v>
      </c>
      <c r="I361" s="163">
        <f t="shared" si="62"/>
        <v>18.70967741935484</v>
      </c>
    </row>
    <row r="362" spans="1:9" ht="25.5" x14ac:dyDescent="0.2">
      <c r="A362" s="116" t="s">
        <v>600</v>
      </c>
      <c r="B362" s="102" t="s">
        <v>230</v>
      </c>
      <c r="C362" s="99"/>
      <c r="D362" s="99"/>
      <c r="E362" s="143">
        <f t="shared" ref="E362:G364" si="67">E363</f>
        <v>2000</v>
      </c>
      <c r="F362" s="143">
        <f t="shared" si="67"/>
        <v>2000</v>
      </c>
      <c r="G362" s="143">
        <f t="shared" si="67"/>
        <v>406</v>
      </c>
      <c r="H362" s="143">
        <f t="shared" si="61"/>
        <v>20.3</v>
      </c>
      <c r="I362" s="163">
        <f t="shared" si="62"/>
        <v>20.3</v>
      </c>
    </row>
    <row r="363" spans="1:9" ht="25.5" x14ac:dyDescent="0.2">
      <c r="A363" s="117" t="s">
        <v>317</v>
      </c>
      <c r="B363" s="104" t="s">
        <v>539</v>
      </c>
      <c r="C363" s="106"/>
      <c r="D363" s="106"/>
      <c r="E363" s="147">
        <f t="shared" si="67"/>
        <v>2000</v>
      </c>
      <c r="F363" s="147">
        <f t="shared" si="67"/>
        <v>2000</v>
      </c>
      <c r="G363" s="147">
        <f t="shared" si="67"/>
        <v>406</v>
      </c>
      <c r="H363" s="147">
        <f t="shared" si="61"/>
        <v>20.3</v>
      </c>
      <c r="I363" s="164">
        <f t="shared" si="62"/>
        <v>20.3</v>
      </c>
    </row>
    <row r="364" spans="1:9" ht="13.15" customHeight="1" x14ac:dyDescent="0.2">
      <c r="A364" s="105" t="s">
        <v>73</v>
      </c>
      <c r="B364" s="104" t="s">
        <v>539</v>
      </c>
      <c r="C364" s="106" t="s">
        <v>74</v>
      </c>
      <c r="D364" s="106"/>
      <c r="E364" s="147">
        <f t="shared" si="67"/>
        <v>2000</v>
      </c>
      <c r="F364" s="147">
        <f t="shared" si="67"/>
        <v>2000</v>
      </c>
      <c r="G364" s="147">
        <f t="shared" si="67"/>
        <v>406</v>
      </c>
      <c r="H364" s="147">
        <f t="shared" si="61"/>
        <v>20.3</v>
      </c>
      <c r="I364" s="164">
        <f t="shared" si="62"/>
        <v>20.3</v>
      </c>
    </row>
    <row r="365" spans="1:9" ht="25.5" x14ac:dyDescent="0.2">
      <c r="A365" s="105" t="s">
        <v>75</v>
      </c>
      <c r="B365" s="104" t="s">
        <v>539</v>
      </c>
      <c r="C365" s="106" t="s">
        <v>76</v>
      </c>
      <c r="D365" s="106">
        <v>900100</v>
      </c>
      <c r="E365" s="147">
        <v>2000</v>
      </c>
      <c r="F365" s="147">
        <v>2000</v>
      </c>
      <c r="G365" s="147">
        <v>406</v>
      </c>
      <c r="H365" s="147">
        <f t="shared" si="61"/>
        <v>20.3</v>
      </c>
      <c r="I365" s="164">
        <f t="shared" si="62"/>
        <v>20.3</v>
      </c>
    </row>
    <row r="366" spans="1:9" s="79" customFormat="1" ht="38.25" x14ac:dyDescent="0.2">
      <c r="A366" s="100" t="s">
        <v>554</v>
      </c>
      <c r="B366" s="102" t="s">
        <v>555</v>
      </c>
      <c r="C366" s="99"/>
      <c r="D366" s="99"/>
      <c r="E366" s="143">
        <f t="shared" ref="E366:F368" si="68">E367</f>
        <v>170</v>
      </c>
      <c r="F366" s="143">
        <f t="shared" si="68"/>
        <v>170</v>
      </c>
      <c r="G366" s="143">
        <f t="shared" ref="G366:G368" si="69">G367</f>
        <v>0</v>
      </c>
      <c r="H366" s="143">
        <f t="shared" si="61"/>
        <v>0</v>
      </c>
      <c r="I366" s="163">
        <f t="shared" si="62"/>
        <v>0</v>
      </c>
    </row>
    <row r="367" spans="1:9" ht="25.5" x14ac:dyDescent="0.2">
      <c r="A367" s="105" t="s">
        <v>317</v>
      </c>
      <c r="B367" s="104" t="s">
        <v>556</v>
      </c>
      <c r="C367" s="106"/>
      <c r="D367" s="106"/>
      <c r="E367" s="147">
        <f t="shared" si="68"/>
        <v>170</v>
      </c>
      <c r="F367" s="147">
        <f t="shared" si="68"/>
        <v>170</v>
      </c>
      <c r="G367" s="147">
        <f t="shared" si="69"/>
        <v>0</v>
      </c>
      <c r="H367" s="147">
        <f t="shared" si="61"/>
        <v>0</v>
      </c>
      <c r="I367" s="164">
        <f t="shared" si="62"/>
        <v>0</v>
      </c>
    </row>
    <row r="368" spans="1:9" ht="13.15" customHeight="1" x14ac:dyDescent="0.2">
      <c r="A368" s="105" t="s">
        <v>73</v>
      </c>
      <c r="B368" s="104" t="s">
        <v>556</v>
      </c>
      <c r="C368" s="106" t="s">
        <v>74</v>
      </c>
      <c r="D368" s="106"/>
      <c r="E368" s="147">
        <f t="shared" si="68"/>
        <v>170</v>
      </c>
      <c r="F368" s="147">
        <f t="shared" si="68"/>
        <v>170</v>
      </c>
      <c r="G368" s="147">
        <f t="shared" si="69"/>
        <v>0</v>
      </c>
      <c r="H368" s="147">
        <f t="shared" si="61"/>
        <v>0</v>
      </c>
      <c r="I368" s="164">
        <f t="shared" si="62"/>
        <v>0</v>
      </c>
    </row>
    <row r="369" spans="1:9" ht="25.5" x14ac:dyDescent="0.2">
      <c r="A369" s="105" t="s">
        <v>75</v>
      </c>
      <c r="B369" s="104" t="s">
        <v>556</v>
      </c>
      <c r="C369" s="106" t="s">
        <v>76</v>
      </c>
      <c r="D369" s="106">
        <v>900100</v>
      </c>
      <c r="E369" s="147">
        <v>170</v>
      </c>
      <c r="F369" s="147">
        <v>170</v>
      </c>
      <c r="G369" s="147">
        <v>0</v>
      </c>
      <c r="H369" s="147">
        <f t="shared" si="61"/>
        <v>0</v>
      </c>
      <c r="I369" s="164">
        <f t="shared" si="62"/>
        <v>0</v>
      </c>
    </row>
    <row r="370" spans="1:9" ht="25.5" x14ac:dyDescent="0.2">
      <c r="A370" s="109" t="s">
        <v>294</v>
      </c>
      <c r="B370" s="102" t="s">
        <v>232</v>
      </c>
      <c r="C370" s="99"/>
      <c r="D370" s="99"/>
      <c r="E370" s="143">
        <f>E371</f>
        <v>5337.2</v>
      </c>
      <c r="F370" s="143">
        <f>F371</f>
        <v>5337.2</v>
      </c>
      <c r="G370" s="143">
        <f>G371</f>
        <v>5003.6000000000004</v>
      </c>
      <c r="H370" s="143">
        <f t="shared" si="61"/>
        <v>93.749531589597552</v>
      </c>
      <c r="I370" s="163">
        <f t="shared" si="62"/>
        <v>93.749531589597552</v>
      </c>
    </row>
    <row r="371" spans="1:9" ht="63.75" x14ac:dyDescent="0.2">
      <c r="A371" s="116" t="s">
        <v>433</v>
      </c>
      <c r="B371" s="102" t="s">
        <v>233</v>
      </c>
      <c r="C371" s="99"/>
      <c r="D371" s="99"/>
      <c r="E371" s="143">
        <f t="shared" ref="E371:G373" si="70">E372</f>
        <v>5337.2</v>
      </c>
      <c r="F371" s="143">
        <f t="shared" si="70"/>
        <v>5337.2</v>
      </c>
      <c r="G371" s="143">
        <f t="shared" si="70"/>
        <v>5003.6000000000004</v>
      </c>
      <c r="H371" s="143">
        <f t="shared" si="61"/>
        <v>93.749531589597552</v>
      </c>
      <c r="I371" s="163">
        <f t="shared" si="62"/>
        <v>93.749531589597552</v>
      </c>
    </row>
    <row r="372" spans="1:9" ht="25.5" x14ac:dyDescent="0.2">
      <c r="A372" s="105" t="s">
        <v>602</v>
      </c>
      <c r="B372" s="104" t="s">
        <v>592</v>
      </c>
      <c r="C372" s="106"/>
      <c r="D372" s="106"/>
      <c r="E372" s="147">
        <f t="shared" si="70"/>
        <v>5337.2</v>
      </c>
      <c r="F372" s="147">
        <f t="shared" si="70"/>
        <v>5337.2</v>
      </c>
      <c r="G372" s="147">
        <f t="shared" si="70"/>
        <v>5003.6000000000004</v>
      </c>
      <c r="H372" s="147">
        <f t="shared" si="61"/>
        <v>93.749531589597552</v>
      </c>
      <c r="I372" s="164">
        <f t="shared" si="62"/>
        <v>93.749531589597552</v>
      </c>
    </row>
    <row r="373" spans="1:9" ht="13.15" customHeight="1" x14ac:dyDescent="0.2">
      <c r="A373" s="105" t="s">
        <v>73</v>
      </c>
      <c r="B373" s="104" t="s">
        <v>592</v>
      </c>
      <c r="C373" s="106" t="s">
        <v>74</v>
      </c>
      <c r="D373" s="106"/>
      <c r="E373" s="147">
        <f t="shared" si="70"/>
        <v>5337.2</v>
      </c>
      <c r="F373" s="147">
        <f t="shared" si="70"/>
        <v>5337.2</v>
      </c>
      <c r="G373" s="147">
        <f t="shared" si="70"/>
        <v>5003.6000000000004</v>
      </c>
      <c r="H373" s="147">
        <f t="shared" si="61"/>
        <v>93.749531589597552</v>
      </c>
      <c r="I373" s="164">
        <f t="shared" si="62"/>
        <v>93.749531589597552</v>
      </c>
    </row>
    <row r="374" spans="1:9" ht="20.25" customHeight="1" x14ac:dyDescent="0.2">
      <c r="A374" s="105" t="s">
        <v>75</v>
      </c>
      <c r="B374" s="104" t="s">
        <v>592</v>
      </c>
      <c r="C374" s="106" t="s">
        <v>76</v>
      </c>
      <c r="D374" s="106">
        <v>900100</v>
      </c>
      <c r="E374" s="147">
        <v>5337.2</v>
      </c>
      <c r="F374" s="147">
        <v>5337.2</v>
      </c>
      <c r="G374" s="147">
        <v>5003.6000000000004</v>
      </c>
      <c r="H374" s="147">
        <f t="shared" si="61"/>
        <v>93.749531589597552</v>
      </c>
      <c r="I374" s="164">
        <f t="shared" si="62"/>
        <v>93.749531589597552</v>
      </c>
    </row>
    <row r="375" spans="1:9" ht="31.7" customHeight="1" x14ac:dyDescent="0.2">
      <c r="A375" s="109" t="s">
        <v>293</v>
      </c>
      <c r="B375" s="102" t="s">
        <v>234</v>
      </c>
      <c r="C375" s="99"/>
      <c r="D375" s="99"/>
      <c r="E375" s="143">
        <f t="shared" ref="E375:G378" si="71">E376</f>
        <v>600.4</v>
      </c>
      <c r="F375" s="143">
        <f t="shared" si="71"/>
        <v>600.4</v>
      </c>
      <c r="G375" s="143">
        <f t="shared" si="71"/>
        <v>387.8</v>
      </c>
      <c r="H375" s="143">
        <f t="shared" si="61"/>
        <v>64.590273151232509</v>
      </c>
      <c r="I375" s="163">
        <f t="shared" si="62"/>
        <v>64.590273151232509</v>
      </c>
    </row>
    <row r="376" spans="1:9" ht="30" customHeight="1" x14ac:dyDescent="0.2">
      <c r="A376" s="116" t="s">
        <v>434</v>
      </c>
      <c r="B376" s="102" t="s">
        <v>235</v>
      </c>
      <c r="C376" s="99"/>
      <c r="D376" s="99"/>
      <c r="E376" s="143">
        <f>E377</f>
        <v>600.4</v>
      </c>
      <c r="F376" s="143">
        <f>F377</f>
        <v>600.4</v>
      </c>
      <c r="G376" s="143">
        <f t="shared" si="71"/>
        <v>387.8</v>
      </c>
      <c r="H376" s="143">
        <f t="shared" si="61"/>
        <v>64.590273151232509</v>
      </c>
      <c r="I376" s="163">
        <f t="shared" si="62"/>
        <v>64.590273151232509</v>
      </c>
    </row>
    <row r="377" spans="1:9" ht="16.5" customHeight="1" x14ac:dyDescent="0.2">
      <c r="A377" s="117" t="s">
        <v>236</v>
      </c>
      <c r="B377" s="104" t="s">
        <v>237</v>
      </c>
      <c r="C377" s="106"/>
      <c r="D377" s="106"/>
      <c r="E377" s="147">
        <f t="shared" si="71"/>
        <v>600.4</v>
      </c>
      <c r="F377" s="147">
        <f t="shared" si="71"/>
        <v>600.4</v>
      </c>
      <c r="G377" s="147">
        <f t="shared" si="71"/>
        <v>387.8</v>
      </c>
      <c r="H377" s="147">
        <f t="shared" si="61"/>
        <v>64.590273151232509</v>
      </c>
      <c r="I377" s="164">
        <f t="shared" si="62"/>
        <v>64.590273151232509</v>
      </c>
    </row>
    <row r="378" spans="1:9" ht="13.15" customHeight="1" x14ac:dyDescent="0.2">
      <c r="A378" s="105" t="s">
        <v>73</v>
      </c>
      <c r="B378" s="104" t="s">
        <v>237</v>
      </c>
      <c r="C378" s="106">
        <v>200</v>
      </c>
      <c r="D378" s="106"/>
      <c r="E378" s="147">
        <f t="shared" si="71"/>
        <v>600.4</v>
      </c>
      <c r="F378" s="147">
        <f t="shared" si="71"/>
        <v>600.4</v>
      </c>
      <c r="G378" s="147">
        <f t="shared" si="71"/>
        <v>387.8</v>
      </c>
      <c r="H378" s="147">
        <f t="shared" si="61"/>
        <v>64.590273151232509</v>
      </c>
      <c r="I378" s="164">
        <f t="shared" si="62"/>
        <v>64.590273151232509</v>
      </c>
    </row>
    <row r="379" spans="1:9" ht="25.5" x14ac:dyDescent="0.2">
      <c r="A379" s="105" t="s">
        <v>75</v>
      </c>
      <c r="B379" s="104" t="s">
        <v>237</v>
      </c>
      <c r="C379" s="106">
        <v>240</v>
      </c>
      <c r="D379" s="106">
        <v>900100</v>
      </c>
      <c r="E379" s="147">
        <v>600.4</v>
      </c>
      <c r="F379" s="147">
        <v>600.4</v>
      </c>
      <c r="G379" s="147">
        <v>387.8</v>
      </c>
      <c r="H379" s="147">
        <f t="shared" si="61"/>
        <v>64.590273151232509</v>
      </c>
      <c r="I379" s="164">
        <f t="shared" si="62"/>
        <v>64.590273151232509</v>
      </c>
    </row>
    <row r="380" spans="1:9" ht="25.5" x14ac:dyDescent="0.2">
      <c r="A380" s="109" t="s">
        <v>435</v>
      </c>
      <c r="B380" s="102" t="s">
        <v>238</v>
      </c>
      <c r="C380" s="99"/>
      <c r="D380" s="99"/>
      <c r="E380" s="143">
        <f t="shared" ref="E380:G383" si="72">E381</f>
        <v>51</v>
      </c>
      <c r="F380" s="143">
        <f t="shared" si="72"/>
        <v>51</v>
      </c>
      <c r="G380" s="143">
        <f t="shared" si="72"/>
        <v>36.200000000000003</v>
      </c>
      <c r="H380" s="143">
        <f t="shared" si="61"/>
        <v>70.980392156862749</v>
      </c>
      <c r="I380" s="163">
        <f t="shared" si="62"/>
        <v>70.980392156862749</v>
      </c>
    </row>
    <row r="381" spans="1:9" ht="25.5" x14ac:dyDescent="0.2">
      <c r="A381" s="116" t="s">
        <v>436</v>
      </c>
      <c r="B381" s="102" t="s">
        <v>239</v>
      </c>
      <c r="C381" s="99"/>
      <c r="D381" s="99"/>
      <c r="E381" s="143">
        <f t="shared" si="72"/>
        <v>51</v>
      </c>
      <c r="F381" s="143">
        <f t="shared" si="72"/>
        <v>51</v>
      </c>
      <c r="G381" s="143">
        <f t="shared" si="72"/>
        <v>36.200000000000003</v>
      </c>
      <c r="H381" s="143">
        <f t="shared" si="61"/>
        <v>70.980392156862749</v>
      </c>
      <c r="I381" s="163">
        <f t="shared" si="62"/>
        <v>70.980392156862749</v>
      </c>
    </row>
    <row r="382" spans="1:9" ht="24.75" customHeight="1" x14ac:dyDescent="0.2">
      <c r="A382" s="117" t="s">
        <v>231</v>
      </c>
      <c r="B382" s="104" t="s">
        <v>437</v>
      </c>
      <c r="C382" s="106"/>
      <c r="D382" s="106"/>
      <c r="E382" s="147">
        <f t="shared" si="72"/>
        <v>51</v>
      </c>
      <c r="F382" s="147">
        <f t="shared" si="72"/>
        <v>51</v>
      </c>
      <c r="G382" s="147">
        <f t="shared" si="72"/>
        <v>36.200000000000003</v>
      </c>
      <c r="H382" s="147">
        <f t="shared" si="61"/>
        <v>70.980392156862749</v>
      </c>
      <c r="I382" s="164">
        <f t="shared" si="62"/>
        <v>70.980392156862749</v>
      </c>
    </row>
    <row r="383" spans="1:9" ht="13.15" customHeight="1" x14ac:dyDescent="0.2">
      <c r="A383" s="105" t="s">
        <v>73</v>
      </c>
      <c r="B383" s="104" t="s">
        <v>437</v>
      </c>
      <c r="C383" s="106">
        <v>200</v>
      </c>
      <c r="D383" s="106"/>
      <c r="E383" s="147">
        <f t="shared" si="72"/>
        <v>51</v>
      </c>
      <c r="F383" s="147">
        <f t="shared" si="72"/>
        <v>51</v>
      </c>
      <c r="G383" s="147">
        <f t="shared" si="72"/>
        <v>36.200000000000003</v>
      </c>
      <c r="H383" s="147">
        <f t="shared" si="61"/>
        <v>70.980392156862749</v>
      </c>
      <c r="I383" s="164">
        <f t="shared" si="62"/>
        <v>70.980392156862749</v>
      </c>
    </row>
    <row r="384" spans="1:9" ht="25.5" x14ac:dyDescent="0.2">
      <c r="A384" s="105" t="s">
        <v>75</v>
      </c>
      <c r="B384" s="104" t="s">
        <v>437</v>
      </c>
      <c r="C384" s="106">
        <v>240</v>
      </c>
      <c r="D384" s="106">
        <v>900100</v>
      </c>
      <c r="E384" s="147">
        <v>51</v>
      </c>
      <c r="F384" s="147">
        <v>51</v>
      </c>
      <c r="G384" s="147">
        <v>36.200000000000003</v>
      </c>
      <c r="H384" s="147">
        <f t="shared" si="61"/>
        <v>70.980392156862749</v>
      </c>
      <c r="I384" s="164">
        <f t="shared" si="62"/>
        <v>70.980392156862749</v>
      </c>
    </row>
    <row r="385" spans="1:9" x14ac:dyDescent="0.2">
      <c r="A385" s="100" t="s">
        <v>89</v>
      </c>
      <c r="B385" s="102" t="s">
        <v>307</v>
      </c>
      <c r="C385" s="99"/>
      <c r="D385" s="99"/>
      <c r="E385" s="143">
        <f>E386</f>
        <v>25992.2</v>
      </c>
      <c r="F385" s="143">
        <f>F386</f>
        <v>25992.2</v>
      </c>
      <c r="G385" s="143">
        <f t="shared" ref="G385:G388" si="73">G386</f>
        <v>18272.600000000002</v>
      </c>
      <c r="H385" s="143">
        <f t="shared" si="61"/>
        <v>70.30032086549042</v>
      </c>
      <c r="I385" s="163">
        <f t="shared" si="62"/>
        <v>70.30032086549042</v>
      </c>
    </row>
    <row r="386" spans="1:9" ht="25.5" x14ac:dyDescent="0.2">
      <c r="A386" s="100" t="s">
        <v>275</v>
      </c>
      <c r="B386" s="102" t="s">
        <v>308</v>
      </c>
      <c r="C386" s="99"/>
      <c r="D386" s="99"/>
      <c r="E386" s="143">
        <f>E387</f>
        <v>25992.2</v>
      </c>
      <c r="F386" s="143">
        <f>F387</f>
        <v>25992.2</v>
      </c>
      <c r="G386" s="143">
        <f t="shared" si="73"/>
        <v>18272.600000000002</v>
      </c>
      <c r="H386" s="143">
        <f t="shared" si="61"/>
        <v>70.30032086549042</v>
      </c>
      <c r="I386" s="163">
        <f t="shared" si="62"/>
        <v>70.30032086549042</v>
      </c>
    </row>
    <row r="387" spans="1:9" x14ac:dyDescent="0.2">
      <c r="A387" s="105" t="s">
        <v>309</v>
      </c>
      <c r="B387" s="104" t="s">
        <v>310</v>
      </c>
      <c r="C387" s="106"/>
      <c r="D387" s="106"/>
      <c r="E387" s="147">
        <f>E388+E392+E390</f>
        <v>25992.2</v>
      </c>
      <c r="F387" s="147">
        <f>F388+F392+F390</f>
        <v>25992.2</v>
      </c>
      <c r="G387" s="147">
        <f>G388+G392+G390</f>
        <v>18272.600000000002</v>
      </c>
      <c r="H387" s="143">
        <f t="shared" si="61"/>
        <v>70.30032086549042</v>
      </c>
      <c r="I387" s="163">
        <f t="shared" si="62"/>
        <v>70.30032086549042</v>
      </c>
    </row>
    <row r="388" spans="1:9" ht="38.25" x14ac:dyDescent="0.2">
      <c r="A388" s="105" t="s">
        <v>78</v>
      </c>
      <c r="B388" s="104" t="s">
        <v>310</v>
      </c>
      <c r="C388" s="106" t="s">
        <v>79</v>
      </c>
      <c r="D388" s="106"/>
      <c r="E388" s="147">
        <f>E389</f>
        <v>23259.3</v>
      </c>
      <c r="F388" s="147">
        <f>F389</f>
        <v>23259.3</v>
      </c>
      <c r="G388" s="147">
        <f t="shared" si="73"/>
        <v>16599.3</v>
      </c>
      <c r="H388" s="147">
        <f t="shared" si="61"/>
        <v>71.366292192800302</v>
      </c>
      <c r="I388" s="164">
        <f t="shared" si="62"/>
        <v>71.366292192800302</v>
      </c>
    </row>
    <row r="389" spans="1:9" x14ac:dyDescent="0.2">
      <c r="A389" s="105" t="s">
        <v>83</v>
      </c>
      <c r="B389" s="104" t="s">
        <v>310</v>
      </c>
      <c r="C389" s="106" t="s">
        <v>84</v>
      </c>
      <c r="D389" s="106">
        <v>900100</v>
      </c>
      <c r="E389" s="147">
        <v>23259.3</v>
      </c>
      <c r="F389" s="147">
        <v>23259.3</v>
      </c>
      <c r="G389" s="147">
        <v>16599.3</v>
      </c>
      <c r="H389" s="147">
        <f t="shared" si="61"/>
        <v>71.366292192800302</v>
      </c>
      <c r="I389" s="164">
        <f t="shared" si="62"/>
        <v>71.366292192800302</v>
      </c>
    </row>
    <row r="390" spans="1:9" ht="13.15" customHeight="1" x14ac:dyDescent="0.2">
      <c r="A390" s="105" t="s">
        <v>73</v>
      </c>
      <c r="B390" s="104" t="s">
        <v>310</v>
      </c>
      <c r="C390" s="106">
        <v>200</v>
      </c>
      <c r="D390" s="106"/>
      <c r="E390" s="147">
        <f>E391</f>
        <v>2578.6999999999998</v>
      </c>
      <c r="F390" s="147">
        <f>F391</f>
        <v>2578.6999999999998</v>
      </c>
      <c r="G390" s="147">
        <f>G391</f>
        <v>1562.9</v>
      </c>
      <c r="H390" s="147">
        <f t="shared" si="61"/>
        <v>60.608058323961686</v>
      </c>
      <c r="I390" s="164">
        <f t="shared" si="62"/>
        <v>60.608058323961686</v>
      </c>
    </row>
    <row r="391" spans="1:9" ht="25.5" x14ac:dyDescent="0.2">
      <c r="A391" s="105" t="s">
        <v>75</v>
      </c>
      <c r="B391" s="104" t="s">
        <v>310</v>
      </c>
      <c r="C391" s="106">
        <v>240</v>
      </c>
      <c r="D391" s="106">
        <v>900100</v>
      </c>
      <c r="E391" s="153">
        <v>2578.6999999999998</v>
      </c>
      <c r="F391" s="153">
        <v>2578.6999999999998</v>
      </c>
      <c r="G391" s="155">
        <v>1562.9</v>
      </c>
      <c r="H391" s="147">
        <f t="shared" si="61"/>
        <v>60.608058323961686</v>
      </c>
      <c r="I391" s="164">
        <f t="shared" si="62"/>
        <v>60.608058323961686</v>
      </c>
    </row>
    <row r="392" spans="1:9" x14ac:dyDescent="0.2">
      <c r="A392" s="105" t="s">
        <v>85</v>
      </c>
      <c r="B392" s="104" t="s">
        <v>310</v>
      </c>
      <c r="C392" s="106" t="s">
        <v>86</v>
      </c>
      <c r="D392" s="106"/>
      <c r="E392" s="147">
        <f>E393</f>
        <v>154.19999999999999</v>
      </c>
      <c r="F392" s="147">
        <f>F393</f>
        <v>154.19999999999999</v>
      </c>
      <c r="G392" s="147">
        <f>G393</f>
        <v>110.4</v>
      </c>
      <c r="H392" s="147">
        <f t="shared" si="61"/>
        <v>71.595330739299627</v>
      </c>
      <c r="I392" s="164">
        <f t="shared" si="62"/>
        <v>71.595330739299627</v>
      </c>
    </row>
    <row r="393" spans="1:9" ht="14.45" customHeight="1" x14ac:dyDescent="0.2">
      <c r="A393" s="105" t="s">
        <v>87</v>
      </c>
      <c r="B393" s="104" t="s">
        <v>310</v>
      </c>
      <c r="C393" s="106" t="s">
        <v>88</v>
      </c>
      <c r="D393" s="106">
        <v>900100</v>
      </c>
      <c r="E393" s="147">
        <v>154.19999999999999</v>
      </c>
      <c r="F393" s="147">
        <v>154.19999999999999</v>
      </c>
      <c r="G393" s="147">
        <v>110.4</v>
      </c>
      <c r="H393" s="147">
        <f t="shared" si="61"/>
        <v>71.595330739299627</v>
      </c>
      <c r="I393" s="164">
        <f t="shared" si="62"/>
        <v>71.595330739299627</v>
      </c>
    </row>
    <row r="394" spans="1:9" s="81" customFormat="1" x14ac:dyDescent="0.2">
      <c r="A394" s="109" t="s">
        <v>438</v>
      </c>
      <c r="B394" s="102" t="s">
        <v>180</v>
      </c>
      <c r="C394" s="99"/>
      <c r="D394" s="99"/>
      <c r="E394" s="143">
        <f>E395+E405</f>
        <v>31694.6</v>
      </c>
      <c r="F394" s="143">
        <f>F395+F405</f>
        <v>37449.599999999999</v>
      </c>
      <c r="G394" s="143">
        <f>G395+G405</f>
        <v>25424.899999999998</v>
      </c>
      <c r="H394" s="143">
        <f t="shared" ref="H394:H457" si="74">G394/E394*100</f>
        <v>80.218396824695688</v>
      </c>
      <c r="I394" s="163">
        <f t="shared" ref="I394:I457" si="75">G394/F394*100</f>
        <v>67.890978808852438</v>
      </c>
    </row>
    <row r="395" spans="1:9" s="81" customFormat="1" x14ac:dyDescent="0.2">
      <c r="A395" s="109" t="s">
        <v>439</v>
      </c>
      <c r="B395" s="102" t="s">
        <v>181</v>
      </c>
      <c r="C395" s="99"/>
      <c r="D395" s="99"/>
      <c r="E395" s="143">
        <f t="shared" ref="E395:G397" si="76">E396</f>
        <v>3006.6000000000004</v>
      </c>
      <c r="F395" s="143">
        <f t="shared" si="76"/>
        <v>3006.6000000000004</v>
      </c>
      <c r="G395" s="143">
        <f t="shared" si="76"/>
        <v>2630.7</v>
      </c>
      <c r="H395" s="143">
        <f t="shared" si="74"/>
        <v>87.497505487926546</v>
      </c>
      <c r="I395" s="163">
        <f t="shared" si="75"/>
        <v>87.497505487926546</v>
      </c>
    </row>
    <row r="396" spans="1:9" s="81" customFormat="1" ht="38.25" x14ac:dyDescent="0.2">
      <c r="A396" s="109" t="s">
        <v>440</v>
      </c>
      <c r="B396" s="102" t="s">
        <v>182</v>
      </c>
      <c r="C396" s="99"/>
      <c r="D396" s="99"/>
      <c r="E396" s="143">
        <f>E397+E402</f>
        <v>3006.6000000000004</v>
      </c>
      <c r="F396" s="143">
        <f>F397+F402</f>
        <v>3006.6000000000004</v>
      </c>
      <c r="G396" s="143">
        <f>G397+G402</f>
        <v>2630.7</v>
      </c>
      <c r="H396" s="143">
        <f t="shared" si="74"/>
        <v>87.497505487926546</v>
      </c>
      <c r="I396" s="163">
        <f t="shared" si="75"/>
        <v>87.497505487926546</v>
      </c>
    </row>
    <row r="397" spans="1:9" s="81" customFormat="1" x14ac:dyDescent="0.2">
      <c r="A397" s="123" t="s">
        <v>183</v>
      </c>
      <c r="B397" s="104" t="s">
        <v>184</v>
      </c>
      <c r="C397" s="106"/>
      <c r="D397" s="106"/>
      <c r="E397" s="147">
        <f t="shared" si="76"/>
        <v>2630.8</v>
      </c>
      <c r="F397" s="147">
        <f t="shared" si="76"/>
        <v>2630.8</v>
      </c>
      <c r="G397" s="147">
        <f t="shared" si="76"/>
        <v>2630.7</v>
      </c>
      <c r="H397" s="147">
        <f t="shared" si="74"/>
        <v>99.996198874866948</v>
      </c>
      <c r="I397" s="164">
        <f t="shared" si="75"/>
        <v>99.996198874866948</v>
      </c>
    </row>
    <row r="398" spans="1:9" s="81" customFormat="1" x14ac:dyDescent="0.2">
      <c r="A398" s="110" t="s">
        <v>63</v>
      </c>
      <c r="B398" s="104" t="s">
        <v>184</v>
      </c>
      <c r="C398" s="166" t="s">
        <v>64</v>
      </c>
      <c r="D398" s="166"/>
      <c r="E398" s="147">
        <f>E400+E401+E399</f>
        <v>2630.8</v>
      </c>
      <c r="F398" s="147">
        <f>F400+F401+F399</f>
        <v>2630.8</v>
      </c>
      <c r="G398" s="147">
        <f>G400+G401+G399</f>
        <v>2630.7</v>
      </c>
      <c r="H398" s="147">
        <f t="shared" si="74"/>
        <v>99.996198874866948</v>
      </c>
      <c r="I398" s="164">
        <f t="shared" si="75"/>
        <v>99.996198874866948</v>
      </c>
    </row>
    <row r="399" spans="1:9" s="81" customFormat="1" x14ac:dyDescent="0.2">
      <c r="A399" s="110" t="s">
        <v>65</v>
      </c>
      <c r="B399" s="104" t="s">
        <v>184</v>
      </c>
      <c r="C399" s="166" t="s">
        <v>66</v>
      </c>
      <c r="D399" s="166" t="s">
        <v>286</v>
      </c>
      <c r="E399" s="149">
        <v>257.8</v>
      </c>
      <c r="F399" s="149">
        <v>257.8</v>
      </c>
      <c r="G399" s="149">
        <v>257.7</v>
      </c>
      <c r="H399" s="147">
        <f t="shared" si="74"/>
        <v>99.961210240496499</v>
      </c>
      <c r="I399" s="164">
        <f t="shared" si="75"/>
        <v>99.961210240496499</v>
      </c>
    </row>
    <row r="400" spans="1:9" s="81" customFormat="1" x14ac:dyDescent="0.2">
      <c r="A400" s="110" t="s">
        <v>65</v>
      </c>
      <c r="B400" s="104" t="s">
        <v>184</v>
      </c>
      <c r="C400" s="166" t="s">
        <v>66</v>
      </c>
      <c r="D400" s="166" t="s">
        <v>244</v>
      </c>
      <c r="E400" s="149">
        <v>1186.5</v>
      </c>
      <c r="F400" s="149">
        <v>1186.5</v>
      </c>
      <c r="G400" s="149">
        <v>1186.5</v>
      </c>
      <c r="H400" s="147">
        <f t="shared" si="74"/>
        <v>100</v>
      </c>
      <c r="I400" s="164">
        <f t="shared" si="75"/>
        <v>100</v>
      </c>
    </row>
    <row r="401" spans="1:9" s="81" customFormat="1" x14ac:dyDescent="0.2">
      <c r="A401" s="110" t="s">
        <v>65</v>
      </c>
      <c r="B401" s="104" t="s">
        <v>184</v>
      </c>
      <c r="C401" s="166" t="s">
        <v>66</v>
      </c>
      <c r="D401" s="166" t="s">
        <v>243</v>
      </c>
      <c r="E401" s="149">
        <v>1186.5</v>
      </c>
      <c r="F401" s="149">
        <v>1186.5</v>
      </c>
      <c r="G401" s="149">
        <v>1186.5</v>
      </c>
      <c r="H401" s="147">
        <f t="shared" si="74"/>
        <v>100</v>
      </c>
      <c r="I401" s="164">
        <f t="shared" si="75"/>
        <v>100</v>
      </c>
    </row>
    <row r="402" spans="1:9" s="81" customFormat="1" ht="25.5" x14ac:dyDescent="0.2">
      <c r="A402" s="110" t="s">
        <v>604</v>
      </c>
      <c r="B402" s="104" t="s">
        <v>605</v>
      </c>
      <c r="C402" s="166"/>
      <c r="D402" s="166"/>
      <c r="E402" s="149">
        <f t="shared" ref="E402:G403" si="77">E403</f>
        <v>375.8</v>
      </c>
      <c r="F402" s="149">
        <f t="shared" si="77"/>
        <v>375.8</v>
      </c>
      <c r="G402" s="149">
        <f t="shared" si="77"/>
        <v>0</v>
      </c>
      <c r="H402" s="147">
        <f t="shared" si="74"/>
        <v>0</v>
      </c>
      <c r="I402" s="164">
        <f t="shared" si="75"/>
        <v>0</v>
      </c>
    </row>
    <row r="403" spans="1:9" s="81" customFormat="1" x14ac:dyDescent="0.2">
      <c r="A403" s="110" t="s">
        <v>63</v>
      </c>
      <c r="B403" s="104" t="s">
        <v>605</v>
      </c>
      <c r="C403" s="166" t="s">
        <v>64</v>
      </c>
      <c r="D403" s="166"/>
      <c r="E403" s="149">
        <f t="shared" si="77"/>
        <v>375.8</v>
      </c>
      <c r="F403" s="149">
        <f t="shared" si="77"/>
        <v>375.8</v>
      </c>
      <c r="G403" s="149">
        <f t="shared" si="77"/>
        <v>0</v>
      </c>
      <c r="H403" s="147">
        <f t="shared" si="74"/>
        <v>0</v>
      </c>
      <c r="I403" s="164">
        <f t="shared" si="75"/>
        <v>0</v>
      </c>
    </row>
    <row r="404" spans="1:9" s="81" customFormat="1" x14ac:dyDescent="0.2">
      <c r="A404" s="110" t="s">
        <v>65</v>
      </c>
      <c r="B404" s="104" t="s">
        <v>605</v>
      </c>
      <c r="C404" s="166" t="s">
        <v>66</v>
      </c>
      <c r="D404" s="166" t="s">
        <v>243</v>
      </c>
      <c r="E404" s="149">
        <v>375.8</v>
      </c>
      <c r="F404" s="149">
        <v>375.8</v>
      </c>
      <c r="G404" s="149">
        <v>0</v>
      </c>
      <c r="H404" s="147">
        <f t="shared" si="74"/>
        <v>0</v>
      </c>
      <c r="I404" s="164">
        <f t="shared" si="75"/>
        <v>0</v>
      </c>
    </row>
    <row r="405" spans="1:9" s="81" customFormat="1" ht="25.5" x14ac:dyDescent="0.2">
      <c r="A405" s="109" t="s">
        <v>441</v>
      </c>
      <c r="B405" s="102" t="s">
        <v>185</v>
      </c>
      <c r="C405" s="99"/>
      <c r="D405" s="99"/>
      <c r="E405" s="143">
        <f t="shared" ref="E405:G408" si="78">E406</f>
        <v>28688</v>
      </c>
      <c r="F405" s="143">
        <f t="shared" si="78"/>
        <v>34443</v>
      </c>
      <c r="G405" s="143">
        <f t="shared" si="78"/>
        <v>22794.199999999997</v>
      </c>
      <c r="H405" s="143">
        <f t="shared" si="74"/>
        <v>79.455521472392633</v>
      </c>
      <c r="I405" s="163">
        <f t="shared" si="75"/>
        <v>66.179484946142892</v>
      </c>
    </row>
    <row r="406" spans="1:9" s="81" customFormat="1" ht="38.25" x14ac:dyDescent="0.2">
      <c r="A406" s="109" t="s">
        <v>442</v>
      </c>
      <c r="B406" s="102" t="s">
        <v>186</v>
      </c>
      <c r="C406" s="99"/>
      <c r="D406" s="99"/>
      <c r="E406" s="143">
        <f>E407+E410</f>
        <v>28688</v>
      </c>
      <c r="F406" s="143">
        <f>F407+F410</f>
        <v>34443</v>
      </c>
      <c r="G406" s="143">
        <f>G407+G410</f>
        <v>22794.199999999997</v>
      </c>
      <c r="H406" s="143">
        <f t="shared" si="74"/>
        <v>79.455521472392633</v>
      </c>
      <c r="I406" s="163">
        <f t="shared" si="75"/>
        <v>66.179484946142892</v>
      </c>
    </row>
    <row r="407" spans="1:9" s="81" customFormat="1" ht="25.5" x14ac:dyDescent="0.2">
      <c r="A407" s="123" t="s">
        <v>729</v>
      </c>
      <c r="B407" s="104" t="s">
        <v>187</v>
      </c>
      <c r="C407" s="106"/>
      <c r="D407" s="106"/>
      <c r="E407" s="147">
        <f>E408</f>
        <v>5755</v>
      </c>
      <c r="F407" s="147">
        <f>F408</f>
        <v>5755</v>
      </c>
      <c r="G407" s="147">
        <f>G408</f>
        <v>2739.6</v>
      </c>
      <c r="H407" s="147">
        <f t="shared" si="74"/>
        <v>47.603822762814943</v>
      </c>
      <c r="I407" s="164">
        <f t="shared" si="75"/>
        <v>47.603822762814943</v>
      </c>
    </row>
    <row r="408" spans="1:9" s="81" customFormat="1" x14ac:dyDescent="0.2">
      <c r="A408" s="105" t="s">
        <v>59</v>
      </c>
      <c r="B408" s="104" t="s">
        <v>187</v>
      </c>
      <c r="C408" s="166" t="s">
        <v>60</v>
      </c>
      <c r="D408" s="106"/>
      <c r="E408" s="147">
        <f t="shared" si="78"/>
        <v>5755</v>
      </c>
      <c r="F408" s="147">
        <f t="shared" si="78"/>
        <v>5755</v>
      </c>
      <c r="G408" s="147">
        <f t="shared" si="78"/>
        <v>2739.6</v>
      </c>
      <c r="H408" s="147">
        <f t="shared" si="74"/>
        <v>47.603822762814943</v>
      </c>
      <c r="I408" s="164">
        <f t="shared" si="75"/>
        <v>47.603822762814943</v>
      </c>
    </row>
    <row r="409" spans="1:9" s="81" customFormat="1" x14ac:dyDescent="0.2">
      <c r="A409" s="105" t="s">
        <v>61</v>
      </c>
      <c r="B409" s="104" t="s">
        <v>187</v>
      </c>
      <c r="C409" s="166" t="s">
        <v>62</v>
      </c>
      <c r="D409" s="106">
        <v>900303</v>
      </c>
      <c r="E409" s="147">
        <v>5755</v>
      </c>
      <c r="F409" s="147">
        <v>5755</v>
      </c>
      <c r="G409" s="147">
        <v>2739.6</v>
      </c>
      <c r="H409" s="147">
        <f t="shared" si="74"/>
        <v>47.603822762814943</v>
      </c>
      <c r="I409" s="164">
        <f t="shared" si="75"/>
        <v>47.603822762814943</v>
      </c>
    </row>
    <row r="410" spans="1:9" s="81" customFormat="1" x14ac:dyDescent="0.2">
      <c r="A410" s="110" t="s">
        <v>642</v>
      </c>
      <c r="B410" s="104" t="s">
        <v>643</v>
      </c>
      <c r="C410" s="166"/>
      <c r="D410" s="106"/>
      <c r="E410" s="147">
        <f t="shared" ref="E410:G411" si="79">E411</f>
        <v>22933</v>
      </c>
      <c r="F410" s="147">
        <f t="shared" si="79"/>
        <v>28688</v>
      </c>
      <c r="G410" s="147">
        <f t="shared" si="79"/>
        <v>20054.599999999999</v>
      </c>
      <c r="H410" s="147">
        <f t="shared" si="74"/>
        <v>87.448654776958961</v>
      </c>
      <c r="I410" s="164">
        <f t="shared" si="75"/>
        <v>69.905883993307299</v>
      </c>
    </row>
    <row r="411" spans="1:9" s="81" customFormat="1" x14ac:dyDescent="0.2">
      <c r="A411" s="110" t="s">
        <v>63</v>
      </c>
      <c r="B411" s="104" t="s">
        <v>643</v>
      </c>
      <c r="C411" s="166" t="s">
        <v>64</v>
      </c>
      <c r="D411" s="106"/>
      <c r="E411" s="147">
        <f t="shared" si="79"/>
        <v>22933</v>
      </c>
      <c r="F411" s="147">
        <f t="shared" si="79"/>
        <v>28688</v>
      </c>
      <c r="G411" s="147">
        <f t="shared" si="79"/>
        <v>20054.599999999999</v>
      </c>
      <c r="H411" s="147">
        <f t="shared" si="74"/>
        <v>87.448654776958961</v>
      </c>
      <c r="I411" s="164">
        <f t="shared" si="75"/>
        <v>69.905883993307299</v>
      </c>
    </row>
    <row r="412" spans="1:9" s="81" customFormat="1" x14ac:dyDescent="0.2">
      <c r="A412" s="110" t="s">
        <v>65</v>
      </c>
      <c r="B412" s="104" t="s">
        <v>643</v>
      </c>
      <c r="C412" s="166" t="s">
        <v>66</v>
      </c>
      <c r="D412" s="106">
        <v>900303</v>
      </c>
      <c r="E412" s="147">
        <v>22933</v>
      </c>
      <c r="F412" s="147">
        <v>28688</v>
      </c>
      <c r="G412" s="147">
        <v>20054.599999999999</v>
      </c>
      <c r="H412" s="147">
        <f t="shared" si="74"/>
        <v>87.448654776958961</v>
      </c>
      <c r="I412" s="164">
        <f t="shared" si="75"/>
        <v>69.905883993307299</v>
      </c>
    </row>
    <row r="413" spans="1:9" s="81" customFormat="1" ht="24.6" customHeight="1" x14ac:dyDescent="0.2">
      <c r="A413" s="125" t="s">
        <v>443</v>
      </c>
      <c r="B413" s="102" t="s">
        <v>102</v>
      </c>
      <c r="C413" s="74"/>
      <c r="D413" s="74"/>
      <c r="E413" s="143">
        <f>E414+E419+E425+E467+E479</f>
        <v>1432631.0999999999</v>
      </c>
      <c r="F413" s="143">
        <f>F414+F419+F425+F467+F479</f>
        <v>1396596.4</v>
      </c>
      <c r="G413" s="143">
        <f>G414+G419+G425+G467+G479</f>
        <v>69379.399999999994</v>
      </c>
      <c r="H413" s="143">
        <f t="shared" si="74"/>
        <v>4.842795887929559</v>
      </c>
      <c r="I413" s="163">
        <f t="shared" si="75"/>
        <v>4.9677487354256389</v>
      </c>
    </row>
    <row r="414" spans="1:9" s="81" customFormat="1" x14ac:dyDescent="0.2">
      <c r="A414" s="125" t="s">
        <v>444</v>
      </c>
      <c r="B414" s="102" t="s">
        <v>103</v>
      </c>
      <c r="C414" s="76"/>
      <c r="D414" s="76"/>
      <c r="E414" s="143">
        <f t="shared" ref="E414:F417" si="80">E415</f>
        <v>3607</v>
      </c>
      <c r="F414" s="143">
        <f t="shared" si="80"/>
        <v>3607</v>
      </c>
      <c r="G414" s="143">
        <f t="shared" ref="G414:G417" si="81">G415</f>
        <v>0</v>
      </c>
      <c r="H414" s="143">
        <f t="shared" si="74"/>
        <v>0</v>
      </c>
      <c r="I414" s="163">
        <f t="shared" si="75"/>
        <v>0</v>
      </c>
    </row>
    <row r="415" spans="1:9" s="81" customFormat="1" ht="38.25" x14ac:dyDescent="0.2">
      <c r="A415" s="125" t="s">
        <v>445</v>
      </c>
      <c r="B415" s="102" t="s">
        <v>446</v>
      </c>
      <c r="C415" s="76"/>
      <c r="D415" s="76"/>
      <c r="E415" s="143">
        <f t="shared" si="80"/>
        <v>3607</v>
      </c>
      <c r="F415" s="143">
        <f t="shared" si="80"/>
        <v>3607</v>
      </c>
      <c r="G415" s="143">
        <f t="shared" si="81"/>
        <v>0</v>
      </c>
      <c r="H415" s="143">
        <f t="shared" si="74"/>
        <v>0</v>
      </c>
      <c r="I415" s="163">
        <f t="shared" si="75"/>
        <v>0</v>
      </c>
    </row>
    <row r="416" spans="1:9" s="82" customFormat="1" ht="18" customHeight="1" x14ac:dyDescent="0.2">
      <c r="A416" s="105" t="s">
        <v>537</v>
      </c>
      <c r="B416" s="126" t="s">
        <v>538</v>
      </c>
      <c r="C416" s="106"/>
      <c r="D416" s="106"/>
      <c r="E416" s="147">
        <f t="shared" si="80"/>
        <v>3607</v>
      </c>
      <c r="F416" s="147">
        <f t="shared" si="80"/>
        <v>3607</v>
      </c>
      <c r="G416" s="147">
        <f t="shared" si="81"/>
        <v>0</v>
      </c>
      <c r="H416" s="147">
        <f t="shared" si="74"/>
        <v>0</v>
      </c>
      <c r="I416" s="164">
        <f t="shared" si="75"/>
        <v>0</v>
      </c>
    </row>
    <row r="417" spans="1:9" s="82" customFormat="1" ht="18" customHeight="1" x14ac:dyDescent="0.2">
      <c r="A417" s="105" t="s">
        <v>67</v>
      </c>
      <c r="B417" s="126" t="s">
        <v>538</v>
      </c>
      <c r="C417" s="106" t="s">
        <v>68</v>
      </c>
      <c r="D417" s="106"/>
      <c r="E417" s="147">
        <f t="shared" si="80"/>
        <v>3607</v>
      </c>
      <c r="F417" s="147">
        <f t="shared" si="80"/>
        <v>3607</v>
      </c>
      <c r="G417" s="147">
        <f t="shared" si="81"/>
        <v>0</v>
      </c>
      <c r="H417" s="147">
        <f t="shared" si="74"/>
        <v>0</v>
      </c>
      <c r="I417" s="164">
        <f t="shared" si="75"/>
        <v>0</v>
      </c>
    </row>
    <row r="418" spans="1:9" s="82" customFormat="1" ht="13.15" customHeight="1" x14ac:dyDescent="0.2">
      <c r="A418" s="105" t="s">
        <v>69</v>
      </c>
      <c r="B418" s="126" t="s">
        <v>538</v>
      </c>
      <c r="C418" s="106" t="s">
        <v>70</v>
      </c>
      <c r="D418" s="106">
        <v>900100</v>
      </c>
      <c r="E418" s="147">
        <v>3607</v>
      </c>
      <c r="F418" s="147">
        <v>3607</v>
      </c>
      <c r="G418" s="147">
        <v>0</v>
      </c>
      <c r="H418" s="147">
        <f t="shared" si="74"/>
        <v>0</v>
      </c>
      <c r="I418" s="164">
        <f t="shared" si="75"/>
        <v>0</v>
      </c>
    </row>
    <row r="419" spans="1:9" s="81" customFormat="1" ht="14.45" customHeight="1" x14ac:dyDescent="0.2">
      <c r="A419" s="100" t="s">
        <v>447</v>
      </c>
      <c r="B419" s="127" t="s">
        <v>289</v>
      </c>
      <c r="C419" s="99"/>
      <c r="D419" s="99"/>
      <c r="E419" s="143">
        <f>E420</f>
        <v>90282.799999999988</v>
      </c>
      <c r="F419" s="143">
        <f>F420</f>
        <v>80161.899999999994</v>
      </c>
      <c r="G419" s="143">
        <f>G420</f>
        <v>0</v>
      </c>
      <c r="H419" s="143">
        <f t="shared" si="74"/>
        <v>0</v>
      </c>
      <c r="I419" s="163">
        <f t="shared" si="75"/>
        <v>0</v>
      </c>
    </row>
    <row r="420" spans="1:9" s="82" customFormat="1" ht="46.9" customHeight="1" x14ac:dyDescent="0.2">
      <c r="A420" s="100" t="s">
        <v>649</v>
      </c>
      <c r="B420" s="127" t="s">
        <v>648</v>
      </c>
      <c r="C420" s="99"/>
      <c r="D420" s="99"/>
      <c r="E420" s="143">
        <f t="shared" ref="E420:G421" si="82">E421</f>
        <v>90282.799999999988</v>
      </c>
      <c r="F420" s="143">
        <f t="shared" si="82"/>
        <v>80161.899999999994</v>
      </c>
      <c r="G420" s="143">
        <f t="shared" si="82"/>
        <v>0</v>
      </c>
      <c r="H420" s="143">
        <f t="shared" si="74"/>
        <v>0</v>
      </c>
      <c r="I420" s="163">
        <f t="shared" si="75"/>
        <v>0</v>
      </c>
    </row>
    <row r="421" spans="1:9" s="81" customFormat="1" ht="36.6" customHeight="1" x14ac:dyDescent="0.2">
      <c r="A421" s="105" t="s">
        <v>650</v>
      </c>
      <c r="B421" s="126" t="s">
        <v>651</v>
      </c>
      <c r="C421" s="106"/>
      <c r="D421" s="106"/>
      <c r="E421" s="147">
        <f t="shared" si="82"/>
        <v>90282.799999999988</v>
      </c>
      <c r="F421" s="147">
        <f t="shared" si="82"/>
        <v>80161.899999999994</v>
      </c>
      <c r="G421" s="147">
        <f t="shared" si="82"/>
        <v>0</v>
      </c>
      <c r="H421" s="147">
        <f t="shared" si="74"/>
        <v>0</v>
      </c>
      <c r="I421" s="164">
        <f t="shared" si="75"/>
        <v>0</v>
      </c>
    </row>
    <row r="422" spans="1:9" s="81" customFormat="1" ht="13.15" customHeight="1" x14ac:dyDescent="0.2">
      <c r="A422" s="105" t="s">
        <v>73</v>
      </c>
      <c r="B422" s="126" t="s">
        <v>651</v>
      </c>
      <c r="C422" s="106">
        <v>200</v>
      </c>
      <c r="D422" s="106"/>
      <c r="E422" s="147">
        <f>E423+E424</f>
        <v>90282.799999999988</v>
      </c>
      <c r="F422" s="147">
        <f>F423+F424</f>
        <v>80161.899999999994</v>
      </c>
      <c r="G422" s="147">
        <f>G423+G424</f>
        <v>0</v>
      </c>
      <c r="H422" s="147">
        <f t="shared" si="74"/>
        <v>0</v>
      </c>
      <c r="I422" s="164">
        <f t="shared" si="75"/>
        <v>0</v>
      </c>
    </row>
    <row r="423" spans="1:9" s="81" customFormat="1" ht="24" customHeight="1" x14ac:dyDescent="0.2">
      <c r="A423" s="105" t="s">
        <v>75</v>
      </c>
      <c r="B423" s="126" t="s">
        <v>651</v>
      </c>
      <c r="C423" s="106">
        <v>240</v>
      </c>
      <c r="D423" s="106">
        <v>900302</v>
      </c>
      <c r="E423" s="149">
        <v>73219.399999999994</v>
      </c>
      <c r="F423" s="149">
        <v>63098.5</v>
      </c>
      <c r="G423" s="149">
        <v>0</v>
      </c>
      <c r="H423" s="147">
        <f t="shared" si="74"/>
        <v>0</v>
      </c>
      <c r="I423" s="164">
        <f t="shared" si="75"/>
        <v>0</v>
      </c>
    </row>
    <row r="424" spans="1:9" s="81" customFormat="1" ht="24" customHeight="1" x14ac:dyDescent="0.2">
      <c r="A424" s="105" t="s">
        <v>75</v>
      </c>
      <c r="B424" s="126" t="s">
        <v>651</v>
      </c>
      <c r="C424" s="106">
        <v>240</v>
      </c>
      <c r="D424" s="106">
        <v>900100</v>
      </c>
      <c r="E424" s="149">
        <v>17063.400000000001</v>
      </c>
      <c r="F424" s="149">
        <v>17063.400000000001</v>
      </c>
      <c r="G424" s="149">
        <v>0</v>
      </c>
      <c r="H424" s="147">
        <f t="shared" si="74"/>
        <v>0</v>
      </c>
      <c r="I424" s="164">
        <f t="shared" si="75"/>
        <v>0</v>
      </c>
    </row>
    <row r="425" spans="1:9" s="81" customFormat="1" ht="19.149999999999999" customHeight="1" x14ac:dyDescent="0.2">
      <c r="A425" s="125" t="s">
        <v>448</v>
      </c>
      <c r="B425" s="102" t="s">
        <v>104</v>
      </c>
      <c r="C425" s="76"/>
      <c r="D425" s="76"/>
      <c r="E425" s="143">
        <f>E435+E463+E426+E459</f>
        <v>1331772.1999999997</v>
      </c>
      <c r="F425" s="143">
        <f>F435+F463+F426+F459</f>
        <v>1305858.3999999999</v>
      </c>
      <c r="G425" s="143">
        <f>G435+G463+G426+G459</f>
        <v>67547.399999999994</v>
      </c>
      <c r="H425" s="143">
        <f t="shared" si="74"/>
        <v>5.0719935436405725</v>
      </c>
      <c r="I425" s="163">
        <f t="shared" si="75"/>
        <v>5.1726435270470361</v>
      </c>
    </row>
    <row r="426" spans="1:9" s="81" customFormat="1" ht="30" customHeight="1" x14ac:dyDescent="0.2">
      <c r="A426" s="125" t="s">
        <v>691</v>
      </c>
      <c r="B426" s="102" t="s">
        <v>690</v>
      </c>
      <c r="C426" s="76"/>
      <c r="D426" s="76"/>
      <c r="E426" s="143">
        <f>E431+E427</f>
        <v>68173.2</v>
      </c>
      <c r="F426" s="143">
        <f>F431+F427</f>
        <v>75302.3</v>
      </c>
      <c r="G426" s="143">
        <f>G431+G427</f>
        <v>27985.7</v>
      </c>
      <c r="H426" s="143">
        <f t="shared" si="74"/>
        <v>41.050882164838967</v>
      </c>
      <c r="I426" s="163">
        <f t="shared" si="75"/>
        <v>37.164469079961698</v>
      </c>
    </row>
    <row r="427" spans="1:9" s="81" customFormat="1" ht="19.149999999999999" customHeight="1" x14ac:dyDescent="0.2">
      <c r="A427" s="128" t="s">
        <v>723</v>
      </c>
      <c r="B427" s="104" t="s">
        <v>724</v>
      </c>
      <c r="C427" s="71"/>
      <c r="D427" s="71"/>
      <c r="E427" s="147">
        <f>E428</f>
        <v>7461.1</v>
      </c>
      <c r="F427" s="147">
        <f>F428</f>
        <v>14590.2</v>
      </c>
      <c r="G427" s="147">
        <f>G428</f>
        <v>0</v>
      </c>
      <c r="H427" s="147">
        <f t="shared" si="74"/>
        <v>0</v>
      </c>
      <c r="I427" s="164">
        <f t="shared" si="75"/>
        <v>0</v>
      </c>
    </row>
    <row r="428" spans="1:9" s="81" customFormat="1" ht="21" customHeight="1" x14ac:dyDescent="0.2">
      <c r="A428" s="105" t="s">
        <v>59</v>
      </c>
      <c r="B428" s="104" t="s">
        <v>724</v>
      </c>
      <c r="C428" s="106" t="s">
        <v>60</v>
      </c>
      <c r="D428" s="106"/>
      <c r="E428" s="147">
        <f>E429+E430</f>
        <v>7461.1</v>
      </c>
      <c r="F428" s="147">
        <f>F429+F430</f>
        <v>14590.2</v>
      </c>
      <c r="G428" s="147">
        <f>G429+G430</f>
        <v>0</v>
      </c>
      <c r="H428" s="147">
        <f t="shared" si="74"/>
        <v>0</v>
      </c>
      <c r="I428" s="164">
        <f t="shared" si="75"/>
        <v>0</v>
      </c>
    </row>
    <row r="429" spans="1:9" s="81" customFormat="1" ht="21" customHeight="1" x14ac:dyDescent="0.2">
      <c r="A429" s="105" t="s">
        <v>61</v>
      </c>
      <c r="B429" s="104" t="s">
        <v>724</v>
      </c>
      <c r="C429" s="106" t="s">
        <v>62</v>
      </c>
      <c r="D429" s="106">
        <v>900302</v>
      </c>
      <c r="E429" s="147">
        <v>6051</v>
      </c>
      <c r="F429" s="147">
        <v>11832.7</v>
      </c>
      <c r="G429" s="147">
        <v>0</v>
      </c>
      <c r="H429" s="147">
        <f t="shared" si="74"/>
        <v>0</v>
      </c>
      <c r="I429" s="164">
        <f t="shared" si="75"/>
        <v>0</v>
      </c>
    </row>
    <row r="430" spans="1:9" s="81" customFormat="1" ht="21" customHeight="1" x14ac:dyDescent="0.2">
      <c r="A430" s="105" t="s">
        <v>61</v>
      </c>
      <c r="B430" s="104" t="s">
        <v>724</v>
      </c>
      <c r="C430" s="106" t="s">
        <v>62</v>
      </c>
      <c r="D430" s="106">
        <v>900100</v>
      </c>
      <c r="E430" s="147">
        <v>1410.1</v>
      </c>
      <c r="F430" s="147">
        <v>2757.5</v>
      </c>
      <c r="G430" s="153">
        <v>0</v>
      </c>
      <c r="H430" s="147">
        <f t="shared" si="74"/>
        <v>0</v>
      </c>
      <c r="I430" s="164">
        <f t="shared" si="75"/>
        <v>0</v>
      </c>
    </row>
    <row r="431" spans="1:9" s="81" customFormat="1" ht="25.9" customHeight="1" x14ac:dyDescent="0.2">
      <c r="A431" s="128" t="s">
        <v>693</v>
      </c>
      <c r="B431" s="104" t="s">
        <v>692</v>
      </c>
      <c r="C431" s="71"/>
      <c r="D431" s="71"/>
      <c r="E431" s="147">
        <f>E432</f>
        <v>60712.1</v>
      </c>
      <c r="F431" s="147">
        <f>F432</f>
        <v>60712.1</v>
      </c>
      <c r="G431" s="147">
        <f>G432</f>
        <v>27985.7</v>
      </c>
      <c r="H431" s="147">
        <f t="shared" si="74"/>
        <v>46.095753564775393</v>
      </c>
      <c r="I431" s="164">
        <f t="shared" si="75"/>
        <v>46.095753564775393</v>
      </c>
    </row>
    <row r="432" spans="1:9" s="81" customFormat="1" ht="19.149999999999999" customHeight="1" x14ac:dyDescent="0.2">
      <c r="A432" s="105" t="s">
        <v>59</v>
      </c>
      <c r="B432" s="104" t="s">
        <v>692</v>
      </c>
      <c r="C432" s="106" t="s">
        <v>60</v>
      </c>
      <c r="D432" s="106"/>
      <c r="E432" s="147">
        <f>E433+E434</f>
        <v>60712.1</v>
      </c>
      <c r="F432" s="147">
        <f>F433+F434</f>
        <v>60712.1</v>
      </c>
      <c r="G432" s="147">
        <f>G433+G434</f>
        <v>27985.7</v>
      </c>
      <c r="H432" s="147">
        <f t="shared" si="74"/>
        <v>46.095753564775393</v>
      </c>
      <c r="I432" s="164">
        <f t="shared" si="75"/>
        <v>46.095753564775393</v>
      </c>
    </row>
    <row r="433" spans="1:9" s="81" customFormat="1" ht="19.149999999999999" customHeight="1" x14ac:dyDescent="0.2">
      <c r="A433" s="105" t="s">
        <v>61</v>
      </c>
      <c r="B433" s="104" t="s">
        <v>692</v>
      </c>
      <c r="C433" s="106" t="s">
        <v>62</v>
      </c>
      <c r="D433" s="106">
        <v>900304</v>
      </c>
      <c r="E433" s="147">
        <v>49237.5</v>
      </c>
      <c r="F433" s="147">
        <v>49237.5</v>
      </c>
      <c r="G433" s="147">
        <v>22696.400000000001</v>
      </c>
      <c r="H433" s="147">
        <f t="shared" si="74"/>
        <v>46.095760345265298</v>
      </c>
      <c r="I433" s="164">
        <f t="shared" si="75"/>
        <v>46.095760345265298</v>
      </c>
    </row>
    <row r="434" spans="1:9" s="81" customFormat="1" ht="19.149999999999999" customHeight="1" x14ac:dyDescent="0.2">
      <c r="A434" s="105" t="s">
        <v>61</v>
      </c>
      <c r="B434" s="104" t="s">
        <v>692</v>
      </c>
      <c r="C434" s="106" t="s">
        <v>62</v>
      </c>
      <c r="D434" s="106">
        <v>900100</v>
      </c>
      <c r="E434" s="147">
        <v>11474.6</v>
      </c>
      <c r="F434" s="147">
        <v>11474.6</v>
      </c>
      <c r="G434" s="147">
        <v>5289.3</v>
      </c>
      <c r="H434" s="147">
        <f t="shared" si="74"/>
        <v>46.09572446969829</v>
      </c>
      <c r="I434" s="164">
        <f t="shared" si="75"/>
        <v>46.09572446969829</v>
      </c>
    </row>
    <row r="435" spans="1:9" s="81" customFormat="1" ht="31.9" customHeight="1" x14ac:dyDescent="0.2">
      <c r="A435" s="129" t="s">
        <v>449</v>
      </c>
      <c r="B435" s="102" t="s">
        <v>105</v>
      </c>
      <c r="C435" s="99"/>
      <c r="D435" s="99"/>
      <c r="E435" s="143">
        <f>E436+E456+E444+E448+E452+E440</f>
        <v>1222837.2999999998</v>
      </c>
      <c r="F435" s="143">
        <f>F436+F456+F444+F448+F452+F440</f>
        <v>1189794.3999999999</v>
      </c>
      <c r="G435" s="143">
        <f>G436+G456+G444+G448+G452</f>
        <v>0</v>
      </c>
      <c r="H435" s="143">
        <f t="shared" si="74"/>
        <v>0</v>
      </c>
      <c r="I435" s="163">
        <f t="shared" si="75"/>
        <v>0</v>
      </c>
    </row>
    <row r="436" spans="1:9" s="81" customFormat="1" ht="22.9" customHeight="1" x14ac:dyDescent="0.2">
      <c r="A436" s="130" t="s">
        <v>341</v>
      </c>
      <c r="B436" s="104" t="s">
        <v>298</v>
      </c>
      <c r="C436" s="74"/>
      <c r="D436" s="74"/>
      <c r="E436" s="147">
        <f>E437</f>
        <v>283229.09999999998</v>
      </c>
      <c r="F436" s="147">
        <f>F437</f>
        <v>290997.8</v>
      </c>
      <c r="G436" s="147">
        <f>G437</f>
        <v>0</v>
      </c>
      <c r="H436" s="147">
        <f t="shared" si="74"/>
        <v>0</v>
      </c>
      <c r="I436" s="164">
        <f t="shared" si="75"/>
        <v>0</v>
      </c>
    </row>
    <row r="437" spans="1:9" s="81" customFormat="1" ht="13.15" customHeight="1" x14ac:dyDescent="0.2">
      <c r="A437" s="105" t="s">
        <v>73</v>
      </c>
      <c r="B437" s="104" t="s">
        <v>298</v>
      </c>
      <c r="C437" s="106">
        <v>200</v>
      </c>
      <c r="D437" s="106"/>
      <c r="E437" s="147">
        <f>E438+E439</f>
        <v>283229.09999999998</v>
      </c>
      <c r="F437" s="147">
        <f>F438+F439</f>
        <v>290997.8</v>
      </c>
      <c r="G437" s="147">
        <f>G438+G439</f>
        <v>0</v>
      </c>
      <c r="H437" s="147">
        <f t="shared" si="74"/>
        <v>0</v>
      </c>
      <c r="I437" s="164">
        <f t="shared" si="75"/>
        <v>0</v>
      </c>
    </row>
    <row r="438" spans="1:9" s="81" customFormat="1" ht="19.5" customHeight="1" x14ac:dyDescent="0.2">
      <c r="A438" s="105" t="s">
        <v>75</v>
      </c>
      <c r="B438" s="104" t="s">
        <v>298</v>
      </c>
      <c r="C438" s="106">
        <v>240</v>
      </c>
      <c r="D438" s="106">
        <v>900302</v>
      </c>
      <c r="E438" s="147">
        <v>229209.8</v>
      </c>
      <c r="F438" s="147">
        <v>235385.9</v>
      </c>
      <c r="G438" s="147">
        <v>0</v>
      </c>
      <c r="H438" s="147">
        <f t="shared" si="74"/>
        <v>0</v>
      </c>
      <c r="I438" s="164">
        <f t="shared" si="75"/>
        <v>0</v>
      </c>
    </row>
    <row r="439" spans="1:9" s="81" customFormat="1" ht="18.75" customHeight="1" x14ac:dyDescent="0.2">
      <c r="A439" s="105" t="s">
        <v>75</v>
      </c>
      <c r="B439" s="104" t="s">
        <v>298</v>
      </c>
      <c r="C439" s="106">
        <v>240</v>
      </c>
      <c r="D439" s="106">
        <v>900100</v>
      </c>
      <c r="E439" s="147">
        <v>54019.3</v>
      </c>
      <c r="F439" s="147">
        <v>55611.9</v>
      </c>
      <c r="G439" s="147">
        <v>0</v>
      </c>
      <c r="H439" s="147">
        <f t="shared" si="74"/>
        <v>0</v>
      </c>
      <c r="I439" s="164">
        <f t="shared" si="75"/>
        <v>0</v>
      </c>
    </row>
    <row r="440" spans="1:9" s="81" customFormat="1" ht="18.75" customHeight="1" x14ac:dyDescent="0.2">
      <c r="A440" s="105" t="s">
        <v>746</v>
      </c>
      <c r="B440" s="104" t="s">
        <v>747</v>
      </c>
      <c r="C440" s="106"/>
      <c r="D440" s="106"/>
      <c r="E440" s="153">
        <f>E441</f>
        <v>0</v>
      </c>
      <c r="F440" s="153">
        <f>F441</f>
        <v>4949.3999999999996</v>
      </c>
      <c r="G440" s="147">
        <v>0</v>
      </c>
      <c r="H440" s="147">
        <v>0</v>
      </c>
      <c r="I440" s="164">
        <f t="shared" si="75"/>
        <v>0</v>
      </c>
    </row>
    <row r="441" spans="1:9" s="81" customFormat="1" ht="18.75" customHeight="1" x14ac:dyDescent="0.2">
      <c r="A441" s="105" t="s">
        <v>73</v>
      </c>
      <c r="B441" s="104" t="s">
        <v>747</v>
      </c>
      <c r="C441" s="106">
        <v>200</v>
      </c>
      <c r="D441" s="106"/>
      <c r="E441" s="153">
        <v>0</v>
      </c>
      <c r="F441" s="153">
        <f>F442+F443</f>
        <v>4949.3999999999996</v>
      </c>
      <c r="G441" s="147">
        <v>0</v>
      </c>
      <c r="H441" s="147">
        <v>0</v>
      </c>
      <c r="I441" s="164">
        <f t="shared" si="75"/>
        <v>0</v>
      </c>
    </row>
    <row r="442" spans="1:9" s="81" customFormat="1" ht="18.75" customHeight="1" x14ac:dyDescent="0.2">
      <c r="A442" s="105" t="s">
        <v>75</v>
      </c>
      <c r="B442" s="104" t="s">
        <v>747</v>
      </c>
      <c r="C442" s="106">
        <v>240</v>
      </c>
      <c r="D442" s="106">
        <v>900302</v>
      </c>
      <c r="E442" s="154">
        <v>0</v>
      </c>
      <c r="F442" s="154">
        <v>4014</v>
      </c>
      <c r="G442" s="147">
        <v>0</v>
      </c>
      <c r="H442" s="147">
        <v>0</v>
      </c>
      <c r="I442" s="164">
        <f t="shared" si="75"/>
        <v>0</v>
      </c>
    </row>
    <row r="443" spans="1:9" s="81" customFormat="1" ht="18.75" customHeight="1" x14ac:dyDescent="0.2">
      <c r="A443" s="105" t="s">
        <v>75</v>
      </c>
      <c r="B443" s="104" t="s">
        <v>747</v>
      </c>
      <c r="C443" s="106">
        <v>240</v>
      </c>
      <c r="D443" s="106">
        <v>900100</v>
      </c>
      <c r="E443" s="154">
        <v>0</v>
      </c>
      <c r="F443" s="154">
        <v>935.4</v>
      </c>
      <c r="G443" s="147">
        <v>0</v>
      </c>
      <c r="H443" s="147">
        <v>0</v>
      </c>
      <c r="I443" s="164">
        <f t="shared" si="75"/>
        <v>0</v>
      </c>
    </row>
    <row r="444" spans="1:9" s="81" customFormat="1" ht="33" customHeight="1" x14ac:dyDescent="0.2">
      <c r="A444" s="105" t="s">
        <v>694</v>
      </c>
      <c r="B444" s="104" t="s">
        <v>695</v>
      </c>
      <c r="C444" s="106"/>
      <c r="D444" s="106"/>
      <c r="E444" s="147">
        <f>E445</f>
        <v>1458</v>
      </c>
      <c r="F444" s="147">
        <f>F445</f>
        <v>1458</v>
      </c>
      <c r="G444" s="147">
        <f>G445</f>
        <v>0</v>
      </c>
      <c r="H444" s="147">
        <f t="shared" si="74"/>
        <v>0</v>
      </c>
      <c r="I444" s="164">
        <f t="shared" si="75"/>
        <v>0</v>
      </c>
    </row>
    <row r="445" spans="1:9" s="81" customFormat="1" ht="18.75" customHeight="1" x14ac:dyDescent="0.2">
      <c r="A445" s="105" t="s">
        <v>59</v>
      </c>
      <c r="B445" s="104" t="s">
        <v>695</v>
      </c>
      <c r="C445" s="106" t="s">
        <v>60</v>
      </c>
      <c r="D445" s="106"/>
      <c r="E445" s="147">
        <f>E446+E447</f>
        <v>1458</v>
      </c>
      <c r="F445" s="147">
        <f>F446+F447</f>
        <v>1458</v>
      </c>
      <c r="G445" s="147">
        <f>G446+G447</f>
        <v>0</v>
      </c>
      <c r="H445" s="147">
        <f t="shared" si="74"/>
        <v>0</v>
      </c>
      <c r="I445" s="164">
        <f t="shared" si="75"/>
        <v>0</v>
      </c>
    </row>
    <row r="446" spans="1:9" s="81" customFormat="1" ht="18.75" customHeight="1" x14ac:dyDescent="0.2">
      <c r="A446" s="105" t="s">
        <v>61</v>
      </c>
      <c r="B446" s="104" t="s">
        <v>695</v>
      </c>
      <c r="C446" s="106" t="s">
        <v>62</v>
      </c>
      <c r="D446" s="106">
        <v>900304</v>
      </c>
      <c r="E446" s="155">
        <v>1182.4000000000001</v>
      </c>
      <c r="F446" s="155">
        <v>1182.4000000000001</v>
      </c>
      <c r="G446" s="147">
        <v>0</v>
      </c>
      <c r="H446" s="147">
        <f t="shared" si="74"/>
        <v>0</v>
      </c>
      <c r="I446" s="164">
        <f t="shared" si="75"/>
        <v>0</v>
      </c>
    </row>
    <row r="447" spans="1:9" s="81" customFormat="1" ht="18.75" customHeight="1" x14ac:dyDescent="0.2">
      <c r="A447" s="105" t="s">
        <v>61</v>
      </c>
      <c r="B447" s="104" t="s">
        <v>695</v>
      </c>
      <c r="C447" s="106" t="s">
        <v>62</v>
      </c>
      <c r="D447" s="106">
        <v>900100</v>
      </c>
      <c r="E447" s="155">
        <v>275.60000000000002</v>
      </c>
      <c r="F447" s="155">
        <v>275.60000000000002</v>
      </c>
      <c r="G447" s="147">
        <v>0</v>
      </c>
      <c r="H447" s="147">
        <f t="shared" si="74"/>
        <v>0</v>
      </c>
      <c r="I447" s="164">
        <f t="shared" si="75"/>
        <v>0</v>
      </c>
    </row>
    <row r="448" spans="1:9" s="81" customFormat="1" ht="18.75" customHeight="1" x14ac:dyDescent="0.2">
      <c r="A448" s="105" t="s">
        <v>721</v>
      </c>
      <c r="B448" s="104" t="s">
        <v>722</v>
      </c>
      <c r="C448" s="106"/>
      <c r="D448" s="106"/>
      <c r="E448" s="155">
        <f>E449</f>
        <v>1348.6000000000001</v>
      </c>
      <c r="F448" s="155">
        <f>F449</f>
        <v>12790.099999999999</v>
      </c>
      <c r="G448" s="155">
        <f>G449</f>
        <v>0</v>
      </c>
      <c r="H448" s="147">
        <f t="shared" si="74"/>
        <v>0</v>
      </c>
      <c r="I448" s="164">
        <f t="shared" si="75"/>
        <v>0</v>
      </c>
    </row>
    <row r="449" spans="1:9" s="81" customFormat="1" ht="18.75" customHeight="1" x14ac:dyDescent="0.2">
      <c r="A449" s="105" t="s">
        <v>59</v>
      </c>
      <c r="B449" s="104" t="s">
        <v>722</v>
      </c>
      <c r="C449" s="106" t="s">
        <v>60</v>
      </c>
      <c r="D449" s="106"/>
      <c r="E449" s="155">
        <f>E450+E451</f>
        <v>1348.6000000000001</v>
      </c>
      <c r="F449" s="155">
        <f>F450+F451</f>
        <v>12790.099999999999</v>
      </c>
      <c r="G449" s="155">
        <f>G450+G451</f>
        <v>0</v>
      </c>
      <c r="H449" s="147">
        <f t="shared" si="74"/>
        <v>0</v>
      </c>
      <c r="I449" s="164">
        <f t="shared" si="75"/>
        <v>0</v>
      </c>
    </row>
    <row r="450" spans="1:9" s="81" customFormat="1" ht="18.75" customHeight="1" x14ac:dyDescent="0.2">
      <c r="A450" s="105" t="s">
        <v>61</v>
      </c>
      <c r="B450" s="104" t="s">
        <v>722</v>
      </c>
      <c r="C450" s="106" t="s">
        <v>62</v>
      </c>
      <c r="D450" s="106">
        <v>900302</v>
      </c>
      <c r="E450" s="155">
        <v>1225.9000000000001</v>
      </c>
      <c r="F450" s="155">
        <v>10504.9</v>
      </c>
      <c r="G450" s="153">
        <v>0</v>
      </c>
      <c r="H450" s="147">
        <f t="shared" si="74"/>
        <v>0</v>
      </c>
      <c r="I450" s="164">
        <f t="shared" si="75"/>
        <v>0</v>
      </c>
    </row>
    <row r="451" spans="1:9" s="81" customFormat="1" ht="18.75" customHeight="1" x14ac:dyDescent="0.2">
      <c r="A451" s="105" t="s">
        <v>61</v>
      </c>
      <c r="B451" s="104" t="s">
        <v>722</v>
      </c>
      <c r="C451" s="106" t="s">
        <v>62</v>
      </c>
      <c r="D451" s="106">
        <v>900100</v>
      </c>
      <c r="E451" s="155">
        <v>122.7</v>
      </c>
      <c r="F451" s="155">
        <v>2285.1999999999998</v>
      </c>
      <c r="G451" s="153">
        <v>0</v>
      </c>
      <c r="H451" s="147">
        <f t="shared" si="74"/>
        <v>0</v>
      </c>
      <c r="I451" s="164">
        <f t="shared" si="75"/>
        <v>0</v>
      </c>
    </row>
    <row r="452" spans="1:9" s="81" customFormat="1" ht="18.75" customHeight="1" x14ac:dyDescent="0.2">
      <c r="A452" s="105" t="s">
        <v>725</v>
      </c>
      <c r="B452" s="104" t="s">
        <v>726</v>
      </c>
      <c r="C452" s="106"/>
      <c r="D452" s="106"/>
      <c r="E452" s="147">
        <f>E453</f>
        <v>881705.39999999991</v>
      </c>
      <c r="F452" s="147">
        <f>F453</f>
        <v>835882.5</v>
      </c>
      <c r="G452" s="147">
        <f>G453</f>
        <v>0</v>
      </c>
      <c r="H452" s="147">
        <f t="shared" si="74"/>
        <v>0</v>
      </c>
      <c r="I452" s="164">
        <f t="shared" si="75"/>
        <v>0</v>
      </c>
    </row>
    <row r="453" spans="1:9" s="81" customFormat="1" ht="18.75" customHeight="1" x14ac:dyDescent="0.2">
      <c r="A453" s="105" t="s">
        <v>59</v>
      </c>
      <c r="B453" s="104" t="s">
        <v>726</v>
      </c>
      <c r="C453" s="106" t="s">
        <v>60</v>
      </c>
      <c r="D453" s="106"/>
      <c r="E453" s="147">
        <f>E454+E455</f>
        <v>881705.39999999991</v>
      </c>
      <c r="F453" s="147">
        <f>F454+F455</f>
        <v>835882.5</v>
      </c>
      <c r="G453" s="147">
        <f>G454+G455</f>
        <v>0</v>
      </c>
      <c r="H453" s="147">
        <f t="shared" si="74"/>
        <v>0</v>
      </c>
      <c r="I453" s="164">
        <f t="shared" si="75"/>
        <v>0</v>
      </c>
    </row>
    <row r="454" spans="1:9" s="81" customFormat="1" ht="18.75" customHeight="1" x14ac:dyDescent="0.2">
      <c r="A454" s="105" t="s">
        <v>61</v>
      </c>
      <c r="B454" s="104" t="s">
        <v>726</v>
      </c>
      <c r="C454" s="106" t="s">
        <v>62</v>
      </c>
      <c r="D454" s="106">
        <v>900302</v>
      </c>
      <c r="E454" s="153">
        <v>715063.1</v>
      </c>
      <c r="F454" s="153">
        <v>669240.1</v>
      </c>
      <c r="G454" s="147">
        <v>0</v>
      </c>
      <c r="H454" s="147">
        <f t="shared" si="74"/>
        <v>0</v>
      </c>
      <c r="I454" s="164">
        <f t="shared" si="75"/>
        <v>0</v>
      </c>
    </row>
    <row r="455" spans="1:9" s="81" customFormat="1" ht="18.75" customHeight="1" x14ac:dyDescent="0.2">
      <c r="A455" s="105" t="s">
        <v>61</v>
      </c>
      <c r="B455" s="104" t="s">
        <v>726</v>
      </c>
      <c r="C455" s="106" t="s">
        <v>62</v>
      </c>
      <c r="D455" s="106">
        <v>900100</v>
      </c>
      <c r="E455" s="153">
        <v>166642.29999999999</v>
      </c>
      <c r="F455" s="153">
        <v>166642.4</v>
      </c>
      <c r="G455" s="147">
        <v>0</v>
      </c>
      <c r="H455" s="147">
        <f t="shared" si="74"/>
        <v>0</v>
      </c>
      <c r="I455" s="164">
        <f t="shared" si="75"/>
        <v>0</v>
      </c>
    </row>
    <row r="456" spans="1:9" s="81" customFormat="1" ht="27.6" customHeight="1" x14ac:dyDescent="0.2">
      <c r="A456" s="105" t="s">
        <v>666</v>
      </c>
      <c r="B456" s="104" t="s">
        <v>667</v>
      </c>
      <c r="C456" s="106"/>
      <c r="D456" s="106"/>
      <c r="E456" s="147">
        <f t="shared" ref="E456:G457" si="83">E457</f>
        <v>55096.2</v>
      </c>
      <c r="F456" s="147">
        <f t="shared" si="83"/>
        <v>43716.6</v>
      </c>
      <c r="G456" s="147">
        <f t="shared" si="83"/>
        <v>0</v>
      </c>
      <c r="H456" s="147">
        <f t="shared" si="74"/>
        <v>0</v>
      </c>
      <c r="I456" s="164">
        <f t="shared" si="75"/>
        <v>0</v>
      </c>
    </row>
    <row r="457" spans="1:9" s="81" customFormat="1" ht="13.15" customHeight="1" x14ac:dyDescent="0.2">
      <c r="A457" s="105" t="s">
        <v>73</v>
      </c>
      <c r="B457" s="104" t="s">
        <v>667</v>
      </c>
      <c r="C457" s="106">
        <v>200</v>
      </c>
      <c r="D457" s="106"/>
      <c r="E457" s="147">
        <f t="shared" si="83"/>
        <v>55096.2</v>
      </c>
      <c r="F457" s="147">
        <f t="shared" si="83"/>
        <v>43716.6</v>
      </c>
      <c r="G457" s="147">
        <f t="shared" si="83"/>
        <v>0</v>
      </c>
      <c r="H457" s="147">
        <f t="shared" si="74"/>
        <v>0</v>
      </c>
      <c r="I457" s="164">
        <f t="shared" si="75"/>
        <v>0</v>
      </c>
    </row>
    <row r="458" spans="1:9" s="81" customFormat="1" ht="18.75" customHeight="1" x14ac:dyDescent="0.2">
      <c r="A458" s="105" t="s">
        <v>75</v>
      </c>
      <c r="B458" s="104" t="s">
        <v>667</v>
      </c>
      <c r="C458" s="106">
        <v>240</v>
      </c>
      <c r="D458" s="106">
        <v>900100</v>
      </c>
      <c r="E458" s="147">
        <v>55096.2</v>
      </c>
      <c r="F458" s="147">
        <v>43716.6</v>
      </c>
      <c r="G458" s="147">
        <v>0</v>
      </c>
      <c r="H458" s="147">
        <f t="shared" ref="H458:H521" si="84">G458/E458*100</f>
        <v>0</v>
      </c>
      <c r="I458" s="164">
        <f t="shared" ref="I458:I521" si="85">G458/F458*100</f>
        <v>0</v>
      </c>
    </row>
    <row r="459" spans="1:9" s="82" customFormat="1" ht="40.15" customHeight="1" x14ac:dyDescent="0.2">
      <c r="A459" s="100" t="s">
        <v>697</v>
      </c>
      <c r="B459" s="102" t="s">
        <v>699</v>
      </c>
      <c r="C459" s="99"/>
      <c r="D459" s="99"/>
      <c r="E459" s="143">
        <f t="shared" ref="E459:F461" si="86">E460</f>
        <v>39561.699999999997</v>
      </c>
      <c r="F459" s="143">
        <f t="shared" si="86"/>
        <v>39561.699999999997</v>
      </c>
      <c r="G459" s="143">
        <f t="shared" ref="G459:G461" si="87">G460</f>
        <v>39561.699999999997</v>
      </c>
      <c r="H459" s="143">
        <f t="shared" si="84"/>
        <v>100</v>
      </c>
      <c r="I459" s="163">
        <f t="shared" si="85"/>
        <v>100</v>
      </c>
    </row>
    <row r="460" spans="1:9" s="81" customFormat="1" ht="46.9" customHeight="1" x14ac:dyDescent="0.2">
      <c r="A460" s="105" t="s">
        <v>698</v>
      </c>
      <c r="B460" s="104" t="s">
        <v>700</v>
      </c>
      <c r="C460" s="106"/>
      <c r="D460" s="106"/>
      <c r="E460" s="147">
        <f t="shared" si="86"/>
        <v>39561.699999999997</v>
      </c>
      <c r="F460" s="147">
        <f t="shared" si="86"/>
        <v>39561.699999999997</v>
      </c>
      <c r="G460" s="147">
        <f t="shared" si="87"/>
        <v>39561.699999999997</v>
      </c>
      <c r="H460" s="147">
        <f t="shared" si="84"/>
        <v>100</v>
      </c>
      <c r="I460" s="164">
        <f t="shared" si="85"/>
        <v>100</v>
      </c>
    </row>
    <row r="461" spans="1:9" s="81" customFormat="1" ht="18.75" customHeight="1" x14ac:dyDescent="0.2">
      <c r="A461" s="105" t="s">
        <v>85</v>
      </c>
      <c r="B461" s="104" t="s">
        <v>700</v>
      </c>
      <c r="C461" s="106">
        <v>800</v>
      </c>
      <c r="D461" s="106"/>
      <c r="E461" s="147">
        <f t="shared" si="86"/>
        <v>39561.699999999997</v>
      </c>
      <c r="F461" s="147">
        <f t="shared" si="86"/>
        <v>39561.699999999997</v>
      </c>
      <c r="G461" s="147">
        <f t="shared" si="87"/>
        <v>39561.699999999997</v>
      </c>
      <c r="H461" s="147">
        <f t="shared" si="84"/>
        <v>100</v>
      </c>
      <c r="I461" s="164">
        <f t="shared" si="85"/>
        <v>100</v>
      </c>
    </row>
    <row r="462" spans="1:9" s="81" customFormat="1" ht="18.75" customHeight="1" x14ac:dyDescent="0.2">
      <c r="A462" s="105" t="s">
        <v>91</v>
      </c>
      <c r="B462" s="104" t="s">
        <v>700</v>
      </c>
      <c r="C462" s="106">
        <v>810</v>
      </c>
      <c r="D462" s="106">
        <v>900100</v>
      </c>
      <c r="E462" s="147">
        <v>39561.699999999997</v>
      </c>
      <c r="F462" s="147">
        <v>39561.699999999997</v>
      </c>
      <c r="G462" s="147">
        <v>39561.699999999997</v>
      </c>
      <c r="H462" s="147">
        <f t="shared" si="84"/>
        <v>100</v>
      </c>
      <c r="I462" s="164">
        <f t="shared" si="85"/>
        <v>100</v>
      </c>
    </row>
    <row r="463" spans="1:9" s="81" customFormat="1" ht="39" customHeight="1" x14ac:dyDescent="0.2">
      <c r="A463" s="100" t="s">
        <v>450</v>
      </c>
      <c r="B463" s="102" t="s">
        <v>306</v>
      </c>
      <c r="C463" s="106"/>
      <c r="D463" s="106"/>
      <c r="E463" s="143">
        <f>E464</f>
        <v>1200</v>
      </c>
      <c r="F463" s="143">
        <f>F464</f>
        <v>1200</v>
      </c>
      <c r="G463" s="143">
        <f>G464</f>
        <v>0</v>
      </c>
      <c r="H463" s="143">
        <f t="shared" si="84"/>
        <v>0</v>
      </c>
      <c r="I463" s="163">
        <f t="shared" si="85"/>
        <v>0</v>
      </c>
    </row>
    <row r="464" spans="1:9" s="81" customFormat="1" ht="39" customHeight="1" x14ac:dyDescent="0.2">
      <c r="A464" s="105" t="s">
        <v>510</v>
      </c>
      <c r="B464" s="126" t="s">
        <v>509</v>
      </c>
      <c r="C464" s="106"/>
      <c r="D464" s="106"/>
      <c r="E464" s="147">
        <f t="shared" ref="E464:G465" si="88">E465</f>
        <v>1200</v>
      </c>
      <c r="F464" s="147">
        <f t="shared" si="88"/>
        <v>1200</v>
      </c>
      <c r="G464" s="147">
        <f t="shared" si="88"/>
        <v>0</v>
      </c>
      <c r="H464" s="147">
        <f t="shared" si="84"/>
        <v>0</v>
      </c>
      <c r="I464" s="164">
        <f t="shared" si="85"/>
        <v>0</v>
      </c>
    </row>
    <row r="465" spans="1:9" s="81" customFormat="1" ht="13.15" customHeight="1" x14ac:dyDescent="0.2">
      <c r="A465" s="105" t="s">
        <v>73</v>
      </c>
      <c r="B465" s="126" t="s">
        <v>509</v>
      </c>
      <c r="C465" s="106" t="s">
        <v>74</v>
      </c>
      <c r="D465" s="106"/>
      <c r="E465" s="147">
        <f t="shared" si="88"/>
        <v>1200</v>
      </c>
      <c r="F465" s="147">
        <f t="shared" si="88"/>
        <v>1200</v>
      </c>
      <c r="G465" s="147">
        <f t="shared" si="88"/>
        <v>0</v>
      </c>
      <c r="H465" s="147">
        <f t="shared" si="84"/>
        <v>0</v>
      </c>
      <c r="I465" s="164">
        <f t="shared" si="85"/>
        <v>0</v>
      </c>
    </row>
    <row r="466" spans="1:9" s="81" customFormat="1" ht="18.75" customHeight="1" x14ac:dyDescent="0.2">
      <c r="A466" s="105" t="s">
        <v>75</v>
      </c>
      <c r="B466" s="126" t="s">
        <v>509</v>
      </c>
      <c r="C466" s="106" t="s">
        <v>76</v>
      </c>
      <c r="D466" s="106">
        <v>900100</v>
      </c>
      <c r="E466" s="147">
        <v>1200</v>
      </c>
      <c r="F466" s="147">
        <v>1200</v>
      </c>
      <c r="G466" s="147">
        <v>0</v>
      </c>
      <c r="H466" s="147">
        <f t="shared" si="84"/>
        <v>0</v>
      </c>
      <c r="I466" s="164">
        <f t="shared" si="85"/>
        <v>0</v>
      </c>
    </row>
    <row r="467" spans="1:9" s="81" customFormat="1" ht="19.5" customHeight="1" x14ac:dyDescent="0.2">
      <c r="A467" s="125" t="s">
        <v>451</v>
      </c>
      <c r="B467" s="102" t="s">
        <v>452</v>
      </c>
      <c r="C467" s="76"/>
      <c r="D467" s="76"/>
      <c r="E467" s="143">
        <f>E468+E475</f>
        <v>1744</v>
      </c>
      <c r="F467" s="143">
        <f>F468+F475</f>
        <v>1743.9999999999998</v>
      </c>
      <c r="G467" s="143">
        <f>G468+G475</f>
        <v>1004.9999999999999</v>
      </c>
      <c r="H467" s="143">
        <f t="shared" si="84"/>
        <v>57.626146788990816</v>
      </c>
      <c r="I467" s="163">
        <f t="shared" si="85"/>
        <v>57.62614678899083</v>
      </c>
    </row>
    <row r="468" spans="1:9" s="81" customFormat="1" ht="25.5" x14ac:dyDescent="0.2">
      <c r="A468" s="119" t="s">
        <v>453</v>
      </c>
      <c r="B468" s="102" t="s">
        <v>454</v>
      </c>
      <c r="C468" s="99"/>
      <c r="D468" s="99"/>
      <c r="E468" s="143">
        <f>E469</f>
        <v>1244</v>
      </c>
      <c r="F468" s="143">
        <f>F469</f>
        <v>1243.9999999999998</v>
      </c>
      <c r="G468" s="143">
        <f>G469</f>
        <v>1004.9999999999999</v>
      </c>
      <c r="H468" s="143">
        <f t="shared" si="84"/>
        <v>80.787781350482305</v>
      </c>
      <c r="I468" s="163">
        <f t="shared" si="85"/>
        <v>80.787781350482319</v>
      </c>
    </row>
    <row r="469" spans="1:9" s="81" customFormat="1" ht="25.5" x14ac:dyDescent="0.2">
      <c r="A469" s="130" t="s">
        <v>188</v>
      </c>
      <c r="B469" s="126" t="s">
        <v>455</v>
      </c>
      <c r="C469" s="106"/>
      <c r="D469" s="106"/>
      <c r="E469" s="147">
        <f>E470+E472</f>
        <v>1244</v>
      </c>
      <c r="F469" s="147">
        <f>F470+F472</f>
        <v>1243.9999999999998</v>
      </c>
      <c r="G469" s="147">
        <f>G470+G472</f>
        <v>1004.9999999999999</v>
      </c>
      <c r="H469" s="147">
        <f t="shared" si="84"/>
        <v>80.787781350482305</v>
      </c>
      <c r="I469" s="164">
        <f t="shared" si="85"/>
        <v>80.787781350482319</v>
      </c>
    </row>
    <row r="470" spans="1:9" s="81" customFormat="1" ht="13.15" customHeight="1" x14ac:dyDescent="0.2">
      <c r="A470" s="105" t="s">
        <v>73</v>
      </c>
      <c r="B470" s="126" t="s">
        <v>455</v>
      </c>
      <c r="C470" s="106" t="s">
        <v>74</v>
      </c>
      <c r="D470" s="106"/>
      <c r="E470" s="147">
        <f>E471</f>
        <v>40</v>
      </c>
      <c r="F470" s="147">
        <f>F471</f>
        <v>19.8</v>
      </c>
      <c r="G470" s="147">
        <f>G471</f>
        <v>19.8</v>
      </c>
      <c r="H470" s="147">
        <f t="shared" si="84"/>
        <v>49.5</v>
      </c>
      <c r="I470" s="164">
        <f t="shared" si="85"/>
        <v>100</v>
      </c>
    </row>
    <row r="471" spans="1:9" s="81" customFormat="1" ht="25.5" x14ac:dyDescent="0.2">
      <c r="A471" s="105" t="s">
        <v>75</v>
      </c>
      <c r="B471" s="126" t="s">
        <v>455</v>
      </c>
      <c r="C471" s="106" t="s">
        <v>76</v>
      </c>
      <c r="D471" s="106">
        <v>900100</v>
      </c>
      <c r="E471" s="147">
        <v>40</v>
      </c>
      <c r="F471" s="147">
        <v>19.8</v>
      </c>
      <c r="G471" s="147">
        <v>19.8</v>
      </c>
      <c r="H471" s="147">
        <f t="shared" si="84"/>
        <v>49.5</v>
      </c>
      <c r="I471" s="164">
        <f t="shared" si="85"/>
        <v>100</v>
      </c>
    </row>
    <row r="472" spans="1:9" s="81" customFormat="1" ht="25.5" x14ac:dyDescent="0.2">
      <c r="A472" s="105" t="s">
        <v>67</v>
      </c>
      <c r="B472" s="126" t="s">
        <v>455</v>
      </c>
      <c r="C472" s="106" t="s">
        <v>68</v>
      </c>
      <c r="D472" s="106"/>
      <c r="E472" s="147">
        <f>E473+E474</f>
        <v>1204</v>
      </c>
      <c r="F472" s="147">
        <f>F473+F474</f>
        <v>1224.1999999999998</v>
      </c>
      <c r="G472" s="147">
        <f>G473+G474</f>
        <v>985.19999999999993</v>
      </c>
      <c r="H472" s="147">
        <f t="shared" si="84"/>
        <v>81.82724252491694</v>
      </c>
      <c r="I472" s="164">
        <f t="shared" si="85"/>
        <v>80.477046234275448</v>
      </c>
    </row>
    <row r="473" spans="1:9" s="81" customFormat="1" ht="13.15" customHeight="1" x14ac:dyDescent="0.2">
      <c r="A473" s="105" t="s">
        <v>69</v>
      </c>
      <c r="B473" s="126" t="s">
        <v>455</v>
      </c>
      <c r="C473" s="106" t="s">
        <v>70</v>
      </c>
      <c r="D473" s="106">
        <v>900100</v>
      </c>
      <c r="E473" s="149">
        <v>1076.4000000000001</v>
      </c>
      <c r="F473" s="149">
        <v>1073.5999999999999</v>
      </c>
      <c r="G473" s="149">
        <f>639.4+195.2</f>
        <v>834.59999999999991</v>
      </c>
      <c r="H473" s="147">
        <f t="shared" si="84"/>
        <v>77.536231884057955</v>
      </c>
      <c r="I473" s="164">
        <f t="shared" si="85"/>
        <v>77.73845007451564</v>
      </c>
    </row>
    <row r="474" spans="1:9" s="81" customFormat="1" x14ac:dyDescent="0.2">
      <c r="A474" s="105" t="s">
        <v>71</v>
      </c>
      <c r="B474" s="126" t="s">
        <v>455</v>
      </c>
      <c r="C474" s="106">
        <v>620</v>
      </c>
      <c r="D474" s="106">
        <v>900100</v>
      </c>
      <c r="E474" s="149">
        <v>127.6</v>
      </c>
      <c r="F474" s="149">
        <v>150.6</v>
      </c>
      <c r="G474" s="149">
        <v>150.6</v>
      </c>
      <c r="H474" s="147">
        <f t="shared" si="84"/>
        <v>118.02507836990597</v>
      </c>
      <c r="I474" s="164">
        <f t="shared" si="85"/>
        <v>100</v>
      </c>
    </row>
    <row r="475" spans="1:9" s="81" customFormat="1" ht="25.5" x14ac:dyDescent="0.2">
      <c r="A475" s="105" t="s">
        <v>573</v>
      </c>
      <c r="B475" s="127" t="s">
        <v>574</v>
      </c>
      <c r="C475" s="106"/>
      <c r="D475" s="106"/>
      <c r="E475" s="143">
        <f t="shared" ref="E475:F477" si="89">E476</f>
        <v>500</v>
      </c>
      <c r="F475" s="143">
        <f t="shared" si="89"/>
        <v>500</v>
      </c>
      <c r="G475" s="143">
        <f t="shared" ref="G475:G477" si="90">G476</f>
        <v>0</v>
      </c>
      <c r="H475" s="143">
        <f t="shared" si="84"/>
        <v>0</v>
      </c>
      <c r="I475" s="163">
        <f t="shared" si="85"/>
        <v>0</v>
      </c>
    </row>
    <row r="476" spans="1:9" s="81" customFormat="1" ht="25.5" x14ac:dyDescent="0.2">
      <c r="A476" s="105" t="s">
        <v>575</v>
      </c>
      <c r="B476" s="126" t="s">
        <v>576</v>
      </c>
      <c r="C476" s="106"/>
      <c r="D476" s="106"/>
      <c r="E476" s="147">
        <f t="shared" si="89"/>
        <v>500</v>
      </c>
      <c r="F476" s="147">
        <f t="shared" si="89"/>
        <v>500</v>
      </c>
      <c r="G476" s="147">
        <f t="shared" si="90"/>
        <v>0</v>
      </c>
      <c r="H476" s="147">
        <f t="shared" si="84"/>
        <v>0</v>
      </c>
      <c r="I476" s="164">
        <f t="shared" si="85"/>
        <v>0</v>
      </c>
    </row>
    <row r="477" spans="1:9" s="81" customFormat="1" ht="13.15" customHeight="1" x14ac:dyDescent="0.2">
      <c r="A477" s="105" t="s">
        <v>73</v>
      </c>
      <c r="B477" s="126" t="s">
        <v>576</v>
      </c>
      <c r="C477" s="106" t="s">
        <v>74</v>
      </c>
      <c r="D477" s="106"/>
      <c r="E477" s="147">
        <f t="shared" si="89"/>
        <v>500</v>
      </c>
      <c r="F477" s="147">
        <f t="shared" si="89"/>
        <v>500</v>
      </c>
      <c r="G477" s="147">
        <f t="shared" si="90"/>
        <v>0</v>
      </c>
      <c r="H477" s="147">
        <f t="shared" si="84"/>
        <v>0</v>
      </c>
      <c r="I477" s="164">
        <f t="shared" si="85"/>
        <v>0</v>
      </c>
    </row>
    <row r="478" spans="1:9" s="81" customFormat="1" ht="18.600000000000001" customHeight="1" x14ac:dyDescent="0.2">
      <c r="A478" s="105" t="s">
        <v>75</v>
      </c>
      <c r="B478" s="126" t="s">
        <v>576</v>
      </c>
      <c r="C478" s="106" t="s">
        <v>76</v>
      </c>
      <c r="D478" s="106">
        <v>900100</v>
      </c>
      <c r="E478" s="147">
        <v>500</v>
      </c>
      <c r="F478" s="147">
        <v>500</v>
      </c>
      <c r="G478" s="147">
        <v>0</v>
      </c>
      <c r="H478" s="147">
        <f t="shared" si="84"/>
        <v>0</v>
      </c>
      <c r="I478" s="164">
        <f t="shared" si="85"/>
        <v>0</v>
      </c>
    </row>
    <row r="479" spans="1:9" s="81" customFormat="1" ht="25.5" x14ac:dyDescent="0.2">
      <c r="A479" s="125" t="s">
        <v>598</v>
      </c>
      <c r="B479" s="102" t="s">
        <v>189</v>
      </c>
      <c r="C479" s="76"/>
      <c r="D479" s="76"/>
      <c r="E479" s="143">
        <f t="shared" ref="E479:G482" si="91">E480</f>
        <v>5225.1000000000004</v>
      </c>
      <c r="F479" s="143">
        <f t="shared" si="91"/>
        <v>5225.1000000000004</v>
      </c>
      <c r="G479" s="143">
        <f t="shared" si="91"/>
        <v>827</v>
      </c>
      <c r="H479" s="143">
        <f t="shared" si="84"/>
        <v>15.827448278501846</v>
      </c>
      <c r="I479" s="163">
        <f t="shared" si="85"/>
        <v>15.827448278501846</v>
      </c>
    </row>
    <row r="480" spans="1:9" s="81" customFormat="1" ht="25.5" x14ac:dyDescent="0.2">
      <c r="A480" s="131" t="s">
        <v>305</v>
      </c>
      <c r="B480" s="102" t="s">
        <v>190</v>
      </c>
      <c r="C480" s="99"/>
      <c r="D480" s="99"/>
      <c r="E480" s="143">
        <f>E481</f>
        <v>5225.1000000000004</v>
      </c>
      <c r="F480" s="143">
        <f>F481</f>
        <v>5225.1000000000004</v>
      </c>
      <c r="G480" s="143">
        <f t="shared" si="91"/>
        <v>827</v>
      </c>
      <c r="H480" s="143">
        <f t="shared" si="84"/>
        <v>15.827448278501846</v>
      </c>
      <c r="I480" s="163">
        <f t="shared" si="85"/>
        <v>15.827448278501846</v>
      </c>
    </row>
    <row r="481" spans="1:9" s="81" customFormat="1" ht="25.5" x14ac:dyDescent="0.2">
      <c r="A481" s="130" t="s">
        <v>188</v>
      </c>
      <c r="B481" s="126" t="s">
        <v>456</v>
      </c>
      <c r="C481" s="106"/>
      <c r="D481" s="106"/>
      <c r="E481" s="147">
        <f>E482</f>
        <v>5225.1000000000004</v>
      </c>
      <c r="F481" s="147">
        <f>F482</f>
        <v>5225.1000000000004</v>
      </c>
      <c r="G481" s="147">
        <f t="shared" si="91"/>
        <v>827</v>
      </c>
      <c r="H481" s="147">
        <f t="shared" si="84"/>
        <v>15.827448278501846</v>
      </c>
      <c r="I481" s="164">
        <f t="shared" si="85"/>
        <v>15.827448278501846</v>
      </c>
    </row>
    <row r="482" spans="1:9" s="81" customFormat="1" ht="13.15" customHeight="1" x14ac:dyDescent="0.2">
      <c r="A482" s="105" t="s">
        <v>73</v>
      </c>
      <c r="B482" s="126" t="s">
        <v>456</v>
      </c>
      <c r="C482" s="106" t="s">
        <v>74</v>
      </c>
      <c r="D482" s="106"/>
      <c r="E482" s="147">
        <f t="shared" si="91"/>
        <v>5225.1000000000004</v>
      </c>
      <c r="F482" s="147">
        <f t="shared" si="91"/>
        <v>5225.1000000000004</v>
      </c>
      <c r="G482" s="147">
        <f t="shared" si="91"/>
        <v>827</v>
      </c>
      <c r="H482" s="147">
        <f t="shared" si="84"/>
        <v>15.827448278501846</v>
      </c>
      <c r="I482" s="164">
        <f t="shared" si="85"/>
        <v>15.827448278501846</v>
      </c>
    </row>
    <row r="483" spans="1:9" s="81" customFormat="1" ht="21" customHeight="1" x14ac:dyDescent="0.2">
      <c r="A483" s="105" t="s">
        <v>75</v>
      </c>
      <c r="B483" s="126" t="s">
        <v>456</v>
      </c>
      <c r="C483" s="106" t="s">
        <v>76</v>
      </c>
      <c r="D483" s="106">
        <v>900100</v>
      </c>
      <c r="E483" s="147">
        <v>5225.1000000000004</v>
      </c>
      <c r="F483" s="147">
        <v>5225.1000000000004</v>
      </c>
      <c r="G483" s="147">
        <v>827</v>
      </c>
      <c r="H483" s="147">
        <f t="shared" si="84"/>
        <v>15.827448278501846</v>
      </c>
      <c r="I483" s="164">
        <f t="shared" si="85"/>
        <v>15.827448278501846</v>
      </c>
    </row>
    <row r="484" spans="1:9" ht="18.75" customHeight="1" x14ac:dyDescent="0.2">
      <c r="A484" s="109" t="s">
        <v>457</v>
      </c>
      <c r="B484" s="102" t="s">
        <v>191</v>
      </c>
      <c r="C484" s="74"/>
      <c r="D484" s="74"/>
      <c r="E484" s="143">
        <f>E485</f>
        <v>3000</v>
      </c>
      <c r="F484" s="143">
        <f>F485</f>
        <v>3000</v>
      </c>
      <c r="G484" s="143">
        <f>G485</f>
        <v>0</v>
      </c>
      <c r="H484" s="143">
        <f t="shared" si="84"/>
        <v>0</v>
      </c>
      <c r="I484" s="163">
        <f t="shared" si="85"/>
        <v>0</v>
      </c>
    </row>
    <row r="485" spans="1:9" ht="16.5" customHeight="1" x14ac:dyDescent="0.2">
      <c r="A485" s="109" t="s">
        <v>458</v>
      </c>
      <c r="B485" s="102" t="s">
        <v>192</v>
      </c>
      <c r="C485" s="71"/>
      <c r="D485" s="71"/>
      <c r="E485" s="143">
        <f t="shared" ref="E485:G488" si="92">E486</f>
        <v>3000</v>
      </c>
      <c r="F485" s="143">
        <f t="shared" si="92"/>
        <v>3000</v>
      </c>
      <c r="G485" s="143">
        <f t="shared" si="92"/>
        <v>0</v>
      </c>
      <c r="H485" s="143">
        <f t="shared" si="84"/>
        <v>0</v>
      </c>
      <c r="I485" s="163">
        <f t="shared" si="85"/>
        <v>0</v>
      </c>
    </row>
    <row r="486" spans="1:9" ht="25.5" x14ac:dyDescent="0.2">
      <c r="A486" s="116" t="s">
        <v>284</v>
      </c>
      <c r="B486" s="102" t="s">
        <v>193</v>
      </c>
      <c r="C486" s="99"/>
      <c r="D486" s="99"/>
      <c r="E486" s="143">
        <f t="shared" si="92"/>
        <v>3000</v>
      </c>
      <c r="F486" s="143">
        <f t="shared" si="92"/>
        <v>3000</v>
      </c>
      <c r="G486" s="143">
        <f t="shared" si="92"/>
        <v>0</v>
      </c>
      <c r="H486" s="143">
        <f t="shared" si="84"/>
        <v>0</v>
      </c>
      <c r="I486" s="163">
        <f t="shared" si="85"/>
        <v>0</v>
      </c>
    </row>
    <row r="487" spans="1:9" x14ac:dyDescent="0.2">
      <c r="A487" s="117" t="s">
        <v>194</v>
      </c>
      <c r="B487" s="104" t="s">
        <v>195</v>
      </c>
      <c r="C487" s="106"/>
      <c r="D487" s="106"/>
      <c r="E487" s="147">
        <f t="shared" si="92"/>
        <v>3000</v>
      </c>
      <c r="F487" s="147">
        <f t="shared" si="92"/>
        <v>3000</v>
      </c>
      <c r="G487" s="147">
        <f t="shared" si="92"/>
        <v>0</v>
      </c>
      <c r="H487" s="147">
        <f t="shared" si="84"/>
        <v>0</v>
      </c>
      <c r="I487" s="164">
        <f t="shared" si="85"/>
        <v>0</v>
      </c>
    </row>
    <row r="488" spans="1:9" x14ac:dyDescent="0.2">
      <c r="A488" s="105" t="s">
        <v>85</v>
      </c>
      <c r="B488" s="104" t="s">
        <v>195</v>
      </c>
      <c r="C488" s="106">
        <v>800</v>
      </c>
      <c r="D488" s="74"/>
      <c r="E488" s="147">
        <f t="shared" si="92"/>
        <v>3000</v>
      </c>
      <c r="F488" s="147">
        <f t="shared" si="92"/>
        <v>3000</v>
      </c>
      <c r="G488" s="147">
        <f t="shared" si="92"/>
        <v>0</v>
      </c>
      <c r="H488" s="147">
        <f t="shared" si="84"/>
        <v>0</v>
      </c>
      <c r="I488" s="164">
        <f t="shared" si="85"/>
        <v>0</v>
      </c>
    </row>
    <row r="489" spans="1:9" ht="25.5" x14ac:dyDescent="0.2">
      <c r="A489" s="105" t="s">
        <v>91</v>
      </c>
      <c r="B489" s="104" t="s">
        <v>195</v>
      </c>
      <c r="C489" s="106">
        <v>810</v>
      </c>
      <c r="D489" s="106">
        <v>900100</v>
      </c>
      <c r="E489" s="147">
        <v>3000</v>
      </c>
      <c r="F489" s="147">
        <v>3000</v>
      </c>
      <c r="G489" s="147">
        <v>0</v>
      </c>
      <c r="H489" s="147">
        <f t="shared" si="84"/>
        <v>0</v>
      </c>
      <c r="I489" s="164">
        <f t="shared" si="85"/>
        <v>0</v>
      </c>
    </row>
    <row r="490" spans="1:9" ht="21" customHeight="1" x14ac:dyDescent="0.2">
      <c r="A490" s="112" t="s">
        <v>459</v>
      </c>
      <c r="B490" s="102" t="s">
        <v>115</v>
      </c>
      <c r="C490" s="72"/>
      <c r="D490" s="72"/>
      <c r="E490" s="143">
        <f>E491+E518+E513</f>
        <v>546124.69999999995</v>
      </c>
      <c r="F490" s="143">
        <f>F491+F518+F513</f>
        <v>549039.6</v>
      </c>
      <c r="G490" s="143">
        <f>G491+G518+G513</f>
        <v>363322.9</v>
      </c>
      <c r="H490" s="143">
        <f t="shared" si="84"/>
        <v>66.527461585238683</v>
      </c>
      <c r="I490" s="163">
        <f t="shared" si="85"/>
        <v>66.174261382967643</v>
      </c>
    </row>
    <row r="491" spans="1:9" ht="25.5" customHeight="1" x14ac:dyDescent="0.2">
      <c r="A491" s="112" t="s">
        <v>461</v>
      </c>
      <c r="B491" s="102" t="s">
        <v>116</v>
      </c>
      <c r="C491" s="73"/>
      <c r="D491" s="73"/>
      <c r="E491" s="143">
        <f>E492+E499+E505</f>
        <v>71718.399999999994</v>
      </c>
      <c r="F491" s="143">
        <f>F492+F499+F505</f>
        <v>74318.399999999994</v>
      </c>
      <c r="G491" s="143">
        <f>G492+G499+G505</f>
        <v>47807</v>
      </c>
      <c r="H491" s="143">
        <f t="shared" si="84"/>
        <v>66.659323130465836</v>
      </c>
      <c r="I491" s="163">
        <f t="shared" si="85"/>
        <v>64.327272922990801</v>
      </c>
    </row>
    <row r="492" spans="1:9" ht="25.5" x14ac:dyDescent="0.2">
      <c r="A492" s="115" t="s">
        <v>460</v>
      </c>
      <c r="B492" s="102" t="s">
        <v>161</v>
      </c>
      <c r="C492" s="74"/>
      <c r="D492" s="74"/>
      <c r="E492" s="143">
        <f>E493+E496</f>
        <v>39168.800000000003</v>
      </c>
      <c r="F492" s="143">
        <f>F493+F496</f>
        <v>41768.800000000003</v>
      </c>
      <c r="G492" s="143">
        <f>G493+G496</f>
        <v>24998.799999999999</v>
      </c>
      <c r="H492" s="143">
        <f t="shared" si="84"/>
        <v>63.823247074201902</v>
      </c>
      <c r="I492" s="163">
        <f t="shared" si="85"/>
        <v>59.850414663576636</v>
      </c>
    </row>
    <row r="493" spans="1:9" ht="32.25" customHeight="1" x14ac:dyDescent="0.2">
      <c r="A493" s="114" t="s">
        <v>581</v>
      </c>
      <c r="B493" s="104" t="s">
        <v>582</v>
      </c>
      <c r="C493" s="71"/>
      <c r="D493" s="71"/>
      <c r="E493" s="147">
        <f t="shared" ref="E493:G494" si="93">E494</f>
        <v>11068.8</v>
      </c>
      <c r="F493" s="147">
        <f t="shared" si="93"/>
        <v>13668.8</v>
      </c>
      <c r="G493" s="147">
        <f t="shared" si="93"/>
        <v>4121.8</v>
      </c>
      <c r="H493" s="147">
        <f t="shared" si="84"/>
        <v>37.238002312807176</v>
      </c>
      <c r="I493" s="164">
        <f t="shared" si="85"/>
        <v>30.154805103593592</v>
      </c>
    </row>
    <row r="494" spans="1:9" ht="13.15" customHeight="1" x14ac:dyDescent="0.2">
      <c r="A494" s="105" t="s">
        <v>73</v>
      </c>
      <c r="B494" s="104" t="s">
        <v>582</v>
      </c>
      <c r="C494" s="106" t="s">
        <v>74</v>
      </c>
      <c r="D494" s="106"/>
      <c r="E494" s="147">
        <f t="shared" si="93"/>
        <v>11068.8</v>
      </c>
      <c r="F494" s="147">
        <f t="shared" si="93"/>
        <v>13668.8</v>
      </c>
      <c r="G494" s="147">
        <f t="shared" si="93"/>
        <v>4121.8</v>
      </c>
      <c r="H494" s="147">
        <f t="shared" si="84"/>
        <v>37.238002312807176</v>
      </c>
      <c r="I494" s="164">
        <f t="shared" si="85"/>
        <v>30.154805103593592</v>
      </c>
    </row>
    <row r="495" spans="1:9" ht="12.75" customHeight="1" x14ac:dyDescent="0.2">
      <c r="A495" s="105" t="s">
        <v>75</v>
      </c>
      <c r="B495" s="104" t="s">
        <v>582</v>
      </c>
      <c r="C495" s="106" t="s">
        <v>76</v>
      </c>
      <c r="D495" s="106">
        <v>900100</v>
      </c>
      <c r="E495" s="147">
        <v>11068.8</v>
      </c>
      <c r="F495" s="147">
        <v>13668.8</v>
      </c>
      <c r="G495" s="147">
        <f>4121.8</f>
        <v>4121.8</v>
      </c>
      <c r="H495" s="147">
        <f t="shared" si="84"/>
        <v>37.238002312807176</v>
      </c>
      <c r="I495" s="164">
        <f t="shared" si="85"/>
        <v>30.154805103593592</v>
      </c>
    </row>
    <row r="496" spans="1:9" ht="12.75" customHeight="1" x14ac:dyDescent="0.2">
      <c r="A496" s="105" t="s">
        <v>273</v>
      </c>
      <c r="B496" s="104" t="s">
        <v>274</v>
      </c>
      <c r="C496" s="106"/>
      <c r="D496" s="106"/>
      <c r="E496" s="147">
        <f t="shared" ref="E496:G497" si="94">E497</f>
        <v>28100</v>
      </c>
      <c r="F496" s="147">
        <f t="shared" si="94"/>
        <v>28100</v>
      </c>
      <c r="G496" s="147">
        <f t="shared" si="94"/>
        <v>20877</v>
      </c>
      <c r="H496" s="147">
        <f t="shared" si="84"/>
        <v>74.295373665480426</v>
      </c>
      <c r="I496" s="164">
        <f t="shared" si="85"/>
        <v>74.295373665480426</v>
      </c>
    </row>
    <row r="497" spans="1:9" ht="13.15" customHeight="1" x14ac:dyDescent="0.2">
      <c r="A497" s="105" t="s">
        <v>73</v>
      </c>
      <c r="B497" s="104" t="s">
        <v>274</v>
      </c>
      <c r="C497" s="106" t="s">
        <v>74</v>
      </c>
      <c r="D497" s="106"/>
      <c r="E497" s="147">
        <f t="shared" si="94"/>
        <v>28100</v>
      </c>
      <c r="F497" s="147">
        <f t="shared" si="94"/>
        <v>28100</v>
      </c>
      <c r="G497" s="147">
        <f t="shared" si="94"/>
        <v>20877</v>
      </c>
      <c r="H497" s="147">
        <f t="shared" si="84"/>
        <v>74.295373665480426</v>
      </c>
      <c r="I497" s="164">
        <f t="shared" si="85"/>
        <v>74.295373665480426</v>
      </c>
    </row>
    <row r="498" spans="1:9" ht="12.75" customHeight="1" x14ac:dyDescent="0.2">
      <c r="A498" s="105" t="s">
        <v>75</v>
      </c>
      <c r="B498" s="104" t="s">
        <v>274</v>
      </c>
      <c r="C498" s="106" t="s">
        <v>76</v>
      </c>
      <c r="D498" s="106">
        <v>900100</v>
      </c>
      <c r="E498" s="147">
        <v>28100</v>
      </c>
      <c r="F498" s="147">
        <v>28100</v>
      </c>
      <c r="G498" s="147">
        <v>20877</v>
      </c>
      <c r="H498" s="147">
        <f t="shared" si="84"/>
        <v>74.295373665480426</v>
      </c>
      <c r="I498" s="164">
        <f t="shared" si="85"/>
        <v>74.295373665480426</v>
      </c>
    </row>
    <row r="499" spans="1:9" ht="57.75" customHeight="1" x14ac:dyDescent="0.2">
      <c r="A499" s="115" t="s">
        <v>631</v>
      </c>
      <c r="B499" s="102" t="s">
        <v>162</v>
      </c>
      <c r="C499" s="99"/>
      <c r="D499" s="99"/>
      <c r="E499" s="143">
        <f>E500</f>
        <v>9523</v>
      </c>
      <c r="F499" s="143">
        <f>F500</f>
        <v>9523</v>
      </c>
      <c r="G499" s="143">
        <f>G500</f>
        <v>5759.5999999999995</v>
      </c>
      <c r="H499" s="143">
        <f t="shared" si="84"/>
        <v>60.480940879974789</v>
      </c>
      <c r="I499" s="163">
        <f t="shared" si="85"/>
        <v>60.480940879974789</v>
      </c>
    </row>
    <row r="500" spans="1:9" ht="56.25" customHeight="1" x14ac:dyDescent="0.2">
      <c r="A500" s="114" t="s">
        <v>637</v>
      </c>
      <c r="B500" s="104" t="s">
        <v>632</v>
      </c>
      <c r="C500" s="106"/>
      <c r="D500" s="106"/>
      <c r="E500" s="147">
        <f>E501+E503</f>
        <v>9523</v>
      </c>
      <c r="F500" s="147">
        <f>F501+F503</f>
        <v>9523</v>
      </c>
      <c r="G500" s="147">
        <f>G501+G503</f>
        <v>5759.5999999999995</v>
      </c>
      <c r="H500" s="147">
        <f t="shared" si="84"/>
        <v>60.480940879974789</v>
      </c>
      <c r="I500" s="164">
        <f t="shared" si="85"/>
        <v>60.480940879974789</v>
      </c>
    </row>
    <row r="501" spans="1:9" ht="39" customHeight="1" x14ac:dyDescent="0.2">
      <c r="A501" s="105" t="s">
        <v>78</v>
      </c>
      <c r="B501" s="104" t="s">
        <v>632</v>
      </c>
      <c r="C501" s="106" t="s">
        <v>79</v>
      </c>
      <c r="D501" s="106"/>
      <c r="E501" s="147">
        <f>E502</f>
        <v>8646.4</v>
      </c>
      <c r="F501" s="147">
        <f>F502</f>
        <v>8646.4</v>
      </c>
      <c r="G501" s="147">
        <f>G502</f>
        <v>5562.2999999999993</v>
      </c>
      <c r="H501" s="147">
        <f t="shared" si="84"/>
        <v>64.330819763138408</v>
      </c>
      <c r="I501" s="164">
        <f t="shared" si="85"/>
        <v>64.330819763138408</v>
      </c>
    </row>
    <row r="502" spans="1:9" ht="15" customHeight="1" x14ac:dyDescent="0.2">
      <c r="A502" s="105" t="s">
        <v>80</v>
      </c>
      <c r="B502" s="104" t="s">
        <v>632</v>
      </c>
      <c r="C502" s="106" t="s">
        <v>81</v>
      </c>
      <c r="D502" s="106">
        <v>900303</v>
      </c>
      <c r="E502" s="147">
        <v>8646.4</v>
      </c>
      <c r="F502" s="147">
        <v>8646.4</v>
      </c>
      <c r="G502" s="147">
        <f>1083.1+4479.2</f>
        <v>5562.2999999999993</v>
      </c>
      <c r="H502" s="147">
        <f t="shared" si="84"/>
        <v>64.330819763138408</v>
      </c>
      <c r="I502" s="164">
        <f t="shared" si="85"/>
        <v>64.330819763138408</v>
      </c>
    </row>
    <row r="503" spans="1:9" ht="13.15" customHeight="1" x14ac:dyDescent="0.2">
      <c r="A503" s="105" t="s">
        <v>73</v>
      </c>
      <c r="B503" s="104" t="s">
        <v>632</v>
      </c>
      <c r="C503" s="106" t="s">
        <v>74</v>
      </c>
      <c r="D503" s="106"/>
      <c r="E503" s="147">
        <f>E504</f>
        <v>876.6</v>
      </c>
      <c r="F503" s="147">
        <f>F504</f>
        <v>876.6</v>
      </c>
      <c r="G503" s="147">
        <f>G504</f>
        <v>197.3</v>
      </c>
      <c r="H503" s="147">
        <f t="shared" si="84"/>
        <v>22.507415012548485</v>
      </c>
      <c r="I503" s="164">
        <f t="shared" si="85"/>
        <v>22.507415012548485</v>
      </c>
    </row>
    <row r="504" spans="1:9" ht="18.75" customHeight="1" x14ac:dyDescent="0.2">
      <c r="A504" s="105" t="s">
        <v>75</v>
      </c>
      <c r="B504" s="104" t="s">
        <v>632</v>
      </c>
      <c r="C504" s="106" t="s">
        <v>76</v>
      </c>
      <c r="D504" s="106">
        <v>900303</v>
      </c>
      <c r="E504" s="147">
        <v>876.6</v>
      </c>
      <c r="F504" s="147">
        <v>876.6</v>
      </c>
      <c r="G504" s="147">
        <v>197.3</v>
      </c>
      <c r="H504" s="147">
        <f t="shared" si="84"/>
        <v>22.507415012548485</v>
      </c>
      <c r="I504" s="164">
        <f t="shared" si="85"/>
        <v>22.507415012548485</v>
      </c>
    </row>
    <row r="505" spans="1:9" ht="30.75" customHeight="1" x14ac:dyDescent="0.2">
      <c r="A505" s="100" t="s">
        <v>275</v>
      </c>
      <c r="B505" s="102" t="s">
        <v>462</v>
      </c>
      <c r="C505" s="99"/>
      <c r="D505" s="99"/>
      <c r="E505" s="143">
        <f>E506</f>
        <v>23026.6</v>
      </c>
      <c r="F505" s="143">
        <f>F506</f>
        <v>23026.6</v>
      </c>
      <c r="G505" s="143">
        <f>G506</f>
        <v>17048.600000000002</v>
      </c>
      <c r="H505" s="143">
        <f t="shared" si="84"/>
        <v>74.038720436364912</v>
      </c>
      <c r="I505" s="163">
        <f t="shared" si="85"/>
        <v>74.038720436364912</v>
      </c>
    </row>
    <row r="506" spans="1:9" ht="15.75" customHeight="1" x14ac:dyDescent="0.2">
      <c r="A506" s="105" t="s">
        <v>90</v>
      </c>
      <c r="B506" s="104" t="s">
        <v>463</v>
      </c>
      <c r="C506" s="106"/>
      <c r="D506" s="106"/>
      <c r="E506" s="147">
        <f>E507+E509+E511</f>
        <v>23026.6</v>
      </c>
      <c r="F506" s="147">
        <f>F507+F509+F511</f>
        <v>23026.6</v>
      </c>
      <c r="G506" s="147">
        <f>G507+G509+G511</f>
        <v>17048.600000000002</v>
      </c>
      <c r="H506" s="147">
        <f t="shared" si="84"/>
        <v>74.038720436364912</v>
      </c>
      <c r="I506" s="164">
        <f t="shared" si="85"/>
        <v>74.038720436364912</v>
      </c>
    </row>
    <row r="507" spans="1:9" ht="15.75" customHeight="1" x14ac:dyDescent="0.2">
      <c r="A507" s="105" t="s">
        <v>78</v>
      </c>
      <c r="B507" s="104" t="s">
        <v>463</v>
      </c>
      <c r="C507" s="106" t="s">
        <v>79</v>
      </c>
      <c r="D507" s="106"/>
      <c r="E507" s="147">
        <f>E508</f>
        <v>21755.1</v>
      </c>
      <c r="F507" s="147">
        <f>F508</f>
        <v>21755.1</v>
      </c>
      <c r="G507" s="147">
        <f>G508</f>
        <v>16399.7</v>
      </c>
      <c r="H507" s="147">
        <f t="shared" si="84"/>
        <v>75.383243469347434</v>
      </c>
      <c r="I507" s="164">
        <f t="shared" si="85"/>
        <v>75.383243469347434</v>
      </c>
    </row>
    <row r="508" spans="1:9" ht="15.75" customHeight="1" x14ac:dyDescent="0.2">
      <c r="A508" s="105" t="s">
        <v>80</v>
      </c>
      <c r="B508" s="104" t="s">
        <v>463</v>
      </c>
      <c r="C508" s="106" t="s">
        <v>81</v>
      </c>
      <c r="D508" s="106">
        <v>900100</v>
      </c>
      <c r="E508" s="147">
        <v>21755.1</v>
      </c>
      <c r="F508" s="147">
        <v>21755.1</v>
      </c>
      <c r="G508" s="147">
        <v>16399.7</v>
      </c>
      <c r="H508" s="147">
        <f t="shared" si="84"/>
        <v>75.383243469347434</v>
      </c>
      <c r="I508" s="164">
        <f t="shared" si="85"/>
        <v>75.383243469347434</v>
      </c>
    </row>
    <row r="509" spans="1:9" ht="13.15" customHeight="1" x14ac:dyDescent="0.2">
      <c r="A509" s="105" t="s">
        <v>73</v>
      </c>
      <c r="B509" s="104" t="s">
        <v>463</v>
      </c>
      <c r="C509" s="106" t="s">
        <v>74</v>
      </c>
      <c r="D509" s="106"/>
      <c r="E509" s="147">
        <f>E510</f>
        <v>1080</v>
      </c>
      <c r="F509" s="147">
        <f>F510</f>
        <v>1080</v>
      </c>
      <c r="G509" s="147">
        <f>G510</f>
        <v>556.70000000000005</v>
      </c>
      <c r="H509" s="147">
        <f t="shared" si="84"/>
        <v>51.546296296296305</v>
      </c>
      <c r="I509" s="164">
        <f t="shared" si="85"/>
        <v>51.546296296296305</v>
      </c>
    </row>
    <row r="510" spans="1:9" ht="15.75" customHeight="1" x14ac:dyDescent="0.2">
      <c r="A510" s="105" t="s">
        <v>75</v>
      </c>
      <c r="B510" s="104" t="s">
        <v>463</v>
      </c>
      <c r="C510" s="106" t="s">
        <v>76</v>
      </c>
      <c r="D510" s="106">
        <v>900100</v>
      </c>
      <c r="E510" s="147">
        <v>1080</v>
      </c>
      <c r="F510" s="147">
        <v>1080</v>
      </c>
      <c r="G510" s="147">
        <v>556.70000000000005</v>
      </c>
      <c r="H510" s="147">
        <f t="shared" si="84"/>
        <v>51.546296296296305</v>
      </c>
      <c r="I510" s="164">
        <f t="shared" si="85"/>
        <v>51.546296296296305</v>
      </c>
    </row>
    <row r="511" spans="1:9" ht="15.75" customHeight="1" x14ac:dyDescent="0.2">
      <c r="A511" s="105" t="s">
        <v>85</v>
      </c>
      <c r="B511" s="104" t="s">
        <v>463</v>
      </c>
      <c r="C511" s="106" t="s">
        <v>86</v>
      </c>
      <c r="D511" s="106"/>
      <c r="E511" s="147">
        <f>E512</f>
        <v>191.5</v>
      </c>
      <c r="F511" s="147">
        <f>F512</f>
        <v>191.5</v>
      </c>
      <c r="G511" s="147">
        <f>G512</f>
        <v>92.2</v>
      </c>
      <c r="H511" s="147">
        <f t="shared" si="84"/>
        <v>48.146214099216714</v>
      </c>
      <c r="I511" s="164">
        <f t="shared" si="85"/>
        <v>48.146214099216714</v>
      </c>
    </row>
    <row r="512" spans="1:9" ht="14.45" customHeight="1" x14ac:dyDescent="0.2">
      <c r="A512" s="105" t="s">
        <v>87</v>
      </c>
      <c r="B512" s="104" t="s">
        <v>463</v>
      </c>
      <c r="C512" s="106" t="s">
        <v>88</v>
      </c>
      <c r="D512" s="106">
        <v>900100</v>
      </c>
      <c r="E512" s="147">
        <v>191.5</v>
      </c>
      <c r="F512" s="147">
        <v>191.5</v>
      </c>
      <c r="G512" s="147">
        <v>92.2</v>
      </c>
      <c r="H512" s="147">
        <f t="shared" si="84"/>
        <v>48.146214099216714</v>
      </c>
      <c r="I512" s="164">
        <f t="shared" si="85"/>
        <v>48.146214099216714</v>
      </c>
    </row>
    <row r="513" spans="1:9" ht="18.75" customHeight="1" x14ac:dyDescent="0.2">
      <c r="A513" s="112" t="s">
        <v>464</v>
      </c>
      <c r="B513" s="102" t="s">
        <v>117</v>
      </c>
      <c r="C513" s="106"/>
      <c r="D513" s="106"/>
      <c r="E513" s="143">
        <f t="shared" ref="E513:G516" si="95">E514</f>
        <v>5000</v>
      </c>
      <c r="F513" s="143">
        <f t="shared" si="95"/>
        <v>5000</v>
      </c>
      <c r="G513" s="143">
        <f t="shared" si="95"/>
        <v>0</v>
      </c>
      <c r="H513" s="143">
        <f t="shared" si="84"/>
        <v>0</v>
      </c>
      <c r="I513" s="163">
        <f t="shared" si="85"/>
        <v>0</v>
      </c>
    </row>
    <row r="514" spans="1:9" ht="27.75" customHeight="1" x14ac:dyDescent="0.2">
      <c r="A514" s="115" t="s">
        <v>465</v>
      </c>
      <c r="B514" s="102" t="s">
        <v>118</v>
      </c>
      <c r="C514" s="106"/>
      <c r="D514" s="106"/>
      <c r="E514" s="143">
        <f>E515</f>
        <v>5000</v>
      </c>
      <c r="F514" s="143">
        <f>F515</f>
        <v>5000</v>
      </c>
      <c r="G514" s="143">
        <f t="shared" si="95"/>
        <v>0</v>
      </c>
      <c r="H514" s="143">
        <f t="shared" si="84"/>
        <v>0</v>
      </c>
      <c r="I514" s="163">
        <f t="shared" si="85"/>
        <v>0</v>
      </c>
    </row>
    <row r="515" spans="1:9" ht="27.75" customHeight="1" x14ac:dyDescent="0.2">
      <c r="A515" s="114" t="s">
        <v>93</v>
      </c>
      <c r="B515" s="104" t="s">
        <v>557</v>
      </c>
      <c r="C515" s="106"/>
      <c r="D515" s="106"/>
      <c r="E515" s="147">
        <f>E516</f>
        <v>5000</v>
      </c>
      <c r="F515" s="147">
        <f>F516</f>
        <v>5000</v>
      </c>
      <c r="G515" s="147">
        <f t="shared" si="95"/>
        <v>0</v>
      </c>
      <c r="H515" s="147">
        <f t="shared" si="84"/>
        <v>0</v>
      </c>
      <c r="I515" s="164">
        <f t="shared" si="85"/>
        <v>0</v>
      </c>
    </row>
    <row r="516" spans="1:9" ht="18.75" customHeight="1" x14ac:dyDescent="0.2">
      <c r="A516" s="105" t="s">
        <v>92</v>
      </c>
      <c r="B516" s="104" t="s">
        <v>557</v>
      </c>
      <c r="C516" s="106">
        <v>700</v>
      </c>
      <c r="D516" s="106"/>
      <c r="E516" s="147">
        <f t="shared" si="95"/>
        <v>5000</v>
      </c>
      <c r="F516" s="147">
        <f t="shared" si="95"/>
        <v>5000</v>
      </c>
      <c r="G516" s="147">
        <f t="shared" si="95"/>
        <v>0</v>
      </c>
      <c r="H516" s="147">
        <f t="shared" si="84"/>
        <v>0</v>
      </c>
      <c r="I516" s="164">
        <f t="shared" si="85"/>
        <v>0</v>
      </c>
    </row>
    <row r="517" spans="1:9" ht="18" customHeight="1" x14ac:dyDescent="0.2">
      <c r="A517" s="105" t="s">
        <v>93</v>
      </c>
      <c r="B517" s="104" t="s">
        <v>557</v>
      </c>
      <c r="C517" s="106">
        <v>730</v>
      </c>
      <c r="D517" s="106">
        <v>900100</v>
      </c>
      <c r="E517" s="147">
        <v>5000</v>
      </c>
      <c r="F517" s="147">
        <v>5000</v>
      </c>
      <c r="G517" s="147">
        <v>0</v>
      </c>
      <c r="H517" s="147">
        <f t="shared" si="84"/>
        <v>0</v>
      </c>
      <c r="I517" s="164">
        <f t="shared" si="85"/>
        <v>0</v>
      </c>
    </row>
    <row r="518" spans="1:9" x14ac:dyDescent="0.2">
      <c r="A518" s="112" t="s">
        <v>163</v>
      </c>
      <c r="B518" s="102" t="s">
        <v>141</v>
      </c>
      <c r="C518" s="73"/>
      <c r="D518" s="73"/>
      <c r="E518" s="143">
        <f>E519+E560</f>
        <v>469406.3</v>
      </c>
      <c r="F518" s="143">
        <f>F519+F560</f>
        <v>469721.2</v>
      </c>
      <c r="G518" s="143">
        <f>G519+G560</f>
        <v>315515.90000000002</v>
      </c>
      <c r="H518" s="143">
        <f t="shared" si="84"/>
        <v>67.215949168130052</v>
      </c>
      <c r="I518" s="163">
        <f t="shared" si="85"/>
        <v>67.170887752138924</v>
      </c>
    </row>
    <row r="519" spans="1:9" ht="25.5" x14ac:dyDescent="0.2">
      <c r="A519" s="109" t="s">
        <v>275</v>
      </c>
      <c r="B519" s="102" t="s">
        <v>142</v>
      </c>
      <c r="C519" s="74"/>
      <c r="D519" s="74"/>
      <c r="E519" s="143">
        <f>E520+E523+E530+E548+E553+E537+E540+E543</f>
        <v>468898.3</v>
      </c>
      <c r="F519" s="143">
        <f>F520+F523+F530+F548+F553+F537+F540+F543</f>
        <v>469213.2</v>
      </c>
      <c r="G519" s="143">
        <f>G520+G523+G530+G548+G553+G537+G540+G543</f>
        <v>315515.90000000002</v>
      </c>
      <c r="H519" s="143">
        <f t="shared" si="84"/>
        <v>67.288770294112823</v>
      </c>
      <c r="I519" s="163">
        <f t="shared" si="85"/>
        <v>67.243611219803711</v>
      </c>
    </row>
    <row r="520" spans="1:9" x14ac:dyDescent="0.2">
      <c r="A520" s="113" t="s">
        <v>166</v>
      </c>
      <c r="B520" s="104" t="s">
        <v>167</v>
      </c>
      <c r="C520" s="75"/>
      <c r="D520" s="75"/>
      <c r="E520" s="147">
        <f t="shared" ref="E520:G521" si="96">E521</f>
        <v>3426.2</v>
      </c>
      <c r="F520" s="147">
        <f t="shared" si="96"/>
        <v>3426.2</v>
      </c>
      <c r="G520" s="147">
        <f t="shared" si="96"/>
        <v>2640.1</v>
      </c>
      <c r="H520" s="147">
        <f t="shared" si="84"/>
        <v>77.05621388126788</v>
      </c>
      <c r="I520" s="164">
        <f t="shared" si="85"/>
        <v>77.05621388126788</v>
      </c>
    </row>
    <row r="521" spans="1:9" ht="38.25" x14ac:dyDescent="0.2">
      <c r="A521" s="105" t="s">
        <v>78</v>
      </c>
      <c r="B521" s="104" t="s">
        <v>167</v>
      </c>
      <c r="C521" s="106" t="s">
        <v>79</v>
      </c>
      <c r="D521" s="106"/>
      <c r="E521" s="147">
        <f t="shared" si="96"/>
        <v>3426.2</v>
      </c>
      <c r="F521" s="147">
        <f t="shared" si="96"/>
        <v>3426.2</v>
      </c>
      <c r="G521" s="147">
        <f t="shared" si="96"/>
        <v>2640.1</v>
      </c>
      <c r="H521" s="147">
        <f t="shared" si="84"/>
        <v>77.05621388126788</v>
      </c>
      <c r="I521" s="164">
        <f t="shared" si="85"/>
        <v>77.05621388126788</v>
      </c>
    </row>
    <row r="522" spans="1:9" x14ac:dyDescent="0.2">
      <c r="A522" s="105" t="s">
        <v>80</v>
      </c>
      <c r="B522" s="104" t="s">
        <v>167</v>
      </c>
      <c r="C522" s="106" t="s">
        <v>81</v>
      </c>
      <c r="D522" s="106">
        <v>900100</v>
      </c>
      <c r="E522" s="147">
        <v>3426.2</v>
      </c>
      <c r="F522" s="147">
        <v>3426.2</v>
      </c>
      <c r="G522" s="147">
        <v>2640.1</v>
      </c>
      <c r="H522" s="147">
        <f t="shared" ref="H522:H579" si="97">G522/E522*100</f>
        <v>77.05621388126788</v>
      </c>
      <c r="I522" s="164">
        <f t="shared" ref="I522:I585" si="98">G522/F522*100</f>
        <v>77.05621388126788</v>
      </c>
    </row>
    <row r="523" spans="1:9" x14ac:dyDescent="0.2">
      <c r="A523" s="113" t="s">
        <v>175</v>
      </c>
      <c r="B523" s="104" t="s">
        <v>176</v>
      </c>
      <c r="C523" s="71"/>
      <c r="D523" s="71"/>
      <c r="E523" s="147">
        <f>E524+E526+E528</f>
        <v>174122.2</v>
      </c>
      <c r="F523" s="147">
        <f>F524+F526+F528</f>
        <v>173166</v>
      </c>
      <c r="G523" s="147">
        <f>G524+G526+G528</f>
        <v>114297.3</v>
      </c>
      <c r="H523" s="147">
        <f t="shared" si="97"/>
        <v>65.642003144917766</v>
      </c>
      <c r="I523" s="164">
        <f t="shared" si="98"/>
        <v>66.004469699594608</v>
      </c>
    </row>
    <row r="524" spans="1:9" ht="38.25" customHeight="1" x14ac:dyDescent="0.2">
      <c r="A524" s="105" t="s">
        <v>78</v>
      </c>
      <c r="B524" s="104" t="s">
        <v>176</v>
      </c>
      <c r="C524" s="106" t="s">
        <v>79</v>
      </c>
      <c r="D524" s="106"/>
      <c r="E524" s="147">
        <f>E525</f>
        <v>126241.8</v>
      </c>
      <c r="F524" s="147">
        <f>F525</f>
        <v>126241.8</v>
      </c>
      <c r="G524" s="147">
        <f>G525</f>
        <v>84369.3</v>
      </c>
      <c r="H524" s="147">
        <f t="shared" si="97"/>
        <v>66.831509056429809</v>
      </c>
      <c r="I524" s="164">
        <f t="shared" si="98"/>
        <v>66.831509056429809</v>
      </c>
    </row>
    <row r="525" spans="1:9" x14ac:dyDescent="0.2">
      <c r="A525" s="105" t="s">
        <v>80</v>
      </c>
      <c r="B525" s="104" t="s">
        <v>176</v>
      </c>
      <c r="C525" s="106" t="s">
        <v>81</v>
      </c>
      <c r="D525" s="106">
        <v>900100</v>
      </c>
      <c r="E525" s="147">
        <v>126241.8</v>
      </c>
      <c r="F525" s="147">
        <v>126241.8</v>
      </c>
      <c r="G525" s="147">
        <v>84369.3</v>
      </c>
      <c r="H525" s="147">
        <f t="shared" si="97"/>
        <v>66.831509056429809</v>
      </c>
      <c r="I525" s="164">
        <f t="shared" si="98"/>
        <v>66.831509056429809</v>
      </c>
    </row>
    <row r="526" spans="1:9" ht="13.15" customHeight="1" x14ac:dyDescent="0.2">
      <c r="A526" s="105" t="s">
        <v>73</v>
      </c>
      <c r="B526" s="104" t="s">
        <v>176</v>
      </c>
      <c r="C526" s="106" t="s">
        <v>74</v>
      </c>
      <c r="D526" s="106"/>
      <c r="E526" s="147">
        <f>E527</f>
        <v>47747.199999999997</v>
      </c>
      <c r="F526" s="147">
        <f>F527</f>
        <v>46791</v>
      </c>
      <c r="G526" s="147">
        <f>G527</f>
        <v>29857.200000000001</v>
      </c>
      <c r="H526" s="147">
        <f t="shared" si="97"/>
        <v>62.531834327457943</v>
      </c>
      <c r="I526" s="164">
        <f t="shared" si="98"/>
        <v>63.80970699493492</v>
      </c>
    </row>
    <row r="527" spans="1:9" ht="12" customHeight="1" x14ac:dyDescent="0.2">
      <c r="A527" s="105" t="s">
        <v>75</v>
      </c>
      <c r="B527" s="104" t="s">
        <v>176</v>
      </c>
      <c r="C527" s="106" t="s">
        <v>76</v>
      </c>
      <c r="D527" s="106">
        <v>900100</v>
      </c>
      <c r="E527" s="147">
        <v>47747.199999999997</v>
      </c>
      <c r="F527" s="147">
        <v>46791</v>
      </c>
      <c r="G527" s="147">
        <f>8050.5+21806.7</f>
        <v>29857.200000000001</v>
      </c>
      <c r="H527" s="147">
        <f t="shared" si="97"/>
        <v>62.531834327457943</v>
      </c>
      <c r="I527" s="164">
        <f t="shared" si="98"/>
        <v>63.80970699493492</v>
      </c>
    </row>
    <row r="528" spans="1:9" ht="16.5" customHeight="1" x14ac:dyDescent="0.2">
      <c r="A528" s="105" t="s">
        <v>85</v>
      </c>
      <c r="B528" s="104" t="s">
        <v>176</v>
      </c>
      <c r="C528" s="106">
        <v>800</v>
      </c>
      <c r="D528" s="106"/>
      <c r="E528" s="147">
        <f>E529</f>
        <v>133.19999999999999</v>
      </c>
      <c r="F528" s="147">
        <f>F529</f>
        <v>133.19999999999999</v>
      </c>
      <c r="G528" s="147">
        <f>G529</f>
        <v>70.8</v>
      </c>
      <c r="H528" s="147">
        <f t="shared" si="97"/>
        <v>53.153153153153156</v>
      </c>
      <c r="I528" s="164">
        <f t="shared" si="98"/>
        <v>53.153153153153156</v>
      </c>
    </row>
    <row r="529" spans="1:9" ht="14.45" customHeight="1" x14ac:dyDescent="0.2">
      <c r="A529" s="105" t="s">
        <v>87</v>
      </c>
      <c r="B529" s="104" t="s">
        <v>176</v>
      </c>
      <c r="C529" s="106" t="s">
        <v>88</v>
      </c>
      <c r="D529" s="106">
        <v>900100</v>
      </c>
      <c r="E529" s="147">
        <v>133.19999999999999</v>
      </c>
      <c r="F529" s="147">
        <v>133.19999999999999</v>
      </c>
      <c r="G529" s="147">
        <f>29.7+41.1</f>
        <v>70.8</v>
      </c>
      <c r="H529" s="147">
        <f t="shared" si="97"/>
        <v>53.153153153153156</v>
      </c>
      <c r="I529" s="164">
        <f t="shared" si="98"/>
        <v>53.153153153153156</v>
      </c>
    </row>
    <row r="530" spans="1:9" x14ac:dyDescent="0.2">
      <c r="A530" s="114" t="s">
        <v>168</v>
      </c>
      <c r="B530" s="126" t="s">
        <v>169</v>
      </c>
      <c r="C530" s="124"/>
      <c r="D530" s="124"/>
      <c r="E530" s="147">
        <f>E531+E533+E535</f>
        <v>24504.3</v>
      </c>
      <c r="F530" s="147">
        <f>F531+F533+F535</f>
        <v>24504.3</v>
      </c>
      <c r="G530" s="147">
        <f>G531+G533+G535</f>
        <v>14846.7</v>
      </c>
      <c r="H530" s="147">
        <f t="shared" si="97"/>
        <v>60.588141673094121</v>
      </c>
      <c r="I530" s="164">
        <f t="shared" si="98"/>
        <v>60.588141673094121</v>
      </c>
    </row>
    <row r="531" spans="1:9" ht="38.25" x14ac:dyDescent="0.2">
      <c r="A531" s="110" t="s">
        <v>78</v>
      </c>
      <c r="B531" s="126" t="s">
        <v>169</v>
      </c>
      <c r="C531" s="124" t="s">
        <v>79</v>
      </c>
      <c r="D531" s="124"/>
      <c r="E531" s="147">
        <f>E532</f>
        <v>23391.3</v>
      </c>
      <c r="F531" s="147">
        <f>F532</f>
        <v>23391.3</v>
      </c>
      <c r="G531" s="147">
        <f>G532</f>
        <v>14470.2</v>
      </c>
      <c r="H531" s="147">
        <f t="shared" si="97"/>
        <v>61.861461312539276</v>
      </c>
      <c r="I531" s="164">
        <f t="shared" si="98"/>
        <v>61.861461312539276</v>
      </c>
    </row>
    <row r="532" spans="1:9" x14ac:dyDescent="0.2">
      <c r="A532" s="110" t="s">
        <v>80</v>
      </c>
      <c r="B532" s="126" t="s">
        <v>169</v>
      </c>
      <c r="C532" s="124" t="s">
        <v>81</v>
      </c>
      <c r="D532" s="106">
        <v>900100</v>
      </c>
      <c r="E532" s="147">
        <v>23391.3</v>
      </c>
      <c r="F532" s="147">
        <v>23391.3</v>
      </c>
      <c r="G532" s="147">
        <v>14470.2</v>
      </c>
      <c r="H532" s="147">
        <f t="shared" si="97"/>
        <v>61.861461312539276</v>
      </c>
      <c r="I532" s="164">
        <f t="shared" si="98"/>
        <v>61.861461312539276</v>
      </c>
    </row>
    <row r="533" spans="1:9" ht="13.15" customHeight="1" x14ac:dyDescent="0.2">
      <c r="A533" s="110" t="s">
        <v>73</v>
      </c>
      <c r="B533" s="126" t="s">
        <v>169</v>
      </c>
      <c r="C533" s="124" t="s">
        <v>74</v>
      </c>
      <c r="D533" s="124"/>
      <c r="E533" s="147">
        <f>E534</f>
        <v>1112.9000000000001</v>
      </c>
      <c r="F533" s="147">
        <f>F534</f>
        <v>1112.9000000000001</v>
      </c>
      <c r="G533" s="147">
        <f>G534</f>
        <v>376.5</v>
      </c>
      <c r="H533" s="147">
        <f t="shared" si="97"/>
        <v>33.830532842124178</v>
      </c>
      <c r="I533" s="164">
        <f t="shared" si="98"/>
        <v>33.830532842124178</v>
      </c>
    </row>
    <row r="534" spans="1:9" ht="25.5" x14ac:dyDescent="0.2">
      <c r="A534" s="110" t="s">
        <v>75</v>
      </c>
      <c r="B534" s="126" t="s">
        <v>169</v>
      </c>
      <c r="C534" s="124" t="s">
        <v>76</v>
      </c>
      <c r="D534" s="106">
        <v>900100</v>
      </c>
      <c r="E534" s="147">
        <v>1112.9000000000001</v>
      </c>
      <c r="F534" s="147">
        <v>1112.9000000000001</v>
      </c>
      <c r="G534" s="147">
        <v>376.5</v>
      </c>
      <c r="H534" s="147">
        <f t="shared" si="97"/>
        <v>33.830532842124178</v>
      </c>
      <c r="I534" s="164">
        <f t="shared" si="98"/>
        <v>33.830532842124178</v>
      </c>
    </row>
    <row r="535" spans="1:9" x14ac:dyDescent="0.2">
      <c r="A535" s="105" t="s">
        <v>85</v>
      </c>
      <c r="B535" s="126" t="s">
        <v>169</v>
      </c>
      <c r="C535" s="106">
        <v>800</v>
      </c>
      <c r="D535" s="106"/>
      <c r="E535" s="147">
        <f>E536</f>
        <v>0.1</v>
      </c>
      <c r="F535" s="147">
        <f>F536</f>
        <v>0.1</v>
      </c>
      <c r="G535" s="147">
        <f>G536</f>
        <v>0</v>
      </c>
      <c r="H535" s="147">
        <f t="shared" si="97"/>
        <v>0</v>
      </c>
      <c r="I535" s="164">
        <f t="shared" si="98"/>
        <v>0</v>
      </c>
    </row>
    <row r="536" spans="1:9" ht="14.45" customHeight="1" x14ac:dyDescent="0.2">
      <c r="A536" s="105" t="s">
        <v>87</v>
      </c>
      <c r="B536" s="126" t="s">
        <v>169</v>
      </c>
      <c r="C536" s="106" t="s">
        <v>88</v>
      </c>
      <c r="D536" s="106">
        <v>900100</v>
      </c>
      <c r="E536" s="147">
        <v>0.1</v>
      </c>
      <c r="F536" s="147">
        <v>0.1</v>
      </c>
      <c r="G536" s="147">
        <v>0</v>
      </c>
      <c r="H536" s="147">
        <f t="shared" si="97"/>
        <v>0</v>
      </c>
      <c r="I536" s="164">
        <f t="shared" si="98"/>
        <v>0</v>
      </c>
    </row>
    <row r="537" spans="1:9" x14ac:dyDescent="0.2">
      <c r="A537" s="114" t="s">
        <v>466</v>
      </c>
      <c r="B537" s="126" t="s">
        <v>170</v>
      </c>
      <c r="C537" s="71"/>
      <c r="D537" s="71"/>
      <c r="E537" s="147">
        <f t="shared" ref="E537:G538" si="99">E538</f>
        <v>65</v>
      </c>
      <c r="F537" s="147">
        <f t="shared" si="99"/>
        <v>65</v>
      </c>
      <c r="G537" s="147">
        <f t="shared" si="99"/>
        <v>0</v>
      </c>
      <c r="H537" s="147">
        <f t="shared" si="97"/>
        <v>0</v>
      </c>
      <c r="I537" s="164">
        <f t="shared" si="98"/>
        <v>0</v>
      </c>
    </row>
    <row r="538" spans="1:9" ht="13.15" customHeight="1" x14ac:dyDescent="0.2">
      <c r="A538" s="105" t="s">
        <v>73</v>
      </c>
      <c r="B538" s="126" t="s">
        <v>170</v>
      </c>
      <c r="C538" s="106" t="s">
        <v>74</v>
      </c>
      <c r="D538" s="106"/>
      <c r="E538" s="147">
        <f t="shared" si="99"/>
        <v>65</v>
      </c>
      <c r="F538" s="147">
        <f t="shared" si="99"/>
        <v>65</v>
      </c>
      <c r="G538" s="147">
        <f t="shared" si="99"/>
        <v>0</v>
      </c>
      <c r="H538" s="147">
        <f t="shared" si="97"/>
        <v>0</v>
      </c>
      <c r="I538" s="164">
        <f t="shared" si="98"/>
        <v>0</v>
      </c>
    </row>
    <row r="539" spans="1:9" ht="25.5" x14ac:dyDescent="0.2">
      <c r="A539" s="105" t="s">
        <v>75</v>
      </c>
      <c r="B539" s="126" t="s">
        <v>170</v>
      </c>
      <c r="C539" s="106" t="s">
        <v>76</v>
      </c>
      <c r="D539" s="106">
        <v>900100</v>
      </c>
      <c r="E539" s="147">
        <v>65</v>
      </c>
      <c r="F539" s="147">
        <v>65</v>
      </c>
      <c r="G539" s="147">
        <v>0</v>
      </c>
      <c r="H539" s="147">
        <f t="shared" si="97"/>
        <v>0</v>
      </c>
      <c r="I539" s="164">
        <f t="shared" si="98"/>
        <v>0</v>
      </c>
    </row>
    <row r="540" spans="1:9" x14ac:dyDescent="0.2">
      <c r="A540" s="105" t="s">
        <v>300</v>
      </c>
      <c r="B540" s="126" t="s">
        <v>299</v>
      </c>
      <c r="C540" s="106"/>
      <c r="D540" s="106"/>
      <c r="E540" s="147">
        <f t="shared" ref="E540:G541" si="100">E541</f>
        <v>300</v>
      </c>
      <c r="F540" s="147">
        <f t="shared" si="100"/>
        <v>300</v>
      </c>
      <c r="G540" s="147">
        <f t="shared" si="100"/>
        <v>250.6</v>
      </c>
      <c r="H540" s="147">
        <f t="shared" si="97"/>
        <v>83.533333333333331</v>
      </c>
      <c r="I540" s="164">
        <f t="shared" si="98"/>
        <v>83.533333333333331</v>
      </c>
    </row>
    <row r="541" spans="1:9" x14ac:dyDescent="0.2">
      <c r="A541" s="105" t="s">
        <v>85</v>
      </c>
      <c r="B541" s="126" t="s">
        <v>299</v>
      </c>
      <c r="C541" s="106">
        <v>800</v>
      </c>
      <c r="D541" s="106"/>
      <c r="E541" s="147">
        <f t="shared" si="100"/>
        <v>300</v>
      </c>
      <c r="F541" s="147">
        <f t="shared" si="100"/>
        <v>300</v>
      </c>
      <c r="G541" s="147">
        <f t="shared" si="100"/>
        <v>250.6</v>
      </c>
      <c r="H541" s="147">
        <f t="shared" si="97"/>
        <v>83.533333333333331</v>
      </c>
      <c r="I541" s="164">
        <f t="shared" si="98"/>
        <v>83.533333333333331</v>
      </c>
    </row>
    <row r="542" spans="1:9" ht="14.45" customHeight="1" x14ac:dyDescent="0.2">
      <c r="A542" s="105" t="s">
        <v>87</v>
      </c>
      <c r="B542" s="126" t="s">
        <v>299</v>
      </c>
      <c r="C542" s="106">
        <v>850</v>
      </c>
      <c r="D542" s="106">
        <v>900100</v>
      </c>
      <c r="E542" s="147">
        <v>300</v>
      </c>
      <c r="F542" s="147">
        <v>300</v>
      </c>
      <c r="G542" s="147">
        <v>250.6</v>
      </c>
      <c r="H542" s="147">
        <f t="shared" si="97"/>
        <v>83.533333333333331</v>
      </c>
      <c r="I542" s="164">
        <f t="shared" si="98"/>
        <v>83.533333333333331</v>
      </c>
    </row>
    <row r="543" spans="1:9" ht="25.5" x14ac:dyDescent="0.2">
      <c r="A543" s="105" t="s">
        <v>467</v>
      </c>
      <c r="B543" s="126" t="s">
        <v>468</v>
      </c>
      <c r="C543" s="124"/>
      <c r="D543" s="106"/>
      <c r="E543" s="147">
        <f>E544+E546</f>
        <v>27218.300000000003</v>
      </c>
      <c r="F543" s="147">
        <f>F544+F546</f>
        <v>27218.300000000003</v>
      </c>
      <c r="G543" s="147">
        <f>G544+G546</f>
        <v>19438.400000000001</v>
      </c>
      <c r="H543" s="147">
        <f t="shared" si="97"/>
        <v>71.416657175503246</v>
      </c>
      <c r="I543" s="164">
        <f t="shared" si="98"/>
        <v>71.416657175503246</v>
      </c>
    </row>
    <row r="544" spans="1:9" ht="38.25" x14ac:dyDescent="0.2">
      <c r="A544" s="105" t="s">
        <v>78</v>
      </c>
      <c r="B544" s="126" t="s">
        <v>468</v>
      </c>
      <c r="C544" s="106" t="s">
        <v>79</v>
      </c>
      <c r="D544" s="106"/>
      <c r="E544" s="147">
        <f>E545</f>
        <v>26484.400000000001</v>
      </c>
      <c r="F544" s="147">
        <f>F545</f>
        <v>26484.400000000001</v>
      </c>
      <c r="G544" s="147">
        <f>G545</f>
        <v>19045.2</v>
      </c>
      <c r="H544" s="147">
        <f t="shared" si="97"/>
        <v>71.911011765416617</v>
      </c>
      <c r="I544" s="164">
        <f t="shared" si="98"/>
        <v>71.911011765416617</v>
      </c>
    </row>
    <row r="545" spans="1:9" x14ac:dyDescent="0.2">
      <c r="A545" s="105" t="s">
        <v>83</v>
      </c>
      <c r="B545" s="126" t="s">
        <v>468</v>
      </c>
      <c r="C545" s="106" t="s">
        <v>84</v>
      </c>
      <c r="D545" s="106">
        <v>900100</v>
      </c>
      <c r="E545" s="147">
        <v>26484.400000000001</v>
      </c>
      <c r="F545" s="147">
        <v>26484.400000000001</v>
      </c>
      <c r="G545" s="147">
        <v>19045.2</v>
      </c>
      <c r="H545" s="147">
        <f t="shared" si="97"/>
        <v>71.911011765416617</v>
      </c>
      <c r="I545" s="164">
        <f t="shared" si="98"/>
        <v>71.911011765416617</v>
      </c>
    </row>
    <row r="546" spans="1:9" ht="13.15" customHeight="1" x14ac:dyDescent="0.2">
      <c r="A546" s="105" t="s">
        <v>73</v>
      </c>
      <c r="B546" s="126" t="s">
        <v>468</v>
      </c>
      <c r="C546" s="106" t="s">
        <v>74</v>
      </c>
      <c r="D546" s="106"/>
      <c r="E546" s="147">
        <f>E547</f>
        <v>733.9</v>
      </c>
      <c r="F546" s="147">
        <f>F547</f>
        <v>733.9</v>
      </c>
      <c r="G546" s="147">
        <f>G547</f>
        <v>393.2</v>
      </c>
      <c r="H546" s="147">
        <f t="shared" si="97"/>
        <v>53.576781577871643</v>
      </c>
      <c r="I546" s="164">
        <f t="shared" si="98"/>
        <v>53.576781577871643</v>
      </c>
    </row>
    <row r="547" spans="1:9" ht="25.5" x14ac:dyDescent="0.2">
      <c r="A547" s="105" t="s">
        <v>75</v>
      </c>
      <c r="B547" s="126" t="s">
        <v>468</v>
      </c>
      <c r="C547" s="106" t="s">
        <v>76</v>
      </c>
      <c r="D547" s="106">
        <v>900100</v>
      </c>
      <c r="E547" s="147">
        <v>733.9</v>
      </c>
      <c r="F547" s="147">
        <v>733.9</v>
      </c>
      <c r="G547" s="147">
        <v>393.2</v>
      </c>
      <c r="H547" s="147">
        <f t="shared" si="97"/>
        <v>53.576781577871643</v>
      </c>
      <c r="I547" s="164">
        <f t="shared" si="98"/>
        <v>53.576781577871643</v>
      </c>
    </row>
    <row r="548" spans="1:9" ht="25.5" x14ac:dyDescent="0.2">
      <c r="A548" s="114" t="s">
        <v>171</v>
      </c>
      <c r="B548" s="126" t="s">
        <v>172</v>
      </c>
      <c r="C548" s="124"/>
      <c r="D548" s="124"/>
      <c r="E548" s="147">
        <f>E549+E551</f>
        <v>52767.1</v>
      </c>
      <c r="F548" s="147">
        <f>F549+F551</f>
        <v>52767.1</v>
      </c>
      <c r="G548" s="147">
        <f>G549+G551</f>
        <v>36288.5</v>
      </c>
      <c r="H548" s="147">
        <f t="shared" si="97"/>
        <v>68.771071368333679</v>
      </c>
      <c r="I548" s="164">
        <f t="shared" si="98"/>
        <v>68.771071368333679</v>
      </c>
    </row>
    <row r="549" spans="1:9" ht="38.25" x14ac:dyDescent="0.2">
      <c r="A549" s="105" t="s">
        <v>78</v>
      </c>
      <c r="B549" s="126" t="s">
        <v>172</v>
      </c>
      <c r="C549" s="106" t="s">
        <v>79</v>
      </c>
      <c r="D549" s="106"/>
      <c r="E549" s="147">
        <f>E550</f>
        <v>49930.1</v>
      </c>
      <c r="F549" s="147">
        <f>F550</f>
        <v>49930.1</v>
      </c>
      <c r="G549" s="147">
        <f>G550</f>
        <v>34997.9</v>
      </c>
      <c r="H549" s="147">
        <f t="shared" si="97"/>
        <v>70.093791119985752</v>
      </c>
      <c r="I549" s="164">
        <f t="shared" si="98"/>
        <v>70.093791119985752</v>
      </c>
    </row>
    <row r="550" spans="1:9" x14ac:dyDescent="0.2">
      <c r="A550" s="105" t="s">
        <v>83</v>
      </c>
      <c r="B550" s="126" t="s">
        <v>172</v>
      </c>
      <c r="C550" s="106" t="s">
        <v>84</v>
      </c>
      <c r="D550" s="106">
        <v>900100</v>
      </c>
      <c r="E550" s="147">
        <v>49930.1</v>
      </c>
      <c r="F550" s="147">
        <v>49930.1</v>
      </c>
      <c r="G550" s="147">
        <v>34997.9</v>
      </c>
      <c r="H550" s="147">
        <f t="shared" si="97"/>
        <v>70.093791119985752</v>
      </c>
      <c r="I550" s="164">
        <f t="shared" si="98"/>
        <v>70.093791119985752</v>
      </c>
    </row>
    <row r="551" spans="1:9" ht="13.15" customHeight="1" x14ac:dyDescent="0.2">
      <c r="A551" s="105" t="s">
        <v>73</v>
      </c>
      <c r="B551" s="126" t="s">
        <v>172</v>
      </c>
      <c r="C551" s="106" t="s">
        <v>74</v>
      </c>
      <c r="D551" s="106"/>
      <c r="E551" s="147">
        <f>E552</f>
        <v>2837</v>
      </c>
      <c r="F551" s="147">
        <f>F552</f>
        <v>2837</v>
      </c>
      <c r="G551" s="147">
        <f>G552</f>
        <v>1290.5999999999999</v>
      </c>
      <c r="H551" s="147">
        <f t="shared" si="97"/>
        <v>45.491716602044406</v>
      </c>
      <c r="I551" s="164">
        <f t="shared" si="98"/>
        <v>45.491716602044406</v>
      </c>
    </row>
    <row r="552" spans="1:9" ht="25.5" x14ac:dyDescent="0.2">
      <c r="A552" s="105" t="s">
        <v>75</v>
      </c>
      <c r="B552" s="126" t="s">
        <v>172</v>
      </c>
      <c r="C552" s="106" t="s">
        <v>76</v>
      </c>
      <c r="D552" s="106">
        <v>900100</v>
      </c>
      <c r="E552" s="147">
        <v>2837</v>
      </c>
      <c r="F552" s="147">
        <v>2837</v>
      </c>
      <c r="G552" s="147">
        <v>1290.5999999999999</v>
      </c>
      <c r="H552" s="147">
        <f t="shared" si="97"/>
        <v>45.491716602044406</v>
      </c>
      <c r="I552" s="164">
        <f t="shared" si="98"/>
        <v>45.491716602044406</v>
      </c>
    </row>
    <row r="553" spans="1:9" ht="25.5" x14ac:dyDescent="0.2">
      <c r="A553" s="114" t="s">
        <v>164</v>
      </c>
      <c r="B553" s="126" t="s">
        <v>165</v>
      </c>
      <c r="C553" s="71"/>
      <c r="D553" s="71"/>
      <c r="E553" s="147">
        <f>E554+E556+E558</f>
        <v>186495.2</v>
      </c>
      <c r="F553" s="147">
        <f>F554+F556+F558</f>
        <v>187766.3</v>
      </c>
      <c r="G553" s="147">
        <f>G554+G556+G558</f>
        <v>127754.3</v>
      </c>
      <c r="H553" s="147">
        <f t="shared" si="97"/>
        <v>68.502728220350974</v>
      </c>
      <c r="I553" s="164">
        <f t="shared" si="98"/>
        <v>68.038993152658392</v>
      </c>
    </row>
    <row r="554" spans="1:9" ht="38.25" x14ac:dyDescent="0.2">
      <c r="A554" s="105" t="s">
        <v>78</v>
      </c>
      <c r="B554" s="126" t="s">
        <v>165</v>
      </c>
      <c r="C554" s="106" t="s">
        <v>79</v>
      </c>
      <c r="D554" s="106"/>
      <c r="E554" s="147">
        <f>E555</f>
        <v>170616.6</v>
      </c>
      <c r="F554" s="147">
        <f>F555</f>
        <v>170616.6</v>
      </c>
      <c r="G554" s="147">
        <f>G555</f>
        <v>118519.5</v>
      </c>
      <c r="H554" s="147">
        <f t="shared" si="97"/>
        <v>69.465397856949437</v>
      </c>
      <c r="I554" s="164">
        <f t="shared" si="98"/>
        <v>69.465397856949437</v>
      </c>
    </row>
    <row r="555" spans="1:9" x14ac:dyDescent="0.2">
      <c r="A555" s="105" t="s">
        <v>83</v>
      </c>
      <c r="B555" s="126" t="s">
        <v>165</v>
      </c>
      <c r="C555" s="106" t="s">
        <v>84</v>
      </c>
      <c r="D555" s="106">
        <v>900100</v>
      </c>
      <c r="E555" s="147">
        <v>170616.6</v>
      </c>
      <c r="F555" s="147">
        <v>170616.6</v>
      </c>
      <c r="G555" s="147">
        <v>118519.5</v>
      </c>
      <c r="H555" s="147">
        <f t="shared" si="97"/>
        <v>69.465397856949437</v>
      </c>
      <c r="I555" s="164">
        <f t="shared" si="98"/>
        <v>69.465397856949437</v>
      </c>
    </row>
    <row r="556" spans="1:9" ht="13.15" customHeight="1" x14ac:dyDescent="0.2">
      <c r="A556" s="105" t="s">
        <v>73</v>
      </c>
      <c r="B556" s="126" t="s">
        <v>165</v>
      </c>
      <c r="C556" s="106" t="s">
        <v>74</v>
      </c>
      <c r="D556" s="106"/>
      <c r="E556" s="147">
        <f>E557</f>
        <v>15745.7</v>
      </c>
      <c r="F556" s="147">
        <f>F557</f>
        <v>17016.8</v>
      </c>
      <c r="G556" s="147">
        <f>G557</f>
        <v>9178.6</v>
      </c>
      <c r="H556" s="147">
        <f t="shared" si="97"/>
        <v>58.292740240192565</v>
      </c>
      <c r="I556" s="164">
        <f t="shared" si="98"/>
        <v>53.938460815194404</v>
      </c>
    </row>
    <row r="557" spans="1:9" ht="12.75" customHeight="1" x14ac:dyDescent="0.2">
      <c r="A557" s="105" t="s">
        <v>75</v>
      </c>
      <c r="B557" s="126" t="s">
        <v>165</v>
      </c>
      <c r="C557" s="106" t="s">
        <v>76</v>
      </c>
      <c r="D557" s="106">
        <v>900100</v>
      </c>
      <c r="E557" s="147">
        <v>15745.7</v>
      </c>
      <c r="F557" s="147">
        <v>17016.8</v>
      </c>
      <c r="G557" s="147">
        <v>9178.6</v>
      </c>
      <c r="H557" s="147">
        <f t="shared" si="97"/>
        <v>58.292740240192565</v>
      </c>
      <c r="I557" s="164">
        <f t="shared" si="98"/>
        <v>53.938460815194404</v>
      </c>
    </row>
    <row r="558" spans="1:9" x14ac:dyDescent="0.2">
      <c r="A558" s="105" t="s">
        <v>85</v>
      </c>
      <c r="B558" s="126" t="s">
        <v>165</v>
      </c>
      <c r="C558" s="106" t="s">
        <v>86</v>
      </c>
      <c r="D558" s="106"/>
      <c r="E558" s="147">
        <f>E559</f>
        <v>132.9</v>
      </c>
      <c r="F558" s="147">
        <f>F559</f>
        <v>132.9</v>
      </c>
      <c r="G558" s="147">
        <f>G559</f>
        <v>56.2</v>
      </c>
      <c r="H558" s="147">
        <f t="shared" si="97"/>
        <v>42.287434161023327</v>
      </c>
      <c r="I558" s="164">
        <f t="shared" si="98"/>
        <v>42.287434161023327</v>
      </c>
    </row>
    <row r="559" spans="1:9" ht="14.45" customHeight="1" x14ac:dyDescent="0.2">
      <c r="A559" s="105" t="s">
        <v>87</v>
      </c>
      <c r="B559" s="126" t="s">
        <v>165</v>
      </c>
      <c r="C559" s="106" t="s">
        <v>88</v>
      </c>
      <c r="D559" s="106">
        <v>900100</v>
      </c>
      <c r="E559" s="147">
        <v>132.9</v>
      </c>
      <c r="F559" s="147">
        <v>132.9</v>
      </c>
      <c r="G559" s="147">
        <v>56.2</v>
      </c>
      <c r="H559" s="147">
        <f t="shared" si="97"/>
        <v>42.287434161023327</v>
      </c>
      <c r="I559" s="164">
        <f t="shared" si="98"/>
        <v>42.287434161023327</v>
      </c>
    </row>
    <row r="560" spans="1:9" ht="25.5" x14ac:dyDescent="0.2">
      <c r="A560" s="100" t="s">
        <v>469</v>
      </c>
      <c r="B560" s="127" t="s">
        <v>470</v>
      </c>
      <c r="C560" s="106"/>
      <c r="D560" s="106"/>
      <c r="E560" s="147">
        <f t="shared" ref="E560:F562" si="101">E561</f>
        <v>508</v>
      </c>
      <c r="F560" s="147">
        <f t="shared" si="101"/>
        <v>508</v>
      </c>
      <c r="G560" s="147">
        <f t="shared" ref="G560:G562" si="102">G561</f>
        <v>0</v>
      </c>
      <c r="H560" s="147">
        <f t="shared" si="97"/>
        <v>0</v>
      </c>
      <c r="I560" s="164">
        <f t="shared" si="98"/>
        <v>0</v>
      </c>
    </row>
    <row r="561" spans="1:9" ht="63.75" x14ac:dyDescent="0.2">
      <c r="A561" s="105" t="s">
        <v>471</v>
      </c>
      <c r="B561" s="126" t="s">
        <v>472</v>
      </c>
      <c r="C561" s="106"/>
      <c r="D561" s="106"/>
      <c r="E561" s="147">
        <f t="shared" si="101"/>
        <v>508</v>
      </c>
      <c r="F561" s="147">
        <f t="shared" si="101"/>
        <v>508</v>
      </c>
      <c r="G561" s="147">
        <f t="shared" si="102"/>
        <v>0</v>
      </c>
      <c r="H561" s="147">
        <f t="shared" si="97"/>
        <v>0</v>
      </c>
      <c r="I561" s="164">
        <f t="shared" si="98"/>
        <v>0</v>
      </c>
    </row>
    <row r="562" spans="1:9" ht="13.15" customHeight="1" x14ac:dyDescent="0.2">
      <c r="A562" s="105" t="s">
        <v>73</v>
      </c>
      <c r="B562" s="126" t="s">
        <v>472</v>
      </c>
      <c r="C562" s="106" t="s">
        <v>74</v>
      </c>
      <c r="D562" s="106"/>
      <c r="E562" s="147">
        <f t="shared" si="101"/>
        <v>508</v>
      </c>
      <c r="F562" s="147">
        <f t="shared" si="101"/>
        <v>508</v>
      </c>
      <c r="G562" s="147">
        <f t="shared" si="102"/>
        <v>0</v>
      </c>
      <c r="H562" s="147">
        <f t="shared" si="97"/>
        <v>0</v>
      </c>
      <c r="I562" s="164">
        <f t="shared" si="98"/>
        <v>0</v>
      </c>
    </row>
    <row r="563" spans="1:9" ht="25.5" x14ac:dyDescent="0.2">
      <c r="A563" s="105" t="s">
        <v>75</v>
      </c>
      <c r="B563" s="126" t="s">
        <v>472</v>
      </c>
      <c r="C563" s="106" t="s">
        <v>76</v>
      </c>
      <c r="D563" s="106">
        <v>900100</v>
      </c>
      <c r="E563" s="147">
        <v>508</v>
      </c>
      <c r="F563" s="147">
        <v>508</v>
      </c>
      <c r="G563" s="147">
        <v>0</v>
      </c>
      <c r="H563" s="147">
        <f t="shared" si="97"/>
        <v>0</v>
      </c>
      <c r="I563" s="164">
        <f t="shared" si="98"/>
        <v>0</v>
      </c>
    </row>
    <row r="564" spans="1:9" ht="38.25" customHeight="1" x14ac:dyDescent="0.2">
      <c r="A564" s="101" t="s">
        <v>473</v>
      </c>
      <c r="B564" s="102" t="s">
        <v>119</v>
      </c>
      <c r="C564" s="74"/>
      <c r="D564" s="74"/>
      <c r="E564" s="143">
        <f>E565+E590+E595</f>
        <v>25600.2</v>
      </c>
      <c r="F564" s="143">
        <f>F565+F590+F595+F580</f>
        <v>31849.3</v>
      </c>
      <c r="G564" s="143">
        <f>G565+G590+G595</f>
        <v>17581.599999999999</v>
      </c>
      <c r="H564" s="143">
        <f t="shared" si="97"/>
        <v>68.677588456340175</v>
      </c>
      <c r="I564" s="163">
        <f t="shared" si="98"/>
        <v>55.202469128049906</v>
      </c>
    </row>
    <row r="565" spans="1:9" ht="36.75" customHeight="1" x14ac:dyDescent="0.2">
      <c r="A565" s="101" t="s">
        <v>474</v>
      </c>
      <c r="B565" s="102" t="s">
        <v>120</v>
      </c>
      <c r="C565" s="74"/>
      <c r="D565" s="74"/>
      <c r="E565" s="143">
        <f>E566+E576</f>
        <v>10000</v>
      </c>
      <c r="F565" s="143">
        <f>F566+F576</f>
        <v>10000</v>
      </c>
      <c r="G565" s="143">
        <f>G566+G576</f>
        <v>7981.6</v>
      </c>
      <c r="H565" s="143">
        <f t="shared" si="97"/>
        <v>79.816000000000003</v>
      </c>
      <c r="I565" s="163">
        <f t="shared" si="98"/>
        <v>79.816000000000003</v>
      </c>
    </row>
    <row r="566" spans="1:9" ht="31.7" customHeight="1" x14ac:dyDescent="0.2">
      <c r="A566" s="119" t="s">
        <v>475</v>
      </c>
      <c r="B566" s="102" t="s">
        <v>203</v>
      </c>
      <c r="C566" s="168"/>
      <c r="D566" s="168"/>
      <c r="E566" s="143">
        <f>E567+E570+E573</f>
        <v>9750</v>
      </c>
      <c r="F566" s="143">
        <f>F567+F570+F573</f>
        <v>9750</v>
      </c>
      <c r="G566" s="143">
        <f>G567+G570+G573</f>
        <v>7737.6</v>
      </c>
      <c r="H566" s="143">
        <f t="shared" si="97"/>
        <v>79.360000000000014</v>
      </c>
      <c r="I566" s="163">
        <f t="shared" si="98"/>
        <v>79.360000000000014</v>
      </c>
    </row>
    <row r="567" spans="1:9" ht="78.75" customHeight="1" x14ac:dyDescent="0.2">
      <c r="A567" s="103" t="s">
        <v>566</v>
      </c>
      <c r="B567" s="126" t="s">
        <v>240</v>
      </c>
      <c r="C567" s="75"/>
      <c r="D567" s="75"/>
      <c r="E567" s="147">
        <f t="shared" ref="E567:G568" si="103">E568</f>
        <v>2</v>
      </c>
      <c r="F567" s="147">
        <f t="shared" si="103"/>
        <v>2</v>
      </c>
      <c r="G567" s="147">
        <f t="shared" si="103"/>
        <v>2</v>
      </c>
      <c r="H567" s="147">
        <f t="shared" si="97"/>
        <v>100</v>
      </c>
      <c r="I567" s="164">
        <f t="shared" si="98"/>
        <v>100</v>
      </c>
    </row>
    <row r="568" spans="1:9" ht="13.15" customHeight="1" x14ac:dyDescent="0.2">
      <c r="A568" s="105" t="s">
        <v>73</v>
      </c>
      <c r="B568" s="126" t="s">
        <v>240</v>
      </c>
      <c r="C568" s="106" t="s">
        <v>74</v>
      </c>
      <c r="D568" s="106"/>
      <c r="E568" s="147">
        <f t="shared" si="103"/>
        <v>2</v>
      </c>
      <c r="F568" s="147">
        <f t="shared" si="103"/>
        <v>2</v>
      </c>
      <c r="G568" s="147">
        <f t="shared" si="103"/>
        <v>2</v>
      </c>
      <c r="H568" s="147">
        <f t="shared" si="97"/>
        <v>100</v>
      </c>
      <c r="I568" s="164">
        <f t="shared" si="98"/>
        <v>100</v>
      </c>
    </row>
    <row r="569" spans="1:9" ht="19.5" customHeight="1" x14ac:dyDescent="0.2">
      <c r="A569" s="105" t="s">
        <v>75</v>
      </c>
      <c r="B569" s="126" t="s">
        <v>240</v>
      </c>
      <c r="C569" s="106" t="s">
        <v>76</v>
      </c>
      <c r="D569" s="106">
        <v>900100</v>
      </c>
      <c r="E569" s="147">
        <v>2</v>
      </c>
      <c r="F569" s="147">
        <v>2</v>
      </c>
      <c r="G569" s="147">
        <v>2</v>
      </c>
      <c r="H569" s="147">
        <f t="shared" si="97"/>
        <v>100</v>
      </c>
      <c r="I569" s="164">
        <f t="shared" si="98"/>
        <v>100</v>
      </c>
    </row>
    <row r="570" spans="1:9" ht="89.25" x14ac:dyDescent="0.2">
      <c r="A570" s="103" t="s">
        <v>567</v>
      </c>
      <c r="B570" s="126" t="s">
        <v>241</v>
      </c>
      <c r="C570" s="75"/>
      <c r="D570" s="75"/>
      <c r="E570" s="147">
        <f t="shared" ref="E570:G571" si="104">E571</f>
        <v>5158.6000000000004</v>
      </c>
      <c r="F570" s="147">
        <f t="shared" si="104"/>
        <v>5158.6000000000004</v>
      </c>
      <c r="G570" s="147">
        <f t="shared" si="104"/>
        <v>5158</v>
      </c>
      <c r="H570" s="147">
        <f t="shared" si="97"/>
        <v>99.988368937308564</v>
      </c>
      <c r="I570" s="164">
        <f t="shared" si="98"/>
        <v>99.988368937308564</v>
      </c>
    </row>
    <row r="571" spans="1:9" ht="13.15" customHeight="1" x14ac:dyDescent="0.2">
      <c r="A571" s="105" t="s">
        <v>73</v>
      </c>
      <c r="B571" s="126" t="s">
        <v>241</v>
      </c>
      <c r="C571" s="106" t="s">
        <v>74</v>
      </c>
      <c r="D571" s="106"/>
      <c r="E571" s="147">
        <f t="shared" si="104"/>
        <v>5158.6000000000004</v>
      </c>
      <c r="F571" s="147">
        <f t="shared" si="104"/>
        <v>5158.6000000000004</v>
      </c>
      <c r="G571" s="147">
        <f t="shared" si="104"/>
        <v>5158</v>
      </c>
      <c r="H571" s="147">
        <f t="shared" si="97"/>
        <v>99.988368937308564</v>
      </c>
      <c r="I571" s="164">
        <f t="shared" si="98"/>
        <v>99.988368937308564</v>
      </c>
    </row>
    <row r="572" spans="1:9" ht="25.5" x14ac:dyDescent="0.2">
      <c r="A572" s="105" t="s">
        <v>75</v>
      </c>
      <c r="B572" s="126" t="s">
        <v>241</v>
      </c>
      <c r="C572" s="106" t="s">
        <v>76</v>
      </c>
      <c r="D572" s="106">
        <v>900100</v>
      </c>
      <c r="E572" s="147">
        <v>5158.6000000000004</v>
      </c>
      <c r="F572" s="147">
        <v>5158.6000000000004</v>
      </c>
      <c r="G572" s="147">
        <v>5158</v>
      </c>
      <c r="H572" s="147">
        <f t="shared" si="97"/>
        <v>99.988368937308564</v>
      </c>
      <c r="I572" s="164">
        <f t="shared" si="98"/>
        <v>99.988368937308564</v>
      </c>
    </row>
    <row r="573" spans="1:9" ht="127.5" x14ac:dyDescent="0.2">
      <c r="A573" s="105" t="s">
        <v>568</v>
      </c>
      <c r="B573" s="126" t="s">
        <v>511</v>
      </c>
      <c r="C573" s="106"/>
      <c r="D573" s="106"/>
      <c r="E573" s="147">
        <f t="shared" ref="E573:G574" si="105">E574</f>
        <v>4589.3999999999996</v>
      </c>
      <c r="F573" s="147">
        <f t="shared" si="105"/>
        <v>4589.3999999999996</v>
      </c>
      <c r="G573" s="147">
        <f t="shared" si="105"/>
        <v>2577.6</v>
      </c>
      <c r="H573" s="147">
        <f t="shared" si="97"/>
        <v>56.16420447117271</v>
      </c>
      <c r="I573" s="164">
        <f t="shared" si="98"/>
        <v>56.16420447117271</v>
      </c>
    </row>
    <row r="574" spans="1:9" ht="13.15" customHeight="1" x14ac:dyDescent="0.2">
      <c r="A574" s="105" t="s">
        <v>73</v>
      </c>
      <c r="B574" s="126" t="s">
        <v>511</v>
      </c>
      <c r="C574" s="106" t="s">
        <v>74</v>
      </c>
      <c r="D574" s="106"/>
      <c r="E574" s="147">
        <f t="shared" si="105"/>
        <v>4589.3999999999996</v>
      </c>
      <c r="F574" s="147">
        <f t="shared" si="105"/>
        <v>4589.3999999999996</v>
      </c>
      <c r="G574" s="147">
        <f t="shared" si="105"/>
        <v>2577.6</v>
      </c>
      <c r="H574" s="147">
        <f t="shared" si="97"/>
        <v>56.16420447117271</v>
      </c>
      <c r="I574" s="164">
        <f t="shared" si="98"/>
        <v>56.16420447117271</v>
      </c>
    </row>
    <row r="575" spans="1:9" ht="25.5" x14ac:dyDescent="0.2">
      <c r="A575" s="105" t="s">
        <v>75</v>
      </c>
      <c r="B575" s="126" t="s">
        <v>511</v>
      </c>
      <c r="C575" s="106" t="s">
        <v>76</v>
      </c>
      <c r="D575" s="106">
        <v>900100</v>
      </c>
      <c r="E575" s="147">
        <v>4589.3999999999996</v>
      </c>
      <c r="F575" s="147">
        <v>4589.3999999999996</v>
      </c>
      <c r="G575" s="147">
        <v>2577.6</v>
      </c>
      <c r="H575" s="147">
        <f t="shared" si="97"/>
        <v>56.16420447117271</v>
      </c>
      <c r="I575" s="164">
        <f t="shared" si="98"/>
        <v>56.16420447117271</v>
      </c>
    </row>
    <row r="576" spans="1:9" s="79" customFormat="1" ht="25.5" x14ac:dyDescent="0.2">
      <c r="A576" s="100" t="s">
        <v>595</v>
      </c>
      <c r="B576" s="127" t="s">
        <v>596</v>
      </c>
      <c r="C576" s="99"/>
      <c r="D576" s="99"/>
      <c r="E576" s="143">
        <f t="shared" ref="E576:F578" si="106">E577</f>
        <v>250</v>
      </c>
      <c r="F576" s="143">
        <f t="shared" si="106"/>
        <v>250</v>
      </c>
      <c r="G576" s="143">
        <f t="shared" ref="G576:G578" si="107">G577</f>
        <v>244</v>
      </c>
      <c r="H576" s="143">
        <f t="shared" si="97"/>
        <v>97.6</v>
      </c>
      <c r="I576" s="163">
        <f t="shared" si="98"/>
        <v>97.6</v>
      </c>
    </row>
    <row r="577" spans="1:9" ht="38.25" x14ac:dyDescent="0.2">
      <c r="A577" s="105" t="s">
        <v>588</v>
      </c>
      <c r="B577" s="126" t="s">
        <v>587</v>
      </c>
      <c r="C577" s="106"/>
      <c r="D577" s="106"/>
      <c r="E577" s="147">
        <f t="shared" si="106"/>
        <v>250</v>
      </c>
      <c r="F577" s="147">
        <f t="shared" si="106"/>
        <v>250</v>
      </c>
      <c r="G577" s="147">
        <f t="shared" si="107"/>
        <v>244</v>
      </c>
      <c r="H577" s="147">
        <f t="shared" si="97"/>
        <v>97.6</v>
      </c>
      <c r="I577" s="164">
        <f t="shared" si="98"/>
        <v>97.6</v>
      </c>
    </row>
    <row r="578" spans="1:9" ht="13.15" customHeight="1" x14ac:dyDescent="0.2">
      <c r="A578" s="105" t="s">
        <v>73</v>
      </c>
      <c r="B578" s="126" t="s">
        <v>587</v>
      </c>
      <c r="C578" s="106" t="s">
        <v>74</v>
      </c>
      <c r="D578" s="106"/>
      <c r="E578" s="147">
        <f t="shared" si="106"/>
        <v>250</v>
      </c>
      <c r="F578" s="147">
        <f t="shared" si="106"/>
        <v>250</v>
      </c>
      <c r="G578" s="147">
        <f t="shared" si="107"/>
        <v>244</v>
      </c>
      <c r="H578" s="147">
        <f t="shared" si="97"/>
        <v>97.6</v>
      </c>
      <c r="I578" s="164">
        <f t="shared" si="98"/>
        <v>97.6</v>
      </c>
    </row>
    <row r="579" spans="1:9" ht="25.5" x14ac:dyDescent="0.2">
      <c r="A579" s="105" t="s">
        <v>75</v>
      </c>
      <c r="B579" s="126" t="s">
        <v>587</v>
      </c>
      <c r="C579" s="106" t="s">
        <v>76</v>
      </c>
      <c r="D579" s="106">
        <v>900100</v>
      </c>
      <c r="E579" s="147">
        <v>250</v>
      </c>
      <c r="F579" s="147">
        <v>250</v>
      </c>
      <c r="G579" s="147">
        <v>244</v>
      </c>
      <c r="H579" s="147">
        <f t="shared" si="97"/>
        <v>97.6</v>
      </c>
      <c r="I579" s="164">
        <f t="shared" si="98"/>
        <v>97.6</v>
      </c>
    </row>
    <row r="580" spans="1:9" x14ac:dyDescent="0.2">
      <c r="A580" s="100" t="s">
        <v>737</v>
      </c>
      <c r="B580" s="102" t="s">
        <v>738</v>
      </c>
      <c r="C580" s="99"/>
      <c r="D580" s="99"/>
      <c r="E580" s="156">
        <f t="shared" ref="E580:G582" si="108">E581</f>
        <v>0</v>
      </c>
      <c r="F580" s="156">
        <f t="shared" si="108"/>
        <v>5729</v>
      </c>
      <c r="G580" s="156">
        <f t="shared" si="108"/>
        <v>0</v>
      </c>
      <c r="H580" s="143">
        <v>0</v>
      </c>
      <c r="I580" s="163">
        <f t="shared" si="98"/>
        <v>0</v>
      </c>
    </row>
    <row r="581" spans="1:9" x14ac:dyDescent="0.2">
      <c r="A581" s="100" t="s">
        <v>739</v>
      </c>
      <c r="B581" s="102" t="s">
        <v>740</v>
      </c>
      <c r="C581" s="99"/>
      <c r="D581" s="99"/>
      <c r="E581" s="156">
        <f t="shared" si="108"/>
        <v>0</v>
      </c>
      <c r="F581" s="156">
        <f t="shared" si="108"/>
        <v>5729</v>
      </c>
      <c r="G581" s="156">
        <f t="shared" si="108"/>
        <v>0</v>
      </c>
      <c r="H581" s="143">
        <v>0</v>
      </c>
      <c r="I581" s="163">
        <f t="shared" si="98"/>
        <v>0</v>
      </c>
    </row>
    <row r="582" spans="1:9" ht="25.5" x14ac:dyDescent="0.2">
      <c r="A582" s="105" t="s">
        <v>741</v>
      </c>
      <c r="B582" s="104" t="s">
        <v>742</v>
      </c>
      <c r="C582" s="106"/>
      <c r="D582" s="106"/>
      <c r="E582" s="148">
        <f t="shared" si="108"/>
        <v>0</v>
      </c>
      <c r="F582" s="148">
        <f t="shared" si="108"/>
        <v>5729</v>
      </c>
      <c r="G582" s="148">
        <f t="shared" si="108"/>
        <v>0</v>
      </c>
      <c r="H582" s="147">
        <v>0</v>
      </c>
      <c r="I582" s="164">
        <f t="shared" si="98"/>
        <v>0</v>
      </c>
    </row>
    <row r="583" spans="1:9" ht="25.5" x14ac:dyDescent="0.2">
      <c r="A583" s="105" t="s">
        <v>67</v>
      </c>
      <c r="B583" s="104" t="s">
        <v>742</v>
      </c>
      <c r="C583" s="106">
        <v>600</v>
      </c>
      <c r="D583" s="106"/>
      <c r="E583" s="148">
        <f>E584+E585+E586+E587+E588+E589</f>
        <v>0</v>
      </c>
      <c r="F583" s="148">
        <f>F584+F585+F586+F587+F588+F589</f>
        <v>5729</v>
      </c>
      <c r="G583" s="148">
        <f>G584+G585+G586+G587+G588+G589</f>
        <v>0</v>
      </c>
      <c r="H583" s="147">
        <v>0</v>
      </c>
      <c r="I583" s="164">
        <f t="shared" si="98"/>
        <v>0</v>
      </c>
    </row>
    <row r="584" spans="1:9" x14ac:dyDescent="0.2">
      <c r="A584" s="105" t="s">
        <v>69</v>
      </c>
      <c r="B584" s="104" t="s">
        <v>742</v>
      </c>
      <c r="C584" s="106">
        <v>610</v>
      </c>
      <c r="D584" s="106">
        <v>900302</v>
      </c>
      <c r="E584" s="148">
        <v>0</v>
      </c>
      <c r="F584" s="148">
        <v>2274.8000000000002</v>
      </c>
      <c r="G584" s="147">
        <v>0</v>
      </c>
      <c r="H584" s="147">
        <v>0</v>
      </c>
      <c r="I584" s="164">
        <f t="shared" si="98"/>
        <v>0</v>
      </c>
    </row>
    <row r="585" spans="1:9" x14ac:dyDescent="0.2">
      <c r="A585" s="105" t="s">
        <v>69</v>
      </c>
      <c r="B585" s="104" t="s">
        <v>742</v>
      </c>
      <c r="C585" s="106">
        <v>610</v>
      </c>
      <c r="D585" s="106">
        <v>900900</v>
      </c>
      <c r="E585" s="148">
        <v>0</v>
      </c>
      <c r="F585" s="148">
        <v>28.1</v>
      </c>
      <c r="G585" s="147">
        <v>0</v>
      </c>
      <c r="H585" s="147">
        <v>0</v>
      </c>
      <c r="I585" s="164">
        <f t="shared" si="98"/>
        <v>0</v>
      </c>
    </row>
    <row r="586" spans="1:9" x14ac:dyDescent="0.2">
      <c r="A586" s="105" t="s">
        <v>69</v>
      </c>
      <c r="B586" s="104" t="s">
        <v>742</v>
      </c>
      <c r="C586" s="106">
        <v>610</v>
      </c>
      <c r="D586" s="106">
        <v>900100</v>
      </c>
      <c r="E586" s="148">
        <v>0</v>
      </c>
      <c r="F586" s="148">
        <v>502.1</v>
      </c>
      <c r="G586" s="147">
        <v>0</v>
      </c>
      <c r="H586" s="147">
        <v>0</v>
      </c>
      <c r="I586" s="164">
        <f t="shared" ref="I586:I649" si="109">G586/F586*100</f>
        <v>0</v>
      </c>
    </row>
    <row r="587" spans="1:9" x14ac:dyDescent="0.2">
      <c r="A587" s="105" t="s">
        <v>71</v>
      </c>
      <c r="B587" s="104" t="s">
        <v>742</v>
      </c>
      <c r="C587" s="106">
        <v>620</v>
      </c>
      <c r="D587" s="106">
        <v>900302</v>
      </c>
      <c r="E587" s="148">
        <v>0</v>
      </c>
      <c r="F587" s="148">
        <v>2371.3000000000002</v>
      </c>
      <c r="G587" s="147">
        <v>0</v>
      </c>
      <c r="H587" s="147">
        <v>0</v>
      </c>
      <c r="I587" s="164">
        <f t="shared" si="109"/>
        <v>0</v>
      </c>
    </row>
    <row r="588" spans="1:9" x14ac:dyDescent="0.2">
      <c r="A588" s="105" t="s">
        <v>71</v>
      </c>
      <c r="B588" s="104" t="s">
        <v>742</v>
      </c>
      <c r="C588" s="106">
        <v>620</v>
      </c>
      <c r="D588" s="106">
        <v>900900</v>
      </c>
      <c r="E588" s="148">
        <v>0</v>
      </c>
      <c r="F588" s="148">
        <v>29.2</v>
      </c>
      <c r="G588" s="147">
        <v>0</v>
      </c>
      <c r="H588" s="147">
        <v>0</v>
      </c>
      <c r="I588" s="164">
        <f t="shared" si="109"/>
        <v>0</v>
      </c>
    </row>
    <row r="589" spans="1:9" x14ac:dyDescent="0.2">
      <c r="A589" s="105" t="s">
        <v>71</v>
      </c>
      <c r="B589" s="104" t="s">
        <v>742</v>
      </c>
      <c r="C589" s="106">
        <v>620</v>
      </c>
      <c r="D589" s="106">
        <v>900100</v>
      </c>
      <c r="E589" s="148">
        <v>0</v>
      </c>
      <c r="F589" s="148">
        <v>523.5</v>
      </c>
      <c r="G589" s="147">
        <v>0</v>
      </c>
      <c r="H589" s="147">
        <v>0</v>
      </c>
      <c r="I589" s="164">
        <f t="shared" si="109"/>
        <v>0</v>
      </c>
    </row>
    <row r="590" spans="1:9" ht="15" customHeight="1" x14ac:dyDescent="0.2">
      <c r="A590" s="101" t="s">
        <v>476</v>
      </c>
      <c r="B590" s="102" t="s">
        <v>208</v>
      </c>
      <c r="C590" s="99"/>
      <c r="D590" s="99"/>
      <c r="E590" s="143">
        <f t="shared" ref="E590:G591" si="110">E591</f>
        <v>200</v>
      </c>
      <c r="F590" s="143">
        <f t="shared" si="110"/>
        <v>200</v>
      </c>
      <c r="G590" s="143">
        <f t="shared" si="110"/>
        <v>0</v>
      </c>
      <c r="H590" s="143">
        <f t="shared" ref="H590:H649" si="111">G590/E590*100</f>
        <v>0</v>
      </c>
      <c r="I590" s="163">
        <f t="shared" si="109"/>
        <v>0</v>
      </c>
    </row>
    <row r="591" spans="1:9" x14ac:dyDescent="0.2">
      <c r="A591" s="119" t="s">
        <v>512</v>
      </c>
      <c r="B591" s="102" t="s">
        <v>209</v>
      </c>
      <c r="C591" s="168"/>
      <c r="D591" s="168"/>
      <c r="E591" s="143">
        <f t="shared" si="110"/>
        <v>200</v>
      </c>
      <c r="F591" s="143">
        <f t="shared" si="110"/>
        <v>200</v>
      </c>
      <c r="G591" s="143">
        <f t="shared" si="110"/>
        <v>0</v>
      </c>
      <c r="H591" s="143">
        <f t="shared" si="111"/>
        <v>0</v>
      </c>
      <c r="I591" s="163">
        <f t="shared" si="109"/>
        <v>0</v>
      </c>
    </row>
    <row r="592" spans="1:9" ht="25.5" x14ac:dyDescent="0.2">
      <c r="A592" s="103" t="s">
        <v>480</v>
      </c>
      <c r="B592" s="104" t="s">
        <v>479</v>
      </c>
      <c r="C592" s="167"/>
      <c r="D592" s="167"/>
      <c r="E592" s="147">
        <f t="shared" ref="E592:G593" si="112">E593</f>
        <v>200</v>
      </c>
      <c r="F592" s="147">
        <f t="shared" si="112"/>
        <v>200</v>
      </c>
      <c r="G592" s="147">
        <f t="shared" si="112"/>
        <v>0</v>
      </c>
      <c r="H592" s="147">
        <f t="shared" si="111"/>
        <v>0</v>
      </c>
      <c r="I592" s="164">
        <f t="shared" si="109"/>
        <v>0</v>
      </c>
    </row>
    <row r="593" spans="1:9" ht="13.15" customHeight="1" x14ac:dyDescent="0.2">
      <c r="A593" s="105" t="s">
        <v>73</v>
      </c>
      <c r="B593" s="104" t="s">
        <v>479</v>
      </c>
      <c r="C593" s="106" t="s">
        <v>74</v>
      </c>
      <c r="D593" s="124"/>
      <c r="E593" s="147">
        <f t="shared" si="112"/>
        <v>200</v>
      </c>
      <c r="F593" s="147">
        <f t="shared" si="112"/>
        <v>200</v>
      </c>
      <c r="G593" s="147">
        <f t="shared" si="112"/>
        <v>0</v>
      </c>
      <c r="H593" s="147">
        <f t="shared" si="111"/>
        <v>0</v>
      </c>
      <c r="I593" s="164">
        <f t="shared" si="109"/>
        <v>0</v>
      </c>
    </row>
    <row r="594" spans="1:9" ht="25.5" x14ac:dyDescent="0.2">
      <c r="A594" s="105" t="s">
        <v>75</v>
      </c>
      <c r="B594" s="104" t="s">
        <v>479</v>
      </c>
      <c r="C594" s="106" t="s">
        <v>76</v>
      </c>
      <c r="D594" s="106">
        <v>900100</v>
      </c>
      <c r="E594" s="147">
        <v>200</v>
      </c>
      <c r="F594" s="147">
        <v>200</v>
      </c>
      <c r="G594" s="147">
        <v>0</v>
      </c>
      <c r="H594" s="147">
        <f t="shared" si="111"/>
        <v>0</v>
      </c>
      <c r="I594" s="164">
        <f t="shared" si="109"/>
        <v>0</v>
      </c>
    </row>
    <row r="595" spans="1:9" ht="16.5" customHeight="1" x14ac:dyDescent="0.2">
      <c r="A595" s="101" t="s">
        <v>89</v>
      </c>
      <c r="B595" s="102" t="s">
        <v>342</v>
      </c>
      <c r="C595" s="76"/>
      <c r="D595" s="76"/>
      <c r="E595" s="143">
        <f>E600+E596</f>
        <v>15400.2</v>
      </c>
      <c r="F595" s="143">
        <f>F600+F596</f>
        <v>15920.3</v>
      </c>
      <c r="G595" s="143">
        <f>G600+G596</f>
        <v>9600</v>
      </c>
      <c r="H595" s="143">
        <f t="shared" si="111"/>
        <v>62.336852768145867</v>
      </c>
      <c r="I595" s="163">
        <f t="shared" si="109"/>
        <v>60.300371224160351</v>
      </c>
    </row>
    <row r="596" spans="1:9" ht="30.75" customHeight="1" x14ac:dyDescent="0.2">
      <c r="A596" s="101" t="s">
        <v>275</v>
      </c>
      <c r="B596" s="102" t="s">
        <v>481</v>
      </c>
      <c r="C596" s="76"/>
      <c r="D596" s="76"/>
      <c r="E596" s="143">
        <f>E597</f>
        <v>15400</v>
      </c>
      <c r="F596" s="143">
        <f>F597</f>
        <v>15920</v>
      </c>
      <c r="G596" s="143">
        <f>G597</f>
        <v>9600</v>
      </c>
      <c r="H596" s="143">
        <f t="shared" si="111"/>
        <v>62.337662337662337</v>
      </c>
      <c r="I596" s="163">
        <f t="shared" si="109"/>
        <v>60.301507537688437</v>
      </c>
    </row>
    <row r="597" spans="1:9" ht="33" customHeight="1" x14ac:dyDescent="0.2">
      <c r="A597" s="103" t="s">
        <v>207</v>
      </c>
      <c r="B597" s="104" t="s">
        <v>482</v>
      </c>
      <c r="C597" s="106"/>
      <c r="D597" s="106"/>
      <c r="E597" s="147">
        <f t="shared" ref="E597:G598" si="113">E598</f>
        <v>15400</v>
      </c>
      <c r="F597" s="147">
        <f t="shared" si="113"/>
        <v>15920</v>
      </c>
      <c r="G597" s="147">
        <f t="shared" si="113"/>
        <v>9600</v>
      </c>
      <c r="H597" s="147">
        <f t="shared" si="111"/>
        <v>62.337662337662337</v>
      </c>
      <c r="I597" s="164">
        <f t="shared" si="109"/>
        <v>60.301507537688437</v>
      </c>
    </row>
    <row r="598" spans="1:9" ht="16.5" customHeight="1" x14ac:dyDescent="0.2">
      <c r="A598" s="105" t="s">
        <v>67</v>
      </c>
      <c r="B598" s="104" t="s">
        <v>482</v>
      </c>
      <c r="C598" s="124">
        <v>600</v>
      </c>
      <c r="D598" s="124"/>
      <c r="E598" s="147">
        <f t="shared" si="113"/>
        <v>15400</v>
      </c>
      <c r="F598" s="147">
        <f t="shared" si="113"/>
        <v>15920</v>
      </c>
      <c r="G598" s="147">
        <f t="shared" si="113"/>
        <v>9600</v>
      </c>
      <c r="H598" s="147">
        <f t="shared" si="111"/>
        <v>62.337662337662337</v>
      </c>
      <c r="I598" s="164">
        <f t="shared" si="109"/>
        <v>60.301507537688437</v>
      </c>
    </row>
    <row r="599" spans="1:9" ht="13.15" customHeight="1" x14ac:dyDescent="0.2">
      <c r="A599" s="105" t="s">
        <v>69</v>
      </c>
      <c r="B599" s="104" t="s">
        <v>482</v>
      </c>
      <c r="C599" s="124">
        <v>610</v>
      </c>
      <c r="D599" s="106">
        <v>900100</v>
      </c>
      <c r="E599" s="147">
        <v>15400</v>
      </c>
      <c r="F599" s="147">
        <v>15920</v>
      </c>
      <c r="G599" s="147">
        <v>9600</v>
      </c>
      <c r="H599" s="147">
        <f t="shared" si="111"/>
        <v>62.337662337662337</v>
      </c>
      <c r="I599" s="164">
        <f t="shared" si="109"/>
        <v>60.301507537688437</v>
      </c>
    </row>
    <row r="600" spans="1:9" ht="25.5" x14ac:dyDescent="0.2">
      <c r="A600" s="119" t="s">
        <v>477</v>
      </c>
      <c r="B600" s="102" t="s">
        <v>343</v>
      </c>
      <c r="C600" s="99"/>
      <c r="D600" s="99"/>
      <c r="E600" s="143">
        <f t="shared" ref="E600:G602" si="114">E601</f>
        <v>0.2</v>
      </c>
      <c r="F600" s="143">
        <f t="shared" si="114"/>
        <v>0.3</v>
      </c>
      <c r="G600" s="143">
        <f t="shared" si="114"/>
        <v>0</v>
      </c>
      <c r="H600" s="143">
        <f t="shared" si="111"/>
        <v>0</v>
      </c>
      <c r="I600" s="163">
        <f t="shared" si="109"/>
        <v>0</v>
      </c>
    </row>
    <row r="601" spans="1:9" ht="25.5" x14ac:dyDescent="0.2">
      <c r="A601" s="108" t="s">
        <v>478</v>
      </c>
      <c r="B601" s="104" t="s">
        <v>344</v>
      </c>
      <c r="C601" s="106"/>
      <c r="D601" s="106"/>
      <c r="E601" s="147">
        <f t="shared" si="114"/>
        <v>0.2</v>
      </c>
      <c r="F601" s="147">
        <f t="shared" si="114"/>
        <v>0.3</v>
      </c>
      <c r="G601" s="147">
        <f t="shared" si="114"/>
        <v>0</v>
      </c>
      <c r="H601" s="147">
        <f t="shared" si="111"/>
        <v>0</v>
      </c>
      <c r="I601" s="164">
        <f t="shared" si="109"/>
        <v>0</v>
      </c>
    </row>
    <row r="602" spans="1:9" ht="13.15" customHeight="1" x14ac:dyDescent="0.2">
      <c r="A602" s="105" t="s">
        <v>73</v>
      </c>
      <c r="B602" s="104" t="s">
        <v>344</v>
      </c>
      <c r="C602" s="106" t="s">
        <v>74</v>
      </c>
      <c r="D602" s="106"/>
      <c r="E602" s="147">
        <f t="shared" si="114"/>
        <v>0.2</v>
      </c>
      <c r="F602" s="147">
        <f t="shared" si="114"/>
        <v>0.3</v>
      </c>
      <c r="G602" s="147">
        <f t="shared" si="114"/>
        <v>0</v>
      </c>
      <c r="H602" s="147">
        <f t="shared" si="111"/>
        <v>0</v>
      </c>
      <c r="I602" s="164">
        <f t="shared" si="109"/>
        <v>0</v>
      </c>
    </row>
    <row r="603" spans="1:9" ht="25.5" x14ac:dyDescent="0.2">
      <c r="A603" s="105" t="s">
        <v>75</v>
      </c>
      <c r="B603" s="104" t="s">
        <v>344</v>
      </c>
      <c r="C603" s="106" t="s">
        <v>76</v>
      </c>
      <c r="D603" s="106">
        <v>900203</v>
      </c>
      <c r="E603" s="147">
        <v>0.2</v>
      </c>
      <c r="F603" s="147">
        <v>0.3</v>
      </c>
      <c r="G603" s="147">
        <v>0</v>
      </c>
      <c r="H603" s="147">
        <f t="shared" si="111"/>
        <v>0</v>
      </c>
      <c r="I603" s="164">
        <f t="shared" si="109"/>
        <v>0</v>
      </c>
    </row>
    <row r="604" spans="1:9" ht="25.5" x14ac:dyDescent="0.2">
      <c r="A604" s="109" t="s">
        <v>483</v>
      </c>
      <c r="B604" s="102" t="s">
        <v>121</v>
      </c>
      <c r="C604" s="76"/>
      <c r="D604" s="76"/>
      <c r="E604" s="143">
        <f t="shared" ref="E604:G605" si="115">E605</f>
        <v>286245.40000000002</v>
      </c>
      <c r="F604" s="143">
        <f t="shared" si="115"/>
        <v>279645.40000000002</v>
      </c>
      <c r="G604" s="143">
        <f t="shared" si="115"/>
        <v>181715.3</v>
      </c>
      <c r="H604" s="143">
        <f t="shared" si="111"/>
        <v>63.48234766392752</v>
      </c>
      <c r="I604" s="163">
        <f t="shared" si="109"/>
        <v>64.980614735661661</v>
      </c>
    </row>
    <row r="605" spans="1:9" x14ac:dyDescent="0.2">
      <c r="A605" s="109" t="s">
        <v>484</v>
      </c>
      <c r="B605" s="102" t="s">
        <v>201</v>
      </c>
      <c r="C605" s="76"/>
      <c r="D605" s="76"/>
      <c r="E605" s="143">
        <f t="shared" si="115"/>
        <v>286245.40000000002</v>
      </c>
      <c r="F605" s="143">
        <f t="shared" si="115"/>
        <v>279645.40000000002</v>
      </c>
      <c r="G605" s="143">
        <f t="shared" si="115"/>
        <v>181715.3</v>
      </c>
      <c r="H605" s="143">
        <f t="shared" si="111"/>
        <v>63.48234766392752</v>
      </c>
      <c r="I605" s="163">
        <f t="shared" si="109"/>
        <v>64.980614735661661</v>
      </c>
    </row>
    <row r="606" spans="1:9" ht="25.5" x14ac:dyDescent="0.2">
      <c r="A606" s="116" t="s">
        <v>485</v>
      </c>
      <c r="B606" s="102" t="s">
        <v>486</v>
      </c>
      <c r="C606" s="99"/>
      <c r="D606" s="99"/>
      <c r="E606" s="143">
        <f>E607+E610+E613+E616+E622+E619</f>
        <v>286245.40000000002</v>
      </c>
      <c r="F606" s="143">
        <f>F607+F610+F613+F616+F622+F619</f>
        <v>279645.40000000002</v>
      </c>
      <c r="G606" s="143">
        <f>G607+G610+G613+G616+G622+G619</f>
        <v>181715.3</v>
      </c>
      <c r="H606" s="143">
        <f t="shared" si="111"/>
        <v>63.48234766392752</v>
      </c>
      <c r="I606" s="163">
        <f t="shared" si="109"/>
        <v>64.980614735661661</v>
      </c>
    </row>
    <row r="607" spans="1:9" ht="25.5" x14ac:dyDescent="0.2">
      <c r="A607" s="117" t="s">
        <v>627</v>
      </c>
      <c r="B607" s="104" t="s">
        <v>628</v>
      </c>
      <c r="C607" s="106"/>
      <c r="D607" s="106"/>
      <c r="E607" s="147">
        <f t="shared" ref="E607:G608" si="116">E608</f>
        <v>98359</v>
      </c>
      <c r="F607" s="147">
        <f t="shared" si="116"/>
        <v>98359</v>
      </c>
      <c r="G607" s="147">
        <f t="shared" si="116"/>
        <v>60519.7</v>
      </c>
      <c r="H607" s="147">
        <f t="shared" si="111"/>
        <v>61.529397411523092</v>
      </c>
      <c r="I607" s="164">
        <f t="shared" si="109"/>
        <v>61.529397411523092</v>
      </c>
    </row>
    <row r="608" spans="1:9" ht="13.15" customHeight="1" x14ac:dyDescent="0.2">
      <c r="A608" s="105" t="s">
        <v>73</v>
      </c>
      <c r="B608" s="104" t="s">
        <v>628</v>
      </c>
      <c r="C608" s="106" t="s">
        <v>74</v>
      </c>
      <c r="D608" s="106"/>
      <c r="E608" s="147">
        <f t="shared" si="116"/>
        <v>98359</v>
      </c>
      <c r="F608" s="147">
        <f t="shared" si="116"/>
        <v>98359</v>
      </c>
      <c r="G608" s="147">
        <f t="shared" si="116"/>
        <v>60519.7</v>
      </c>
      <c r="H608" s="147">
        <f t="shared" si="111"/>
        <v>61.529397411523092</v>
      </c>
      <c r="I608" s="164">
        <f t="shared" si="109"/>
        <v>61.529397411523092</v>
      </c>
    </row>
    <row r="609" spans="1:9" ht="18" customHeight="1" x14ac:dyDescent="0.2">
      <c r="A609" s="105" t="s">
        <v>75</v>
      </c>
      <c r="B609" s="104" t="s">
        <v>628</v>
      </c>
      <c r="C609" s="106" t="s">
        <v>76</v>
      </c>
      <c r="D609" s="106">
        <v>900810</v>
      </c>
      <c r="E609" s="147">
        <v>98359</v>
      </c>
      <c r="F609" s="147">
        <v>98359</v>
      </c>
      <c r="G609" s="147">
        <v>60519.7</v>
      </c>
      <c r="H609" s="147">
        <f t="shared" si="111"/>
        <v>61.529397411523092</v>
      </c>
      <c r="I609" s="164">
        <f t="shared" si="109"/>
        <v>61.529397411523092</v>
      </c>
    </row>
    <row r="610" spans="1:9" ht="25.5" x14ac:dyDescent="0.2">
      <c r="A610" s="117" t="s">
        <v>204</v>
      </c>
      <c r="B610" s="104" t="s">
        <v>536</v>
      </c>
      <c r="C610" s="74"/>
      <c r="D610" s="74"/>
      <c r="E610" s="147">
        <f t="shared" ref="E610:G611" si="117">E611</f>
        <v>151544.6</v>
      </c>
      <c r="F610" s="147">
        <f t="shared" si="117"/>
        <v>149509</v>
      </c>
      <c r="G610" s="147">
        <f t="shared" si="117"/>
        <v>99374.1</v>
      </c>
      <c r="H610" s="147">
        <f t="shared" si="111"/>
        <v>65.574161006066873</v>
      </c>
      <c r="I610" s="164">
        <f t="shared" si="109"/>
        <v>66.466968543699707</v>
      </c>
    </row>
    <row r="611" spans="1:9" ht="13.15" customHeight="1" x14ac:dyDescent="0.2">
      <c r="A611" s="105" t="s">
        <v>73</v>
      </c>
      <c r="B611" s="104" t="s">
        <v>536</v>
      </c>
      <c r="C611" s="106" t="s">
        <v>74</v>
      </c>
      <c r="D611" s="106"/>
      <c r="E611" s="147">
        <f t="shared" si="117"/>
        <v>151544.6</v>
      </c>
      <c r="F611" s="147">
        <f t="shared" si="117"/>
        <v>149509</v>
      </c>
      <c r="G611" s="147">
        <f t="shared" si="117"/>
        <v>99374.1</v>
      </c>
      <c r="H611" s="147">
        <f t="shared" si="111"/>
        <v>65.574161006066873</v>
      </c>
      <c r="I611" s="164">
        <f t="shared" si="109"/>
        <v>66.466968543699707</v>
      </c>
    </row>
    <row r="612" spans="1:9" ht="25.5" x14ac:dyDescent="0.2">
      <c r="A612" s="105" t="s">
        <v>75</v>
      </c>
      <c r="B612" s="104" t="s">
        <v>536</v>
      </c>
      <c r="C612" s="106" t="s">
        <v>76</v>
      </c>
      <c r="D612" s="106">
        <v>900810</v>
      </c>
      <c r="E612" s="147">
        <v>151544.6</v>
      </c>
      <c r="F612" s="147">
        <v>149509</v>
      </c>
      <c r="G612" s="147">
        <v>99374.1</v>
      </c>
      <c r="H612" s="147">
        <f t="shared" si="111"/>
        <v>65.574161006066873</v>
      </c>
      <c r="I612" s="164">
        <f t="shared" si="109"/>
        <v>66.466968543699707</v>
      </c>
    </row>
    <row r="613" spans="1:9" ht="38.25" x14ac:dyDescent="0.2">
      <c r="A613" s="117" t="s">
        <v>205</v>
      </c>
      <c r="B613" s="104" t="s">
        <v>558</v>
      </c>
      <c r="C613" s="74"/>
      <c r="D613" s="74"/>
      <c r="E613" s="147">
        <f t="shared" ref="E613:G614" si="118">E614</f>
        <v>1500</v>
      </c>
      <c r="F613" s="147">
        <f t="shared" si="118"/>
        <v>1500</v>
      </c>
      <c r="G613" s="147">
        <f t="shared" si="118"/>
        <v>1457</v>
      </c>
      <c r="H613" s="147">
        <f t="shared" si="111"/>
        <v>97.13333333333334</v>
      </c>
      <c r="I613" s="164">
        <f t="shared" si="109"/>
        <v>97.13333333333334</v>
      </c>
    </row>
    <row r="614" spans="1:9" ht="13.15" customHeight="1" x14ac:dyDescent="0.2">
      <c r="A614" s="105" t="s">
        <v>73</v>
      </c>
      <c r="B614" s="104" t="s">
        <v>558</v>
      </c>
      <c r="C614" s="106" t="s">
        <v>74</v>
      </c>
      <c r="D614" s="106"/>
      <c r="E614" s="147">
        <f t="shared" si="118"/>
        <v>1500</v>
      </c>
      <c r="F614" s="147">
        <f t="shared" si="118"/>
        <v>1500</v>
      </c>
      <c r="G614" s="147">
        <f t="shared" si="118"/>
        <v>1457</v>
      </c>
      <c r="H614" s="147">
        <f t="shared" si="111"/>
        <v>97.13333333333334</v>
      </c>
      <c r="I614" s="164">
        <f t="shared" si="109"/>
        <v>97.13333333333334</v>
      </c>
    </row>
    <row r="615" spans="1:9" ht="25.5" x14ac:dyDescent="0.2">
      <c r="A615" s="105" t="s">
        <v>75</v>
      </c>
      <c r="B615" s="104" t="s">
        <v>558</v>
      </c>
      <c r="C615" s="106" t="s">
        <v>76</v>
      </c>
      <c r="D615" s="106">
        <v>900810</v>
      </c>
      <c r="E615" s="147">
        <v>1500</v>
      </c>
      <c r="F615" s="147">
        <v>1500</v>
      </c>
      <c r="G615" s="147">
        <v>1457</v>
      </c>
      <c r="H615" s="147">
        <f t="shared" si="111"/>
        <v>97.13333333333334</v>
      </c>
      <c r="I615" s="164">
        <f t="shared" si="109"/>
        <v>97.13333333333334</v>
      </c>
    </row>
    <row r="616" spans="1:9" ht="25.5" x14ac:dyDescent="0.2">
      <c r="A616" s="117" t="s">
        <v>206</v>
      </c>
      <c r="B616" s="104" t="s">
        <v>559</v>
      </c>
      <c r="C616" s="74"/>
      <c r="D616" s="74"/>
      <c r="E616" s="147">
        <f t="shared" ref="E616:G617" si="119">E617</f>
        <v>10000</v>
      </c>
      <c r="F616" s="147">
        <f t="shared" si="119"/>
        <v>10000</v>
      </c>
      <c r="G616" s="147">
        <f t="shared" si="119"/>
        <v>7660</v>
      </c>
      <c r="H616" s="147">
        <f t="shared" si="111"/>
        <v>76.599999999999994</v>
      </c>
      <c r="I616" s="164">
        <f t="shared" si="109"/>
        <v>76.599999999999994</v>
      </c>
    </row>
    <row r="617" spans="1:9" ht="13.15" customHeight="1" x14ac:dyDescent="0.2">
      <c r="A617" s="105" t="s">
        <v>73</v>
      </c>
      <c r="B617" s="104" t="s">
        <v>559</v>
      </c>
      <c r="C617" s="106" t="s">
        <v>74</v>
      </c>
      <c r="D617" s="106"/>
      <c r="E617" s="147">
        <f t="shared" si="119"/>
        <v>10000</v>
      </c>
      <c r="F617" s="147">
        <f t="shared" si="119"/>
        <v>10000</v>
      </c>
      <c r="G617" s="147">
        <f t="shared" si="119"/>
        <v>7660</v>
      </c>
      <c r="H617" s="147">
        <f t="shared" si="111"/>
        <v>76.599999999999994</v>
      </c>
      <c r="I617" s="164">
        <f t="shared" si="109"/>
        <v>76.599999999999994</v>
      </c>
    </row>
    <row r="618" spans="1:9" ht="25.5" x14ac:dyDescent="0.2">
      <c r="A618" s="105" t="s">
        <v>75</v>
      </c>
      <c r="B618" s="104" t="s">
        <v>559</v>
      </c>
      <c r="C618" s="106" t="s">
        <v>76</v>
      </c>
      <c r="D618" s="106">
        <v>900810</v>
      </c>
      <c r="E618" s="147">
        <v>10000</v>
      </c>
      <c r="F618" s="147">
        <v>10000</v>
      </c>
      <c r="G618" s="147">
        <v>7660</v>
      </c>
      <c r="H618" s="147">
        <f t="shared" si="111"/>
        <v>76.599999999999994</v>
      </c>
      <c r="I618" s="164">
        <f t="shared" si="109"/>
        <v>76.599999999999994</v>
      </c>
    </row>
    <row r="619" spans="1:9" ht="25.5" x14ac:dyDescent="0.2">
      <c r="A619" s="117" t="s">
        <v>638</v>
      </c>
      <c r="B619" s="104" t="s">
        <v>639</v>
      </c>
      <c r="C619" s="106"/>
      <c r="D619" s="106"/>
      <c r="E619" s="147">
        <f>E620</f>
        <v>2795</v>
      </c>
      <c r="F619" s="147">
        <f>F620</f>
        <v>1545.7</v>
      </c>
      <c r="G619" s="147">
        <f t="shared" ref="E619:G620" si="120">G620</f>
        <v>575.79999999999995</v>
      </c>
      <c r="H619" s="147">
        <f t="shared" si="111"/>
        <v>20.60107334525939</v>
      </c>
      <c r="I619" s="164">
        <f t="shared" si="109"/>
        <v>37.251730607491744</v>
      </c>
    </row>
    <row r="620" spans="1:9" ht="13.15" customHeight="1" x14ac:dyDescent="0.2">
      <c r="A620" s="105" t="s">
        <v>73</v>
      </c>
      <c r="B620" s="104" t="s">
        <v>639</v>
      </c>
      <c r="C620" s="106" t="s">
        <v>74</v>
      </c>
      <c r="D620" s="106"/>
      <c r="E620" s="147">
        <f t="shared" si="120"/>
        <v>2795</v>
      </c>
      <c r="F620" s="147">
        <f t="shared" si="120"/>
        <v>1545.7</v>
      </c>
      <c r="G620" s="147">
        <f t="shared" si="120"/>
        <v>575.79999999999995</v>
      </c>
      <c r="H620" s="147">
        <f t="shared" si="111"/>
        <v>20.60107334525939</v>
      </c>
      <c r="I620" s="164">
        <f t="shared" si="109"/>
        <v>37.251730607491744</v>
      </c>
    </row>
    <row r="621" spans="1:9" ht="25.5" x14ac:dyDescent="0.2">
      <c r="A621" s="105" t="s">
        <v>75</v>
      </c>
      <c r="B621" s="104" t="s">
        <v>639</v>
      </c>
      <c r="C621" s="106" t="s">
        <v>76</v>
      </c>
      <c r="D621" s="106">
        <v>900810</v>
      </c>
      <c r="E621" s="147">
        <v>2795</v>
      </c>
      <c r="F621" s="147">
        <v>1545.7</v>
      </c>
      <c r="G621" s="147">
        <v>575.79999999999995</v>
      </c>
      <c r="H621" s="147">
        <f t="shared" si="111"/>
        <v>20.60107334525939</v>
      </c>
      <c r="I621" s="164">
        <f t="shared" si="109"/>
        <v>37.251730607491744</v>
      </c>
    </row>
    <row r="622" spans="1:9" x14ac:dyDescent="0.2">
      <c r="A622" s="117" t="s">
        <v>202</v>
      </c>
      <c r="B622" s="104" t="s">
        <v>535</v>
      </c>
      <c r="C622" s="106"/>
      <c r="D622" s="106"/>
      <c r="E622" s="147">
        <f t="shared" ref="E622:G623" si="121">E623</f>
        <v>22046.799999999999</v>
      </c>
      <c r="F622" s="147">
        <f t="shared" si="121"/>
        <v>18731.7</v>
      </c>
      <c r="G622" s="147">
        <f t="shared" si="121"/>
        <v>12128.7</v>
      </c>
      <c r="H622" s="147">
        <f t="shared" si="111"/>
        <v>55.013425984723405</v>
      </c>
      <c r="I622" s="164">
        <f t="shared" si="109"/>
        <v>64.749595605310788</v>
      </c>
    </row>
    <row r="623" spans="1:9" ht="13.15" customHeight="1" x14ac:dyDescent="0.2">
      <c r="A623" s="105" t="s">
        <v>73</v>
      </c>
      <c r="B623" s="104" t="s">
        <v>535</v>
      </c>
      <c r="C623" s="106" t="s">
        <v>74</v>
      </c>
      <c r="D623" s="106"/>
      <c r="E623" s="147">
        <f t="shared" si="121"/>
        <v>22046.799999999999</v>
      </c>
      <c r="F623" s="147">
        <f t="shared" si="121"/>
        <v>18731.7</v>
      </c>
      <c r="G623" s="147">
        <f t="shared" si="121"/>
        <v>12128.7</v>
      </c>
      <c r="H623" s="147">
        <f t="shared" si="111"/>
        <v>55.013425984723405</v>
      </c>
      <c r="I623" s="164">
        <f t="shared" si="109"/>
        <v>64.749595605310788</v>
      </c>
    </row>
    <row r="624" spans="1:9" ht="21" customHeight="1" x14ac:dyDescent="0.2">
      <c r="A624" s="105" t="s">
        <v>75</v>
      </c>
      <c r="B624" s="104" t="s">
        <v>535</v>
      </c>
      <c r="C624" s="106" t="s">
        <v>76</v>
      </c>
      <c r="D624" s="106">
        <v>900810</v>
      </c>
      <c r="E624" s="147">
        <v>22046.799999999999</v>
      </c>
      <c r="F624" s="147">
        <v>18731.7</v>
      </c>
      <c r="G624" s="147">
        <v>12128.7</v>
      </c>
      <c r="H624" s="147">
        <f t="shared" si="111"/>
        <v>55.013425984723405</v>
      </c>
      <c r="I624" s="164">
        <f t="shared" si="109"/>
        <v>64.749595605310788</v>
      </c>
    </row>
    <row r="625" spans="1:9" x14ac:dyDescent="0.2">
      <c r="A625" s="100" t="s">
        <v>487</v>
      </c>
      <c r="B625" s="102" t="s">
        <v>247</v>
      </c>
      <c r="C625" s="99"/>
      <c r="D625" s="99"/>
      <c r="E625" s="143">
        <f>E626+E631+E657</f>
        <v>66094</v>
      </c>
      <c r="F625" s="143">
        <f>F626+F631+F657</f>
        <v>65779</v>
      </c>
      <c r="G625" s="143">
        <f>G626+G631+G657</f>
        <v>43269.1</v>
      </c>
      <c r="H625" s="143">
        <f t="shared" si="111"/>
        <v>65.466002965473407</v>
      </c>
      <c r="I625" s="163">
        <f t="shared" si="109"/>
        <v>65.779504097052239</v>
      </c>
    </row>
    <row r="626" spans="1:9" ht="45.75" customHeight="1" x14ac:dyDescent="0.2">
      <c r="A626" s="115" t="s">
        <v>488</v>
      </c>
      <c r="B626" s="102" t="s">
        <v>248</v>
      </c>
      <c r="C626" s="99"/>
      <c r="D626" s="99"/>
      <c r="E626" s="143">
        <f t="shared" ref="E626:F629" si="122">E627</f>
        <v>845</v>
      </c>
      <c r="F626" s="143">
        <f t="shared" si="122"/>
        <v>845</v>
      </c>
      <c r="G626" s="143">
        <f t="shared" ref="G626:G629" si="123">G627</f>
        <v>380</v>
      </c>
      <c r="H626" s="143">
        <f t="shared" si="111"/>
        <v>44.970414201183431</v>
      </c>
      <c r="I626" s="163">
        <f t="shared" si="109"/>
        <v>44.970414201183431</v>
      </c>
    </row>
    <row r="627" spans="1:9" s="79" customFormat="1" ht="38.25" x14ac:dyDescent="0.2">
      <c r="A627" s="100" t="s">
        <v>489</v>
      </c>
      <c r="B627" s="102" t="s">
        <v>144</v>
      </c>
      <c r="C627" s="99"/>
      <c r="D627" s="99"/>
      <c r="E627" s="143">
        <f t="shared" si="122"/>
        <v>845</v>
      </c>
      <c r="F627" s="143">
        <f t="shared" si="122"/>
        <v>845</v>
      </c>
      <c r="G627" s="143">
        <f t="shared" si="123"/>
        <v>380</v>
      </c>
      <c r="H627" s="143">
        <f t="shared" si="111"/>
        <v>44.970414201183431</v>
      </c>
      <c r="I627" s="163">
        <f t="shared" si="109"/>
        <v>44.970414201183431</v>
      </c>
    </row>
    <row r="628" spans="1:9" ht="51" x14ac:dyDescent="0.2">
      <c r="A628" s="105" t="s">
        <v>544</v>
      </c>
      <c r="B628" s="104" t="s">
        <v>621</v>
      </c>
      <c r="C628" s="106"/>
      <c r="D628" s="106"/>
      <c r="E628" s="147">
        <f t="shared" si="122"/>
        <v>845</v>
      </c>
      <c r="F628" s="147">
        <f t="shared" si="122"/>
        <v>845</v>
      </c>
      <c r="G628" s="147">
        <f t="shared" si="123"/>
        <v>380</v>
      </c>
      <c r="H628" s="147">
        <f t="shared" si="111"/>
        <v>44.970414201183431</v>
      </c>
      <c r="I628" s="164">
        <f t="shared" si="109"/>
        <v>44.970414201183431</v>
      </c>
    </row>
    <row r="629" spans="1:9" ht="25.5" x14ac:dyDescent="0.2">
      <c r="A629" s="105" t="s">
        <v>67</v>
      </c>
      <c r="B629" s="104" t="s">
        <v>621</v>
      </c>
      <c r="C629" s="106" t="s">
        <v>68</v>
      </c>
      <c r="D629" s="106"/>
      <c r="E629" s="147">
        <f t="shared" si="122"/>
        <v>845</v>
      </c>
      <c r="F629" s="147">
        <f t="shared" si="122"/>
        <v>845</v>
      </c>
      <c r="G629" s="147">
        <f t="shared" si="123"/>
        <v>380</v>
      </c>
      <c r="H629" s="147">
        <f t="shared" si="111"/>
        <v>44.970414201183431</v>
      </c>
      <c r="I629" s="164">
        <f t="shared" si="109"/>
        <v>44.970414201183431</v>
      </c>
    </row>
    <row r="630" spans="1:9" ht="13.15" customHeight="1" x14ac:dyDescent="0.2">
      <c r="A630" s="105" t="s">
        <v>69</v>
      </c>
      <c r="B630" s="104" t="s">
        <v>621</v>
      </c>
      <c r="C630" s="106" t="s">
        <v>70</v>
      </c>
      <c r="D630" s="106">
        <v>900100</v>
      </c>
      <c r="E630" s="147">
        <v>845</v>
      </c>
      <c r="F630" s="147">
        <v>845</v>
      </c>
      <c r="G630" s="147">
        <v>380</v>
      </c>
      <c r="H630" s="147">
        <f t="shared" si="111"/>
        <v>44.970414201183431</v>
      </c>
      <c r="I630" s="164">
        <f t="shared" si="109"/>
        <v>44.970414201183431</v>
      </c>
    </row>
    <row r="631" spans="1:9" ht="25.5" x14ac:dyDescent="0.2">
      <c r="A631" s="112" t="s">
        <v>490</v>
      </c>
      <c r="B631" s="102" t="s">
        <v>122</v>
      </c>
      <c r="C631" s="99"/>
      <c r="D631" s="99"/>
      <c r="E631" s="143">
        <f>E632+E639+E643+E653</f>
        <v>10249</v>
      </c>
      <c r="F631" s="143">
        <f>F632+F639+F643+F653</f>
        <v>9934</v>
      </c>
      <c r="G631" s="143">
        <f>G632+G639+G643+G653</f>
        <v>5191.2</v>
      </c>
      <c r="H631" s="143">
        <f t="shared" si="111"/>
        <v>50.650795199531665</v>
      </c>
      <c r="I631" s="163">
        <f t="shared" si="109"/>
        <v>52.25689551036843</v>
      </c>
    </row>
    <row r="632" spans="1:9" x14ac:dyDescent="0.2">
      <c r="A632" s="112" t="s">
        <v>491</v>
      </c>
      <c r="B632" s="102" t="s">
        <v>249</v>
      </c>
      <c r="C632" s="99"/>
      <c r="D632" s="99"/>
      <c r="E632" s="143">
        <f>E633+E636</f>
        <v>5858.7</v>
      </c>
      <c r="F632" s="143">
        <f>F633+F636</f>
        <v>5543.7</v>
      </c>
      <c r="G632" s="143">
        <f>G633+G636</f>
        <v>2725.5</v>
      </c>
      <c r="H632" s="143">
        <f t="shared" si="111"/>
        <v>46.520559168416206</v>
      </c>
      <c r="I632" s="163">
        <f t="shared" si="109"/>
        <v>49.163915796309325</v>
      </c>
    </row>
    <row r="633" spans="1:9" ht="38.25" x14ac:dyDescent="0.2">
      <c r="A633" s="105" t="s">
        <v>513</v>
      </c>
      <c r="B633" s="104" t="s">
        <v>508</v>
      </c>
      <c r="C633" s="106"/>
      <c r="D633" s="106"/>
      <c r="E633" s="147">
        <f t="shared" ref="E633:G634" si="124">E634</f>
        <v>2904.2</v>
      </c>
      <c r="F633" s="147">
        <f t="shared" si="124"/>
        <v>2589.1999999999998</v>
      </c>
      <c r="G633" s="147">
        <f t="shared" si="124"/>
        <v>1510.9</v>
      </c>
      <c r="H633" s="147">
        <f t="shared" si="111"/>
        <v>52.024653949452528</v>
      </c>
      <c r="I633" s="164">
        <f t="shared" si="109"/>
        <v>58.353931716360272</v>
      </c>
    </row>
    <row r="634" spans="1:9" ht="13.15" customHeight="1" x14ac:dyDescent="0.2">
      <c r="A634" s="105" t="s">
        <v>73</v>
      </c>
      <c r="B634" s="104" t="s">
        <v>508</v>
      </c>
      <c r="C634" s="106" t="s">
        <v>74</v>
      </c>
      <c r="D634" s="106"/>
      <c r="E634" s="147">
        <f t="shared" si="124"/>
        <v>2904.2</v>
      </c>
      <c r="F634" s="147">
        <f t="shared" si="124"/>
        <v>2589.1999999999998</v>
      </c>
      <c r="G634" s="147">
        <f t="shared" si="124"/>
        <v>1510.9</v>
      </c>
      <c r="H634" s="147">
        <f t="shared" si="111"/>
        <v>52.024653949452528</v>
      </c>
      <c r="I634" s="164">
        <f t="shared" si="109"/>
        <v>58.353931716360272</v>
      </c>
    </row>
    <row r="635" spans="1:9" ht="17.45" customHeight="1" x14ac:dyDescent="0.2">
      <c r="A635" s="105" t="s">
        <v>75</v>
      </c>
      <c r="B635" s="104" t="s">
        <v>508</v>
      </c>
      <c r="C635" s="106" t="s">
        <v>76</v>
      </c>
      <c r="D635" s="106">
        <v>900100</v>
      </c>
      <c r="E635" s="147">
        <v>2904.2</v>
      </c>
      <c r="F635" s="147">
        <v>2589.1999999999998</v>
      </c>
      <c r="G635" s="147">
        <f>1337.2+85.4+88.3</f>
        <v>1510.9</v>
      </c>
      <c r="H635" s="147">
        <f t="shared" si="111"/>
        <v>52.024653949452528</v>
      </c>
      <c r="I635" s="164">
        <f t="shared" si="109"/>
        <v>58.353931716360272</v>
      </c>
    </row>
    <row r="636" spans="1:9" ht="28.5" customHeight="1" x14ac:dyDescent="0.2">
      <c r="A636" s="105" t="s">
        <v>250</v>
      </c>
      <c r="B636" s="104" t="s">
        <v>251</v>
      </c>
      <c r="C636" s="106"/>
      <c r="D636" s="106"/>
      <c r="E636" s="147">
        <f t="shared" ref="E636:G637" si="125">E637</f>
        <v>2954.5</v>
      </c>
      <c r="F636" s="147">
        <f t="shared" si="125"/>
        <v>2954.5</v>
      </c>
      <c r="G636" s="147">
        <f t="shared" si="125"/>
        <v>1214.6000000000001</v>
      </c>
      <c r="H636" s="147">
        <f t="shared" si="111"/>
        <v>41.110170925706555</v>
      </c>
      <c r="I636" s="164">
        <f t="shared" si="109"/>
        <v>41.110170925706555</v>
      </c>
    </row>
    <row r="637" spans="1:9" ht="13.15" customHeight="1" x14ac:dyDescent="0.2">
      <c r="A637" s="105" t="s">
        <v>73</v>
      </c>
      <c r="B637" s="104" t="s">
        <v>251</v>
      </c>
      <c r="C637" s="106" t="s">
        <v>74</v>
      </c>
      <c r="D637" s="106"/>
      <c r="E637" s="147">
        <f t="shared" si="125"/>
        <v>2954.5</v>
      </c>
      <c r="F637" s="147">
        <f t="shared" si="125"/>
        <v>2954.5</v>
      </c>
      <c r="G637" s="147">
        <f t="shared" si="125"/>
        <v>1214.6000000000001</v>
      </c>
      <c r="H637" s="147">
        <f t="shared" si="111"/>
        <v>41.110170925706555</v>
      </c>
      <c r="I637" s="164">
        <f t="shared" si="109"/>
        <v>41.110170925706555</v>
      </c>
    </row>
    <row r="638" spans="1:9" ht="17.45" customHeight="1" x14ac:dyDescent="0.2">
      <c r="A638" s="105" t="s">
        <v>75</v>
      </c>
      <c r="B638" s="104" t="s">
        <v>251</v>
      </c>
      <c r="C638" s="106" t="s">
        <v>76</v>
      </c>
      <c r="D638" s="106">
        <v>900100</v>
      </c>
      <c r="E638" s="147">
        <v>2954.5</v>
      </c>
      <c r="F638" s="147">
        <v>2954.5</v>
      </c>
      <c r="G638" s="147">
        <f>859.7+151+119.2+84.7</f>
        <v>1214.6000000000001</v>
      </c>
      <c r="H638" s="147">
        <f t="shared" si="111"/>
        <v>41.110170925706555</v>
      </c>
      <c r="I638" s="164">
        <f t="shared" si="109"/>
        <v>41.110170925706555</v>
      </c>
    </row>
    <row r="639" spans="1:9" x14ac:dyDescent="0.2">
      <c r="A639" s="112" t="s">
        <v>492</v>
      </c>
      <c r="B639" s="102" t="s">
        <v>252</v>
      </c>
      <c r="C639" s="99"/>
      <c r="D639" s="106"/>
      <c r="E639" s="143">
        <f t="shared" ref="E639:F641" si="126">E640</f>
        <v>1261.3</v>
      </c>
      <c r="F639" s="143">
        <f t="shared" si="126"/>
        <v>1261.3</v>
      </c>
      <c r="G639" s="143">
        <f t="shared" ref="G639:G641" si="127">G640</f>
        <v>957.2</v>
      </c>
      <c r="H639" s="143">
        <f t="shared" si="111"/>
        <v>75.889954808530888</v>
      </c>
      <c r="I639" s="163">
        <f t="shared" si="109"/>
        <v>75.889954808530888</v>
      </c>
    </row>
    <row r="640" spans="1:9" x14ac:dyDescent="0.2">
      <c r="A640" s="117" t="s">
        <v>253</v>
      </c>
      <c r="B640" s="104" t="s">
        <v>254</v>
      </c>
      <c r="C640" s="106"/>
      <c r="D640" s="106"/>
      <c r="E640" s="147">
        <f t="shared" si="126"/>
        <v>1261.3</v>
      </c>
      <c r="F640" s="147">
        <f t="shared" si="126"/>
        <v>1261.3</v>
      </c>
      <c r="G640" s="147">
        <f t="shared" si="127"/>
        <v>957.2</v>
      </c>
      <c r="H640" s="147">
        <f t="shared" si="111"/>
        <v>75.889954808530888</v>
      </c>
      <c r="I640" s="164">
        <f t="shared" si="109"/>
        <v>75.889954808530888</v>
      </c>
    </row>
    <row r="641" spans="1:9" ht="13.15" customHeight="1" x14ac:dyDescent="0.2">
      <c r="A641" s="105" t="s">
        <v>73</v>
      </c>
      <c r="B641" s="104" t="s">
        <v>254</v>
      </c>
      <c r="C641" s="106" t="s">
        <v>74</v>
      </c>
      <c r="D641" s="106"/>
      <c r="E641" s="147">
        <f t="shared" si="126"/>
        <v>1261.3</v>
      </c>
      <c r="F641" s="147">
        <f t="shared" si="126"/>
        <v>1261.3</v>
      </c>
      <c r="G641" s="147">
        <f t="shared" si="127"/>
        <v>957.2</v>
      </c>
      <c r="H641" s="147">
        <f t="shared" si="111"/>
        <v>75.889954808530888</v>
      </c>
      <c r="I641" s="164">
        <f t="shared" si="109"/>
        <v>75.889954808530888</v>
      </c>
    </row>
    <row r="642" spans="1:9" ht="17.45" customHeight="1" x14ac:dyDescent="0.2">
      <c r="A642" s="105" t="s">
        <v>75</v>
      </c>
      <c r="B642" s="104" t="s">
        <v>254</v>
      </c>
      <c r="C642" s="106" t="s">
        <v>76</v>
      </c>
      <c r="D642" s="106">
        <v>900100</v>
      </c>
      <c r="E642" s="147">
        <v>1261.3</v>
      </c>
      <c r="F642" s="147">
        <v>1261.3</v>
      </c>
      <c r="G642" s="147">
        <f>957.2</f>
        <v>957.2</v>
      </c>
      <c r="H642" s="147">
        <f t="shared" si="111"/>
        <v>75.889954808530888</v>
      </c>
      <c r="I642" s="164">
        <f t="shared" si="109"/>
        <v>75.889954808530888</v>
      </c>
    </row>
    <row r="643" spans="1:9" x14ac:dyDescent="0.2">
      <c r="A643" s="112" t="s">
        <v>494</v>
      </c>
      <c r="B643" s="102" t="s">
        <v>255</v>
      </c>
      <c r="C643" s="99"/>
      <c r="D643" s="106"/>
      <c r="E643" s="143">
        <f>E644+E647+E650</f>
        <v>2928</v>
      </c>
      <c r="F643" s="143">
        <f>F644+F647+F650</f>
        <v>2928</v>
      </c>
      <c r="G643" s="143">
        <f>G644+G647+G650</f>
        <v>1508.5</v>
      </c>
      <c r="H643" s="143">
        <f t="shared" si="111"/>
        <v>51.519808743169406</v>
      </c>
      <c r="I643" s="163">
        <f t="shared" si="109"/>
        <v>51.519808743169406</v>
      </c>
    </row>
    <row r="644" spans="1:9" x14ac:dyDescent="0.2">
      <c r="A644" s="117" t="s">
        <v>514</v>
      </c>
      <c r="B644" s="104" t="s">
        <v>256</v>
      </c>
      <c r="C644" s="74"/>
      <c r="D644" s="106"/>
      <c r="E644" s="147">
        <f t="shared" ref="E644:G645" si="128">E645</f>
        <v>2438</v>
      </c>
      <c r="F644" s="147">
        <f t="shared" si="128"/>
        <v>2438</v>
      </c>
      <c r="G644" s="147">
        <f t="shared" si="128"/>
        <v>1348.5</v>
      </c>
      <c r="H644" s="147">
        <f t="shared" si="111"/>
        <v>55.311730926989334</v>
      </c>
      <c r="I644" s="164">
        <f t="shared" si="109"/>
        <v>55.311730926989334</v>
      </c>
    </row>
    <row r="645" spans="1:9" ht="13.15" customHeight="1" x14ac:dyDescent="0.2">
      <c r="A645" s="105" t="s">
        <v>73</v>
      </c>
      <c r="B645" s="104" t="s">
        <v>256</v>
      </c>
      <c r="C645" s="106" t="s">
        <v>74</v>
      </c>
      <c r="D645" s="106"/>
      <c r="E645" s="147">
        <f t="shared" si="128"/>
        <v>2438</v>
      </c>
      <c r="F645" s="147">
        <f t="shared" si="128"/>
        <v>2438</v>
      </c>
      <c r="G645" s="147">
        <f t="shared" si="128"/>
        <v>1348.5</v>
      </c>
      <c r="H645" s="147">
        <f t="shared" si="111"/>
        <v>55.311730926989334</v>
      </c>
      <c r="I645" s="164">
        <f t="shared" si="109"/>
        <v>55.311730926989334</v>
      </c>
    </row>
    <row r="646" spans="1:9" ht="25.5" x14ac:dyDescent="0.2">
      <c r="A646" s="105" t="s">
        <v>75</v>
      </c>
      <c r="B646" s="104" t="s">
        <v>256</v>
      </c>
      <c r="C646" s="106" t="s">
        <v>76</v>
      </c>
      <c r="D646" s="106">
        <v>900100</v>
      </c>
      <c r="E646" s="147">
        <v>2438</v>
      </c>
      <c r="F646" s="147">
        <v>2438</v>
      </c>
      <c r="G646" s="147">
        <f>701.4+20+147.5+479.6</f>
        <v>1348.5</v>
      </c>
      <c r="H646" s="147">
        <f t="shared" si="111"/>
        <v>55.311730926989334</v>
      </c>
      <c r="I646" s="164">
        <f t="shared" si="109"/>
        <v>55.311730926989334</v>
      </c>
    </row>
    <row r="647" spans="1:9" ht="51" x14ac:dyDescent="0.2">
      <c r="A647" s="117" t="s">
        <v>515</v>
      </c>
      <c r="B647" s="104" t="s">
        <v>257</v>
      </c>
      <c r="C647" s="74"/>
      <c r="D647" s="106"/>
      <c r="E647" s="147">
        <f t="shared" ref="E647:G648" si="129">E648</f>
        <v>240</v>
      </c>
      <c r="F647" s="147">
        <f t="shared" si="129"/>
        <v>240</v>
      </c>
      <c r="G647" s="147">
        <f t="shared" si="129"/>
        <v>160</v>
      </c>
      <c r="H647" s="147">
        <f t="shared" si="111"/>
        <v>66.666666666666657</v>
      </c>
      <c r="I647" s="164">
        <f t="shared" si="109"/>
        <v>66.666666666666657</v>
      </c>
    </row>
    <row r="648" spans="1:9" ht="13.15" customHeight="1" x14ac:dyDescent="0.2">
      <c r="A648" s="105" t="s">
        <v>73</v>
      </c>
      <c r="B648" s="104" t="s">
        <v>257</v>
      </c>
      <c r="C648" s="106" t="s">
        <v>74</v>
      </c>
      <c r="D648" s="106"/>
      <c r="E648" s="147">
        <f t="shared" si="129"/>
        <v>240</v>
      </c>
      <c r="F648" s="147">
        <f t="shared" si="129"/>
        <v>240</v>
      </c>
      <c r="G648" s="147">
        <f t="shared" si="129"/>
        <v>160</v>
      </c>
      <c r="H648" s="147">
        <f t="shared" si="111"/>
        <v>66.666666666666657</v>
      </c>
      <c r="I648" s="164">
        <f t="shared" si="109"/>
        <v>66.666666666666657</v>
      </c>
    </row>
    <row r="649" spans="1:9" ht="16.5" customHeight="1" x14ac:dyDescent="0.2">
      <c r="A649" s="105" t="s">
        <v>75</v>
      </c>
      <c r="B649" s="104" t="s">
        <v>257</v>
      </c>
      <c r="C649" s="106" t="s">
        <v>76</v>
      </c>
      <c r="D649" s="106">
        <v>900100</v>
      </c>
      <c r="E649" s="147">
        <v>240</v>
      </c>
      <c r="F649" s="147">
        <v>240</v>
      </c>
      <c r="G649" s="147">
        <v>160</v>
      </c>
      <c r="H649" s="147">
        <f t="shared" si="111"/>
        <v>66.666666666666657</v>
      </c>
      <c r="I649" s="164">
        <f t="shared" si="109"/>
        <v>66.666666666666657</v>
      </c>
    </row>
    <row r="650" spans="1:9" ht="38.25" x14ac:dyDescent="0.2">
      <c r="A650" s="117" t="s">
        <v>516</v>
      </c>
      <c r="B650" s="104" t="s">
        <v>258</v>
      </c>
      <c r="C650" s="74"/>
      <c r="D650" s="106"/>
      <c r="E650" s="147">
        <f t="shared" ref="E650:G651" si="130">E651</f>
        <v>250</v>
      </c>
      <c r="F650" s="147">
        <f t="shared" si="130"/>
        <v>250</v>
      </c>
      <c r="G650" s="147">
        <f t="shared" si="130"/>
        <v>0</v>
      </c>
      <c r="H650" s="147">
        <f t="shared" ref="H650:H713" si="131">G650/E650*100</f>
        <v>0</v>
      </c>
      <c r="I650" s="164">
        <f t="shared" ref="I650:I713" si="132">G650/F650*100</f>
        <v>0</v>
      </c>
    </row>
    <row r="651" spans="1:9" ht="13.15" customHeight="1" x14ac:dyDescent="0.2">
      <c r="A651" s="105" t="s">
        <v>73</v>
      </c>
      <c r="B651" s="104" t="s">
        <v>258</v>
      </c>
      <c r="C651" s="106" t="s">
        <v>74</v>
      </c>
      <c r="D651" s="106"/>
      <c r="E651" s="147">
        <f t="shared" si="130"/>
        <v>250</v>
      </c>
      <c r="F651" s="147">
        <f t="shared" si="130"/>
        <v>250</v>
      </c>
      <c r="G651" s="147">
        <f t="shared" si="130"/>
        <v>0</v>
      </c>
      <c r="H651" s="147">
        <f t="shared" si="131"/>
        <v>0</v>
      </c>
      <c r="I651" s="164">
        <f t="shared" si="132"/>
        <v>0</v>
      </c>
    </row>
    <row r="652" spans="1:9" ht="19.5" customHeight="1" x14ac:dyDescent="0.2">
      <c r="A652" s="105" t="s">
        <v>75</v>
      </c>
      <c r="B652" s="104" t="s">
        <v>258</v>
      </c>
      <c r="C652" s="106" t="s">
        <v>76</v>
      </c>
      <c r="D652" s="106">
        <v>900100</v>
      </c>
      <c r="E652" s="147">
        <v>250</v>
      </c>
      <c r="F652" s="147">
        <v>250</v>
      </c>
      <c r="G652" s="147">
        <v>0</v>
      </c>
      <c r="H652" s="147">
        <f t="shared" si="131"/>
        <v>0</v>
      </c>
      <c r="I652" s="164">
        <f t="shared" si="132"/>
        <v>0</v>
      </c>
    </row>
    <row r="653" spans="1:9" x14ac:dyDescent="0.2">
      <c r="A653" s="112" t="s">
        <v>493</v>
      </c>
      <c r="B653" s="102" t="s">
        <v>259</v>
      </c>
      <c r="C653" s="99"/>
      <c r="D653" s="99"/>
      <c r="E653" s="143">
        <f t="shared" ref="E653:F655" si="133">E654</f>
        <v>201</v>
      </c>
      <c r="F653" s="143">
        <f t="shared" si="133"/>
        <v>201</v>
      </c>
      <c r="G653" s="143">
        <f t="shared" ref="G653:G655" si="134">G654</f>
        <v>0</v>
      </c>
      <c r="H653" s="143">
        <f t="shared" si="131"/>
        <v>0</v>
      </c>
      <c r="I653" s="163">
        <f t="shared" si="132"/>
        <v>0</v>
      </c>
    </row>
    <row r="654" spans="1:9" ht="38.25" x14ac:dyDescent="0.2">
      <c r="A654" s="105" t="s">
        <v>622</v>
      </c>
      <c r="B654" s="104" t="s">
        <v>623</v>
      </c>
      <c r="C654" s="106"/>
      <c r="D654" s="106"/>
      <c r="E654" s="147">
        <f t="shared" si="133"/>
        <v>201</v>
      </c>
      <c r="F654" s="147">
        <f t="shared" si="133"/>
        <v>201</v>
      </c>
      <c r="G654" s="147">
        <f t="shared" si="134"/>
        <v>0</v>
      </c>
      <c r="H654" s="147">
        <f t="shared" si="131"/>
        <v>0</v>
      </c>
      <c r="I654" s="164">
        <f t="shared" si="132"/>
        <v>0</v>
      </c>
    </row>
    <row r="655" spans="1:9" ht="13.15" customHeight="1" x14ac:dyDescent="0.2">
      <c r="A655" s="105" t="s">
        <v>73</v>
      </c>
      <c r="B655" s="104" t="s">
        <v>623</v>
      </c>
      <c r="C655" s="106" t="s">
        <v>74</v>
      </c>
      <c r="D655" s="106"/>
      <c r="E655" s="147">
        <f t="shared" si="133"/>
        <v>201</v>
      </c>
      <c r="F655" s="147">
        <f t="shared" si="133"/>
        <v>201</v>
      </c>
      <c r="G655" s="147">
        <f t="shared" si="134"/>
        <v>0</v>
      </c>
      <c r="H655" s="147">
        <f t="shared" si="131"/>
        <v>0</v>
      </c>
      <c r="I655" s="164">
        <f t="shared" si="132"/>
        <v>0</v>
      </c>
    </row>
    <row r="656" spans="1:9" ht="25.5" x14ac:dyDescent="0.2">
      <c r="A656" s="105" t="s">
        <v>75</v>
      </c>
      <c r="B656" s="104" t="s">
        <v>623</v>
      </c>
      <c r="C656" s="106" t="s">
        <v>76</v>
      </c>
      <c r="D656" s="106">
        <v>900100</v>
      </c>
      <c r="E656" s="147">
        <v>201</v>
      </c>
      <c r="F656" s="147">
        <v>201</v>
      </c>
      <c r="G656" s="151">
        <v>0</v>
      </c>
      <c r="H656" s="147">
        <f t="shared" si="131"/>
        <v>0</v>
      </c>
      <c r="I656" s="164">
        <f t="shared" si="132"/>
        <v>0</v>
      </c>
    </row>
    <row r="657" spans="1:9" x14ac:dyDescent="0.2">
      <c r="A657" s="100" t="s">
        <v>89</v>
      </c>
      <c r="B657" s="102" t="s">
        <v>570</v>
      </c>
      <c r="C657" s="106"/>
      <c r="D657" s="106"/>
      <c r="E657" s="143">
        <f t="shared" ref="E657:G658" si="135">E658</f>
        <v>55000</v>
      </c>
      <c r="F657" s="143">
        <f t="shared" si="135"/>
        <v>55000</v>
      </c>
      <c r="G657" s="143">
        <f t="shared" si="135"/>
        <v>37697.9</v>
      </c>
      <c r="H657" s="143">
        <f t="shared" si="131"/>
        <v>68.541636363636371</v>
      </c>
      <c r="I657" s="163">
        <f t="shared" si="132"/>
        <v>68.541636363636371</v>
      </c>
    </row>
    <row r="658" spans="1:9" ht="25.5" x14ac:dyDescent="0.2">
      <c r="A658" s="100" t="s">
        <v>275</v>
      </c>
      <c r="B658" s="102" t="s">
        <v>571</v>
      </c>
      <c r="C658" s="99"/>
      <c r="D658" s="99"/>
      <c r="E658" s="143">
        <f t="shared" si="135"/>
        <v>55000</v>
      </c>
      <c r="F658" s="143">
        <f t="shared" si="135"/>
        <v>55000</v>
      </c>
      <c r="G658" s="143">
        <f t="shared" si="135"/>
        <v>37697.9</v>
      </c>
      <c r="H658" s="143">
        <f t="shared" si="131"/>
        <v>68.541636363636371</v>
      </c>
      <c r="I658" s="163">
        <f t="shared" si="132"/>
        <v>68.541636363636371</v>
      </c>
    </row>
    <row r="659" spans="1:9" ht="25.5" x14ac:dyDescent="0.2">
      <c r="A659" s="105" t="s">
        <v>569</v>
      </c>
      <c r="B659" s="104" t="s">
        <v>572</v>
      </c>
      <c r="C659" s="106"/>
      <c r="D659" s="106"/>
      <c r="E659" s="147">
        <f t="shared" ref="E659:G660" si="136">E660</f>
        <v>55000</v>
      </c>
      <c r="F659" s="147">
        <f t="shared" si="136"/>
        <v>55000</v>
      </c>
      <c r="G659" s="147">
        <f t="shared" si="136"/>
        <v>37697.9</v>
      </c>
      <c r="H659" s="147">
        <f t="shared" si="131"/>
        <v>68.541636363636371</v>
      </c>
      <c r="I659" s="164">
        <f t="shared" si="132"/>
        <v>68.541636363636371</v>
      </c>
    </row>
    <row r="660" spans="1:9" ht="25.5" x14ac:dyDescent="0.2">
      <c r="A660" s="105" t="s">
        <v>67</v>
      </c>
      <c r="B660" s="104" t="s">
        <v>572</v>
      </c>
      <c r="C660" s="106" t="s">
        <v>68</v>
      </c>
      <c r="D660" s="106"/>
      <c r="E660" s="147">
        <f t="shared" si="136"/>
        <v>55000</v>
      </c>
      <c r="F660" s="147">
        <f t="shared" si="136"/>
        <v>55000</v>
      </c>
      <c r="G660" s="147">
        <f t="shared" si="136"/>
        <v>37697.9</v>
      </c>
      <c r="H660" s="147">
        <f t="shared" si="131"/>
        <v>68.541636363636371</v>
      </c>
      <c r="I660" s="164">
        <f t="shared" si="132"/>
        <v>68.541636363636371</v>
      </c>
    </row>
    <row r="661" spans="1:9" ht="13.15" customHeight="1" x14ac:dyDescent="0.2">
      <c r="A661" s="105" t="s">
        <v>69</v>
      </c>
      <c r="B661" s="104" t="s">
        <v>572</v>
      </c>
      <c r="C661" s="106" t="s">
        <v>70</v>
      </c>
      <c r="D661" s="106">
        <v>900100</v>
      </c>
      <c r="E661" s="147">
        <v>55000</v>
      </c>
      <c r="F661" s="147">
        <v>55000</v>
      </c>
      <c r="G661" s="147">
        <v>37697.9</v>
      </c>
      <c r="H661" s="147">
        <f t="shared" si="131"/>
        <v>68.541636363636371</v>
      </c>
      <c r="I661" s="164">
        <f t="shared" si="132"/>
        <v>68.541636363636371</v>
      </c>
    </row>
    <row r="662" spans="1:9" ht="15.75" customHeight="1" x14ac:dyDescent="0.2">
      <c r="A662" s="125" t="s">
        <v>495</v>
      </c>
      <c r="B662" s="102" t="s">
        <v>108</v>
      </c>
      <c r="C662" s="72"/>
      <c r="D662" s="72"/>
      <c r="E662" s="143">
        <f t="shared" ref="E662:G663" si="137">E663</f>
        <v>4950.2</v>
      </c>
      <c r="F662" s="143">
        <f t="shared" si="137"/>
        <v>4950.2</v>
      </c>
      <c r="G662" s="143">
        <f t="shared" si="137"/>
        <v>0</v>
      </c>
      <c r="H662" s="143">
        <f t="shared" si="131"/>
        <v>0</v>
      </c>
      <c r="I662" s="163">
        <f t="shared" si="132"/>
        <v>0</v>
      </c>
    </row>
    <row r="663" spans="1:9" ht="18.75" customHeight="1" x14ac:dyDescent="0.2">
      <c r="A663" s="125" t="s">
        <v>496</v>
      </c>
      <c r="B663" s="102" t="s">
        <v>200</v>
      </c>
      <c r="C663" s="169"/>
      <c r="D663" s="169"/>
      <c r="E663" s="157">
        <f t="shared" si="137"/>
        <v>4950.2</v>
      </c>
      <c r="F663" s="157">
        <f t="shared" si="137"/>
        <v>4950.2</v>
      </c>
      <c r="G663" s="157">
        <f t="shared" si="137"/>
        <v>0</v>
      </c>
      <c r="H663" s="143">
        <f t="shared" si="131"/>
        <v>0</v>
      </c>
      <c r="I663" s="163">
        <f t="shared" si="132"/>
        <v>0</v>
      </c>
    </row>
    <row r="664" spans="1:9" ht="50.45" customHeight="1" x14ac:dyDescent="0.2">
      <c r="A664" s="132" t="s">
        <v>662</v>
      </c>
      <c r="B664" s="102" t="s">
        <v>664</v>
      </c>
      <c r="C664" s="106"/>
      <c r="D664" s="170"/>
      <c r="E664" s="157">
        <f t="shared" ref="E664:F666" si="138">E665</f>
        <v>4950.2</v>
      </c>
      <c r="F664" s="157">
        <f t="shared" si="138"/>
        <v>4950.2</v>
      </c>
      <c r="G664" s="157">
        <f t="shared" ref="G664:G666" si="139">G665</f>
        <v>0</v>
      </c>
      <c r="H664" s="143">
        <f t="shared" si="131"/>
        <v>0</v>
      </c>
      <c r="I664" s="163">
        <f t="shared" si="132"/>
        <v>0</v>
      </c>
    </row>
    <row r="665" spans="1:9" ht="21.6" customHeight="1" x14ac:dyDescent="0.2">
      <c r="A665" s="105" t="s">
        <v>663</v>
      </c>
      <c r="B665" s="104" t="s">
        <v>665</v>
      </c>
      <c r="C665" s="106"/>
      <c r="D665" s="170"/>
      <c r="E665" s="158">
        <f t="shared" si="138"/>
        <v>4950.2</v>
      </c>
      <c r="F665" s="158">
        <f t="shared" si="138"/>
        <v>4950.2</v>
      </c>
      <c r="G665" s="158">
        <f t="shared" si="139"/>
        <v>0</v>
      </c>
      <c r="H665" s="147">
        <f t="shared" si="131"/>
        <v>0</v>
      </c>
      <c r="I665" s="164">
        <f t="shared" si="132"/>
        <v>0</v>
      </c>
    </row>
    <row r="666" spans="1:9" ht="13.15" customHeight="1" x14ac:dyDescent="0.2">
      <c r="A666" s="105" t="s">
        <v>73</v>
      </c>
      <c r="B666" s="104" t="s">
        <v>665</v>
      </c>
      <c r="C666" s="106" t="s">
        <v>74</v>
      </c>
      <c r="D666" s="106"/>
      <c r="E666" s="158">
        <f t="shared" si="138"/>
        <v>4950.2</v>
      </c>
      <c r="F666" s="158">
        <f t="shared" si="138"/>
        <v>4950.2</v>
      </c>
      <c r="G666" s="158">
        <f t="shared" si="139"/>
        <v>0</v>
      </c>
      <c r="H666" s="147">
        <f t="shared" si="131"/>
        <v>0</v>
      </c>
      <c r="I666" s="164">
        <f t="shared" si="132"/>
        <v>0</v>
      </c>
    </row>
    <row r="667" spans="1:9" ht="18.75" customHeight="1" x14ac:dyDescent="0.2">
      <c r="A667" s="105" t="s">
        <v>75</v>
      </c>
      <c r="B667" s="104" t="s">
        <v>665</v>
      </c>
      <c r="C667" s="106" t="s">
        <v>76</v>
      </c>
      <c r="D667" s="106">
        <v>900100</v>
      </c>
      <c r="E667" s="158">
        <v>4950.2</v>
      </c>
      <c r="F667" s="158">
        <v>4950.2</v>
      </c>
      <c r="G667" s="158">
        <v>0</v>
      </c>
      <c r="H667" s="147">
        <f t="shared" si="131"/>
        <v>0</v>
      </c>
      <c r="I667" s="164">
        <f t="shared" si="132"/>
        <v>0</v>
      </c>
    </row>
    <row r="668" spans="1:9" s="79" customFormat="1" ht="26.25" customHeight="1" x14ac:dyDescent="0.2">
      <c r="A668" s="100" t="s">
        <v>497</v>
      </c>
      <c r="B668" s="102" t="s">
        <v>265</v>
      </c>
      <c r="C668" s="99"/>
      <c r="D668" s="99"/>
      <c r="E668" s="143">
        <f>E669+E690</f>
        <v>841069.79999999993</v>
      </c>
      <c r="F668" s="143">
        <f>F669+F690</f>
        <v>845022.89999999991</v>
      </c>
      <c r="G668" s="143">
        <f>G669+G690</f>
        <v>477319.8</v>
      </c>
      <c r="H668" s="143">
        <f t="shared" si="131"/>
        <v>56.751508614386111</v>
      </c>
      <c r="I668" s="163">
        <f t="shared" si="132"/>
        <v>56.486019491306095</v>
      </c>
    </row>
    <row r="669" spans="1:9" s="79" customFormat="1" ht="20.25" customHeight="1" x14ac:dyDescent="0.2">
      <c r="A669" s="112" t="s">
        <v>498</v>
      </c>
      <c r="B669" s="102" t="s">
        <v>266</v>
      </c>
      <c r="C669" s="99"/>
      <c r="D669" s="99"/>
      <c r="E669" s="143">
        <f>E670+E680</f>
        <v>265943.09999999998</v>
      </c>
      <c r="F669" s="143">
        <f>F670+F680</f>
        <v>256877.9</v>
      </c>
      <c r="G669" s="143">
        <f>G670+G680</f>
        <v>93708.7</v>
      </c>
      <c r="H669" s="143">
        <f t="shared" si="131"/>
        <v>35.236371990850678</v>
      </c>
      <c r="I669" s="163">
        <f t="shared" si="132"/>
        <v>36.479860665319983</v>
      </c>
    </row>
    <row r="670" spans="1:9" ht="27" customHeight="1" x14ac:dyDescent="0.2">
      <c r="A670" s="115" t="s">
        <v>499</v>
      </c>
      <c r="B670" s="102" t="s">
        <v>267</v>
      </c>
      <c r="C670" s="99"/>
      <c r="D670" s="99"/>
      <c r="E670" s="143">
        <f>E671</f>
        <v>36200.1</v>
      </c>
      <c r="F670" s="143">
        <f>F671+F677</f>
        <v>27134.899999999998</v>
      </c>
      <c r="G670" s="143">
        <f>G671</f>
        <v>11750</v>
      </c>
      <c r="H670" s="143">
        <f t="shared" si="131"/>
        <v>32.458473871619141</v>
      </c>
      <c r="I670" s="163">
        <f t="shared" si="132"/>
        <v>43.302168056635551</v>
      </c>
    </row>
    <row r="671" spans="1:9" ht="27" customHeight="1" x14ac:dyDescent="0.2">
      <c r="A671" s="120" t="s">
        <v>585</v>
      </c>
      <c r="B671" s="124" t="s">
        <v>586</v>
      </c>
      <c r="C671" s="106"/>
      <c r="D671" s="106"/>
      <c r="E671" s="147">
        <f>E672+E674</f>
        <v>36200.1</v>
      </c>
      <c r="F671" s="147">
        <f>F672+F674</f>
        <v>26200.1</v>
      </c>
      <c r="G671" s="147">
        <f>G672+G674</f>
        <v>11750</v>
      </c>
      <c r="H671" s="147">
        <f t="shared" si="131"/>
        <v>32.458473871619141</v>
      </c>
      <c r="I671" s="164">
        <f t="shared" si="132"/>
        <v>44.847157071919575</v>
      </c>
    </row>
    <row r="672" spans="1:9" ht="13.15" customHeight="1" x14ac:dyDescent="0.2">
      <c r="A672" s="105" t="s">
        <v>73</v>
      </c>
      <c r="B672" s="124" t="s">
        <v>586</v>
      </c>
      <c r="C672" s="106">
        <v>200</v>
      </c>
      <c r="D672" s="106"/>
      <c r="E672" s="147">
        <f>E673</f>
        <v>13200</v>
      </c>
      <c r="F672" s="147">
        <f>F673</f>
        <v>13200</v>
      </c>
      <c r="G672" s="147">
        <f>G673</f>
        <v>0</v>
      </c>
      <c r="H672" s="147">
        <f t="shared" si="131"/>
        <v>0</v>
      </c>
      <c r="I672" s="164">
        <f t="shared" si="132"/>
        <v>0</v>
      </c>
    </row>
    <row r="673" spans="1:9" ht="27" customHeight="1" x14ac:dyDescent="0.2">
      <c r="A673" s="105" t="s">
        <v>75</v>
      </c>
      <c r="B673" s="124" t="s">
        <v>586</v>
      </c>
      <c r="C673" s="106">
        <v>240</v>
      </c>
      <c r="D673" s="106">
        <v>900100</v>
      </c>
      <c r="E673" s="147">
        <v>13200</v>
      </c>
      <c r="F673" s="147">
        <v>13200</v>
      </c>
      <c r="G673" s="147">
        <v>0</v>
      </c>
      <c r="H673" s="147">
        <f t="shared" si="131"/>
        <v>0</v>
      </c>
      <c r="I673" s="164">
        <f t="shared" si="132"/>
        <v>0</v>
      </c>
    </row>
    <row r="674" spans="1:9" ht="27" customHeight="1" x14ac:dyDescent="0.2">
      <c r="A674" s="105" t="s">
        <v>67</v>
      </c>
      <c r="B674" s="124" t="s">
        <v>586</v>
      </c>
      <c r="C674" s="106">
        <v>600</v>
      </c>
      <c r="D674" s="106"/>
      <c r="E674" s="147">
        <f>E675+E676</f>
        <v>23000.1</v>
      </c>
      <c r="F674" s="147">
        <f>F675+F676</f>
        <v>13000.1</v>
      </c>
      <c r="G674" s="147">
        <f>G675+G676</f>
        <v>11750</v>
      </c>
      <c r="H674" s="147">
        <f t="shared" si="131"/>
        <v>51.08673440550259</v>
      </c>
      <c r="I674" s="164">
        <f t="shared" si="132"/>
        <v>90.383920123691354</v>
      </c>
    </row>
    <row r="675" spans="1:9" ht="13.15" customHeight="1" x14ac:dyDescent="0.2">
      <c r="A675" s="105" t="s">
        <v>69</v>
      </c>
      <c r="B675" s="124" t="s">
        <v>586</v>
      </c>
      <c r="C675" s="106">
        <v>610</v>
      </c>
      <c r="D675" s="106">
        <v>900100</v>
      </c>
      <c r="E675" s="147">
        <v>11711.9</v>
      </c>
      <c r="F675" s="147">
        <v>1711.9</v>
      </c>
      <c r="G675" s="147">
        <v>461.8</v>
      </c>
      <c r="H675" s="147">
        <f t="shared" si="131"/>
        <v>3.9429981471836335</v>
      </c>
      <c r="I675" s="164">
        <f t="shared" si="132"/>
        <v>26.975874759039662</v>
      </c>
    </row>
    <row r="676" spans="1:9" ht="13.15" customHeight="1" x14ac:dyDescent="0.2">
      <c r="A676" s="105" t="s">
        <v>69</v>
      </c>
      <c r="B676" s="124" t="s">
        <v>586</v>
      </c>
      <c r="C676" s="106">
        <v>610</v>
      </c>
      <c r="D676" s="106">
        <v>900306</v>
      </c>
      <c r="E676" s="147">
        <v>11288.2</v>
      </c>
      <c r="F676" s="147">
        <v>11288.2</v>
      </c>
      <c r="G676" s="147">
        <v>11288.2</v>
      </c>
      <c r="H676" s="147">
        <f t="shared" si="131"/>
        <v>100</v>
      </c>
      <c r="I676" s="164">
        <f t="shared" si="132"/>
        <v>100</v>
      </c>
    </row>
    <row r="677" spans="1:9" ht="13.15" customHeight="1" x14ac:dyDescent="0.2">
      <c r="A677" s="105" t="s">
        <v>748</v>
      </c>
      <c r="B677" s="124" t="s">
        <v>749</v>
      </c>
      <c r="C677" s="106"/>
      <c r="D677" s="106"/>
      <c r="E677" s="154">
        <f t="shared" ref="E677:G678" si="140">E678</f>
        <v>0</v>
      </c>
      <c r="F677" s="147">
        <f t="shared" si="140"/>
        <v>934.8</v>
      </c>
      <c r="G677" s="154">
        <f t="shared" si="140"/>
        <v>0</v>
      </c>
      <c r="H677" s="147">
        <v>0</v>
      </c>
      <c r="I677" s="164">
        <f t="shared" si="132"/>
        <v>0</v>
      </c>
    </row>
    <row r="678" spans="1:9" ht="13.15" customHeight="1" x14ac:dyDescent="0.2">
      <c r="A678" s="105" t="s">
        <v>73</v>
      </c>
      <c r="B678" s="124" t="s">
        <v>749</v>
      </c>
      <c r="C678" s="106">
        <v>200</v>
      </c>
      <c r="D678" s="106"/>
      <c r="E678" s="154">
        <f t="shared" si="140"/>
        <v>0</v>
      </c>
      <c r="F678" s="147">
        <f t="shared" si="140"/>
        <v>934.8</v>
      </c>
      <c r="G678" s="154">
        <f t="shared" si="140"/>
        <v>0</v>
      </c>
      <c r="H678" s="147">
        <v>0</v>
      </c>
      <c r="I678" s="164">
        <f t="shared" si="132"/>
        <v>0</v>
      </c>
    </row>
    <row r="679" spans="1:9" ht="13.15" customHeight="1" x14ac:dyDescent="0.2">
      <c r="A679" s="105" t="s">
        <v>75</v>
      </c>
      <c r="B679" s="124" t="s">
        <v>749</v>
      </c>
      <c r="C679" s="106">
        <v>240</v>
      </c>
      <c r="D679" s="106">
        <v>900100</v>
      </c>
      <c r="E679" s="154">
        <v>0</v>
      </c>
      <c r="F679" s="147">
        <v>934.8</v>
      </c>
      <c r="G679" s="154">
        <v>0</v>
      </c>
      <c r="H679" s="147">
        <v>0</v>
      </c>
      <c r="I679" s="164">
        <f t="shared" si="132"/>
        <v>0</v>
      </c>
    </row>
    <row r="680" spans="1:9" s="79" customFormat="1" ht="20.25" customHeight="1" x14ac:dyDescent="0.2">
      <c r="A680" s="100" t="s">
        <v>500</v>
      </c>
      <c r="B680" s="102" t="s">
        <v>268</v>
      </c>
      <c r="C680" s="99"/>
      <c r="D680" s="99"/>
      <c r="E680" s="143">
        <f>E681+E685</f>
        <v>229743</v>
      </c>
      <c r="F680" s="143">
        <f>F681+F685</f>
        <v>229743</v>
      </c>
      <c r="G680" s="143">
        <f>G681+G685</f>
        <v>81958.7</v>
      </c>
      <c r="H680" s="143">
        <f t="shared" si="131"/>
        <v>35.674079297301766</v>
      </c>
      <c r="I680" s="163">
        <f t="shared" si="132"/>
        <v>35.674079297301766</v>
      </c>
    </row>
    <row r="681" spans="1:9" s="79" customFormat="1" ht="43.5" customHeight="1" x14ac:dyDescent="0.2">
      <c r="A681" s="105" t="s">
        <v>501</v>
      </c>
      <c r="B681" s="104" t="s">
        <v>315</v>
      </c>
      <c r="C681" s="106"/>
      <c r="D681" s="106"/>
      <c r="E681" s="147">
        <f>E682</f>
        <v>147784.30000000002</v>
      </c>
      <c r="F681" s="147">
        <f>F682</f>
        <v>147784.30000000002</v>
      </c>
      <c r="G681" s="147">
        <f>G682</f>
        <v>0</v>
      </c>
      <c r="H681" s="147">
        <f t="shared" si="131"/>
        <v>0</v>
      </c>
      <c r="I681" s="164">
        <f t="shared" si="132"/>
        <v>0</v>
      </c>
    </row>
    <row r="682" spans="1:9" s="79" customFormat="1" ht="20.25" customHeight="1" x14ac:dyDescent="0.2">
      <c r="A682" s="105" t="s">
        <v>67</v>
      </c>
      <c r="B682" s="104" t="s">
        <v>315</v>
      </c>
      <c r="C682" s="106">
        <v>600</v>
      </c>
      <c r="D682" s="106"/>
      <c r="E682" s="147">
        <f>SUM(E683:E684)</f>
        <v>147784.30000000002</v>
      </c>
      <c r="F682" s="147">
        <f>SUM(F683:F684)</f>
        <v>147784.30000000002</v>
      </c>
      <c r="G682" s="147">
        <f>SUM(G683:G684)</f>
        <v>0</v>
      </c>
      <c r="H682" s="147">
        <f t="shared" si="131"/>
        <v>0</v>
      </c>
      <c r="I682" s="164">
        <f t="shared" si="132"/>
        <v>0</v>
      </c>
    </row>
    <row r="683" spans="1:9" s="79" customFormat="1" ht="13.15" customHeight="1" x14ac:dyDescent="0.2">
      <c r="A683" s="105" t="s">
        <v>69</v>
      </c>
      <c r="B683" s="104" t="s">
        <v>315</v>
      </c>
      <c r="C683" s="106">
        <v>610</v>
      </c>
      <c r="D683" s="106">
        <v>900302</v>
      </c>
      <c r="E683" s="149">
        <v>119853.1</v>
      </c>
      <c r="F683" s="149">
        <v>119853.1</v>
      </c>
      <c r="G683" s="149">
        <v>0</v>
      </c>
      <c r="H683" s="147">
        <f t="shared" si="131"/>
        <v>0</v>
      </c>
      <c r="I683" s="164">
        <f t="shared" si="132"/>
        <v>0</v>
      </c>
    </row>
    <row r="684" spans="1:9" s="79" customFormat="1" ht="13.15" customHeight="1" x14ac:dyDescent="0.2">
      <c r="A684" s="105" t="s">
        <v>69</v>
      </c>
      <c r="B684" s="104" t="s">
        <v>315</v>
      </c>
      <c r="C684" s="106">
        <v>610</v>
      </c>
      <c r="D684" s="106">
        <v>900100</v>
      </c>
      <c r="E684" s="149">
        <v>27931.200000000001</v>
      </c>
      <c r="F684" s="149">
        <v>27931.200000000001</v>
      </c>
      <c r="G684" s="149">
        <v>0</v>
      </c>
      <c r="H684" s="147">
        <f t="shared" si="131"/>
        <v>0</v>
      </c>
      <c r="I684" s="164">
        <f t="shared" si="132"/>
        <v>0</v>
      </c>
    </row>
    <row r="685" spans="1:9" s="79" customFormat="1" ht="43.15" customHeight="1" x14ac:dyDescent="0.2">
      <c r="A685" s="105" t="s">
        <v>606</v>
      </c>
      <c r="B685" s="104" t="s">
        <v>607</v>
      </c>
      <c r="C685" s="106"/>
      <c r="D685" s="106"/>
      <c r="E685" s="149">
        <f>E686</f>
        <v>81958.7</v>
      </c>
      <c r="F685" s="149">
        <f>F686</f>
        <v>81958.7</v>
      </c>
      <c r="G685" s="149">
        <f>G686</f>
        <v>81958.7</v>
      </c>
      <c r="H685" s="143">
        <f t="shared" si="131"/>
        <v>100</v>
      </c>
      <c r="I685" s="163">
        <f t="shared" si="132"/>
        <v>100</v>
      </c>
    </row>
    <row r="686" spans="1:9" s="79" customFormat="1" ht="20.25" customHeight="1" x14ac:dyDescent="0.2">
      <c r="A686" s="105" t="s">
        <v>67</v>
      </c>
      <c r="B686" s="104" t="s">
        <v>607</v>
      </c>
      <c r="C686" s="106">
        <v>600</v>
      </c>
      <c r="D686" s="106"/>
      <c r="E686" s="149">
        <f>E687+E688+E689</f>
        <v>81958.7</v>
      </c>
      <c r="F686" s="149">
        <f>F687+F688+F689</f>
        <v>81958.7</v>
      </c>
      <c r="G686" s="149">
        <f>G687+G688+G689</f>
        <v>81958.7</v>
      </c>
      <c r="H686" s="147">
        <f t="shared" si="131"/>
        <v>100</v>
      </c>
      <c r="I686" s="164">
        <f t="shared" si="132"/>
        <v>100</v>
      </c>
    </row>
    <row r="687" spans="1:9" s="79" customFormat="1" ht="13.15" customHeight="1" x14ac:dyDescent="0.2">
      <c r="A687" s="105" t="s">
        <v>69</v>
      </c>
      <c r="B687" s="104" t="s">
        <v>607</v>
      </c>
      <c r="C687" s="106">
        <v>610</v>
      </c>
      <c r="D687" s="106">
        <v>900202</v>
      </c>
      <c r="E687" s="149">
        <v>65803.8</v>
      </c>
      <c r="F687" s="149">
        <v>65803.8</v>
      </c>
      <c r="G687" s="149">
        <v>65803.8</v>
      </c>
      <c r="H687" s="147">
        <f t="shared" si="131"/>
        <v>100</v>
      </c>
      <c r="I687" s="164">
        <f t="shared" si="132"/>
        <v>100</v>
      </c>
    </row>
    <row r="688" spans="1:9" s="79" customFormat="1" ht="13.15" customHeight="1" x14ac:dyDescent="0.2">
      <c r="A688" s="105" t="s">
        <v>69</v>
      </c>
      <c r="B688" s="104" t="s">
        <v>607</v>
      </c>
      <c r="C688" s="106">
        <v>610</v>
      </c>
      <c r="D688" s="106">
        <v>900302</v>
      </c>
      <c r="E688" s="149">
        <v>664.7</v>
      </c>
      <c r="F688" s="149">
        <v>664.7</v>
      </c>
      <c r="G688" s="149">
        <v>664.7</v>
      </c>
      <c r="H688" s="147">
        <f t="shared" si="131"/>
        <v>100</v>
      </c>
      <c r="I688" s="164">
        <f t="shared" si="132"/>
        <v>100</v>
      </c>
    </row>
    <row r="689" spans="1:9" s="79" customFormat="1" ht="13.15" customHeight="1" x14ac:dyDescent="0.2">
      <c r="A689" s="105" t="s">
        <v>69</v>
      </c>
      <c r="B689" s="104" t="s">
        <v>607</v>
      </c>
      <c r="C689" s="106">
        <v>610</v>
      </c>
      <c r="D689" s="106">
        <v>900100</v>
      </c>
      <c r="E689" s="149">
        <v>15490.2</v>
      </c>
      <c r="F689" s="149">
        <v>15490.2</v>
      </c>
      <c r="G689" s="149">
        <v>15490.2</v>
      </c>
      <c r="H689" s="147">
        <f t="shared" si="131"/>
        <v>100</v>
      </c>
      <c r="I689" s="164">
        <f t="shared" si="132"/>
        <v>100</v>
      </c>
    </row>
    <row r="690" spans="1:9" s="79" customFormat="1" ht="36.75" customHeight="1" x14ac:dyDescent="0.2">
      <c r="A690" s="112" t="s">
        <v>502</v>
      </c>
      <c r="B690" s="102" t="s">
        <v>269</v>
      </c>
      <c r="C690" s="99"/>
      <c r="D690" s="99"/>
      <c r="E690" s="143">
        <f>E691+E728+E732</f>
        <v>575126.69999999995</v>
      </c>
      <c r="F690" s="143">
        <f>F691+F728+F732</f>
        <v>588144.99999999988</v>
      </c>
      <c r="G690" s="143">
        <f>G691+G728+G732</f>
        <v>383611.1</v>
      </c>
      <c r="H690" s="143">
        <f t="shared" si="131"/>
        <v>66.700276652083787</v>
      </c>
      <c r="I690" s="163">
        <f t="shared" si="132"/>
        <v>65.223898868476311</v>
      </c>
    </row>
    <row r="691" spans="1:9" s="79" customFormat="1" ht="36.75" customHeight="1" x14ac:dyDescent="0.2">
      <c r="A691" s="115" t="s">
        <v>503</v>
      </c>
      <c r="B691" s="102" t="s">
        <v>270</v>
      </c>
      <c r="C691" s="99"/>
      <c r="D691" s="99"/>
      <c r="E691" s="143">
        <f>E692+E713+E697+E717+E722+E725+E700+E703+E706</f>
        <v>555722</v>
      </c>
      <c r="F691" s="143">
        <f>F692+F713+F697+F717+F722+F725+F700+F703+F706+F709</f>
        <v>568740.29999999993</v>
      </c>
      <c r="G691" s="143">
        <f>G692+G713+G697+G717+G722+G725+G700+G703+G706</f>
        <v>367590</v>
      </c>
      <c r="H691" s="143">
        <f t="shared" si="131"/>
        <v>66.146382543789883</v>
      </c>
      <c r="I691" s="163">
        <f t="shared" si="132"/>
        <v>64.632311091723238</v>
      </c>
    </row>
    <row r="692" spans="1:9" s="79" customFormat="1" ht="23.45" customHeight="1" x14ac:dyDescent="0.2">
      <c r="A692" s="114" t="s">
        <v>565</v>
      </c>
      <c r="B692" s="104" t="s">
        <v>504</v>
      </c>
      <c r="C692" s="106"/>
      <c r="D692" s="106"/>
      <c r="E692" s="147">
        <f>E693+E695</f>
        <v>4800</v>
      </c>
      <c r="F692" s="147">
        <f>F693+F695</f>
        <v>4800</v>
      </c>
      <c r="G692" s="147">
        <f>G693+G695</f>
        <v>3752</v>
      </c>
      <c r="H692" s="147">
        <f t="shared" si="131"/>
        <v>78.166666666666657</v>
      </c>
      <c r="I692" s="164">
        <f t="shared" si="132"/>
        <v>78.166666666666657</v>
      </c>
    </row>
    <row r="693" spans="1:9" s="79" customFormat="1" ht="27.6" customHeight="1" x14ac:dyDescent="0.2">
      <c r="A693" s="105" t="s">
        <v>67</v>
      </c>
      <c r="B693" s="104" t="s">
        <v>504</v>
      </c>
      <c r="C693" s="106">
        <v>600</v>
      </c>
      <c r="D693" s="106"/>
      <c r="E693" s="147">
        <f>E694</f>
        <v>1000</v>
      </c>
      <c r="F693" s="147">
        <f>F694</f>
        <v>1000</v>
      </c>
      <c r="G693" s="147">
        <f>G694</f>
        <v>688.8</v>
      </c>
      <c r="H693" s="147">
        <f t="shared" si="131"/>
        <v>68.88</v>
      </c>
      <c r="I693" s="164">
        <f t="shared" si="132"/>
        <v>68.88</v>
      </c>
    </row>
    <row r="694" spans="1:9" s="79" customFormat="1" ht="13.15" customHeight="1" x14ac:dyDescent="0.2">
      <c r="A694" s="105" t="s">
        <v>69</v>
      </c>
      <c r="B694" s="104" t="s">
        <v>504</v>
      </c>
      <c r="C694" s="106">
        <v>610</v>
      </c>
      <c r="D694" s="106">
        <v>900810</v>
      </c>
      <c r="E694" s="147">
        <v>1000</v>
      </c>
      <c r="F694" s="147">
        <v>1000</v>
      </c>
      <c r="G694" s="147">
        <v>688.8</v>
      </c>
      <c r="H694" s="147">
        <f t="shared" si="131"/>
        <v>68.88</v>
      </c>
      <c r="I694" s="164">
        <f t="shared" si="132"/>
        <v>68.88</v>
      </c>
    </row>
    <row r="695" spans="1:9" s="79" customFormat="1" ht="13.15" customHeight="1" x14ac:dyDescent="0.2">
      <c r="A695" s="105" t="s">
        <v>73</v>
      </c>
      <c r="B695" s="104" t="s">
        <v>504</v>
      </c>
      <c r="C695" s="106" t="s">
        <v>74</v>
      </c>
      <c r="D695" s="106"/>
      <c r="E695" s="147">
        <f>E696</f>
        <v>3800</v>
      </c>
      <c r="F695" s="147">
        <f>F696</f>
        <v>3800</v>
      </c>
      <c r="G695" s="147">
        <f>G696</f>
        <v>3063.2</v>
      </c>
      <c r="H695" s="147">
        <f t="shared" si="131"/>
        <v>80.610526315789471</v>
      </c>
      <c r="I695" s="164">
        <f t="shared" si="132"/>
        <v>80.610526315789471</v>
      </c>
    </row>
    <row r="696" spans="1:9" s="79" customFormat="1" ht="18.75" customHeight="1" x14ac:dyDescent="0.2">
      <c r="A696" s="105" t="s">
        <v>75</v>
      </c>
      <c r="B696" s="104" t="s">
        <v>504</v>
      </c>
      <c r="C696" s="106" t="s">
        <v>76</v>
      </c>
      <c r="D696" s="106">
        <v>900810</v>
      </c>
      <c r="E696" s="147">
        <v>3800</v>
      </c>
      <c r="F696" s="147">
        <v>3800</v>
      </c>
      <c r="G696" s="147">
        <v>3063.2</v>
      </c>
      <c r="H696" s="147">
        <f t="shared" si="131"/>
        <v>80.610526315789471</v>
      </c>
      <c r="I696" s="164">
        <f t="shared" si="132"/>
        <v>80.610526315789471</v>
      </c>
    </row>
    <row r="697" spans="1:9" s="79" customFormat="1" ht="21" customHeight="1" x14ac:dyDescent="0.2">
      <c r="A697" s="105" t="s">
        <v>505</v>
      </c>
      <c r="B697" s="104" t="s">
        <v>316</v>
      </c>
      <c r="C697" s="106"/>
      <c r="D697" s="106"/>
      <c r="E697" s="147">
        <f t="shared" ref="E697:G698" si="141">E698</f>
        <v>117529.60000000001</v>
      </c>
      <c r="F697" s="147">
        <f t="shared" si="141"/>
        <v>116594.8</v>
      </c>
      <c r="G697" s="147">
        <f t="shared" si="141"/>
        <v>84083.199999999997</v>
      </c>
      <c r="H697" s="147">
        <f t="shared" si="131"/>
        <v>71.542147680243957</v>
      </c>
      <c r="I697" s="164">
        <f t="shared" si="132"/>
        <v>72.115737580063595</v>
      </c>
    </row>
    <row r="698" spans="1:9" s="79" customFormat="1" ht="13.15" customHeight="1" x14ac:dyDescent="0.2">
      <c r="A698" s="105" t="s">
        <v>73</v>
      </c>
      <c r="B698" s="104" t="s">
        <v>316</v>
      </c>
      <c r="C698" s="106" t="s">
        <v>74</v>
      </c>
      <c r="D698" s="106"/>
      <c r="E698" s="147">
        <f t="shared" si="141"/>
        <v>117529.60000000001</v>
      </c>
      <c r="F698" s="147">
        <f t="shared" si="141"/>
        <v>116594.8</v>
      </c>
      <c r="G698" s="147">
        <f t="shared" si="141"/>
        <v>84083.199999999997</v>
      </c>
      <c r="H698" s="147">
        <f t="shared" si="131"/>
        <v>71.542147680243957</v>
      </c>
      <c r="I698" s="164">
        <f t="shared" si="132"/>
        <v>72.115737580063595</v>
      </c>
    </row>
    <row r="699" spans="1:9" s="79" customFormat="1" ht="16.5" customHeight="1" x14ac:dyDescent="0.2">
      <c r="A699" s="105" t="s">
        <v>75</v>
      </c>
      <c r="B699" s="104" t="s">
        <v>316</v>
      </c>
      <c r="C699" s="106" t="s">
        <v>76</v>
      </c>
      <c r="D699" s="106">
        <v>900100</v>
      </c>
      <c r="E699" s="147">
        <v>117529.60000000001</v>
      </c>
      <c r="F699" s="147">
        <v>116594.8</v>
      </c>
      <c r="G699" s="147">
        <v>84083.199999999997</v>
      </c>
      <c r="H699" s="147">
        <f t="shared" si="131"/>
        <v>71.542147680243957</v>
      </c>
      <c r="I699" s="164">
        <f t="shared" si="132"/>
        <v>72.115737580063595</v>
      </c>
    </row>
    <row r="700" spans="1:9" s="79" customFormat="1" ht="27" customHeight="1" x14ac:dyDescent="0.2">
      <c r="A700" s="105" t="s">
        <v>655</v>
      </c>
      <c r="B700" s="104" t="s">
        <v>654</v>
      </c>
      <c r="C700" s="106"/>
      <c r="D700" s="106"/>
      <c r="E700" s="147">
        <f t="shared" ref="E700:G701" si="142">E701</f>
        <v>29601.1</v>
      </c>
      <c r="F700" s="147">
        <f t="shared" si="142"/>
        <v>29601.1</v>
      </c>
      <c r="G700" s="147">
        <f t="shared" si="142"/>
        <v>24651.1</v>
      </c>
      <c r="H700" s="147">
        <f t="shared" si="131"/>
        <v>83.277648465766475</v>
      </c>
      <c r="I700" s="164">
        <f t="shared" si="132"/>
        <v>83.277648465766475</v>
      </c>
    </row>
    <row r="701" spans="1:9" s="79" customFormat="1" ht="13.15" customHeight="1" x14ac:dyDescent="0.2">
      <c r="A701" s="105" t="s">
        <v>73</v>
      </c>
      <c r="B701" s="104" t="s">
        <v>654</v>
      </c>
      <c r="C701" s="106">
        <v>200</v>
      </c>
      <c r="D701" s="106"/>
      <c r="E701" s="147">
        <f t="shared" si="142"/>
        <v>29601.1</v>
      </c>
      <c r="F701" s="147">
        <f t="shared" si="142"/>
        <v>29601.1</v>
      </c>
      <c r="G701" s="147">
        <f t="shared" si="142"/>
        <v>24651.1</v>
      </c>
      <c r="H701" s="147">
        <f t="shared" si="131"/>
        <v>83.277648465766475</v>
      </c>
      <c r="I701" s="164">
        <f t="shared" si="132"/>
        <v>83.277648465766475</v>
      </c>
    </row>
    <row r="702" spans="1:9" s="79" customFormat="1" ht="16.5" customHeight="1" x14ac:dyDescent="0.2">
      <c r="A702" s="105" t="s">
        <v>75</v>
      </c>
      <c r="B702" s="104" t="s">
        <v>654</v>
      </c>
      <c r="C702" s="106">
        <v>240</v>
      </c>
      <c r="D702" s="106">
        <v>900810</v>
      </c>
      <c r="E702" s="147">
        <v>29601.1</v>
      </c>
      <c r="F702" s="147">
        <v>29601.1</v>
      </c>
      <c r="G702" s="147">
        <v>24651.1</v>
      </c>
      <c r="H702" s="147">
        <f t="shared" si="131"/>
        <v>83.277648465766475</v>
      </c>
      <c r="I702" s="164">
        <f t="shared" si="132"/>
        <v>83.277648465766475</v>
      </c>
    </row>
    <row r="703" spans="1:9" s="79" customFormat="1" ht="30.75" customHeight="1" x14ac:dyDescent="0.2">
      <c r="A703" s="105" t="s">
        <v>658</v>
      </c>
      <c r="B703" s="104" t="s">
        <v>656</v>
      </c>
      <c r="C703" s="106"/>
      <c r="D703" s="106"/>
      <c r="E703" s="147">
        <f t="shared" ref="E703:G704" si="143">E704</f>
        <v>28866.2</v>
      </c>
      <c r="F703" s="147">
        <f t="shared" si="143"/>
        <v>28866.2</v>
      </c>
      <c r="G703" s="147">
        <f t="shared" si="143"/>
        <v>25617.200000000001</v>
      </c>
      <c r="H703" s="147">
        <f t="shared" si="131"/>
        <v>88.744621737533862</v>
      </c>
      <c r="I703" s="164">
        <f t="shared" si="132"/>
        <v>88.744621737533862</v>
      </c>
    </row>
    <row r="704" spans="1:9" s="79" customFormat="1" ht="13.15" customHeight="1" x14ac:dyDescent="0.2">
      <c r="A704" s="105" t="s">
        <v>73</v>
      </c>
      <c r="B704" s="104" t="s">
        <v>656</v>
      </c>
      <c r="C704" s="106">
        <v>200</v>
      </c>
      <c r="D704" s="106"/>
      <c r="E704" s="147">
        <f t="shared" si="143"/>
        <v>28866.2</v>
      </c>
      <c r="F704" s="147">
        <f t="shared" si="143"/>
        <v>28866.2</v>
      </c>
      <c r="G704" s="147">
        <f t="shared" si="143"/>
        <v>25617.200000000001</v>
      </c>
      <c r="H704" s="147">
        <f t="shared" si="131"/>
        <v>88.744621737533862</v>
      </c>
      <c r="I704" s="164">
        <f t="shared" si="132"/>
        <v>88.744621737533862</v>
      </c>
    </row>
    <row r="705" spans="1:9" s="79" customFormat="1" ht="16.5" customHeight="1" x14ac:dyDescent="0.2">
      <c r="A705" s="105" t="s">
        <v>75</v>
      </c>
      <c r="B705" s="104" t="s">
        <v>656</v>
      </c>
      <c r="C705" s="106">
        <v>240</v>
      </c>
      <c r="D705" s="106">
        <v>900100</v>
      </c>
      <c r="E705" s="147">
        <v>28866.2</v>
      </c>
      <c r="F705" s="147">
        <v>28866.2</v>
      </c>
      <c r="G705" s="147">
        <v>25617.200000000001</v>
      </c>
      <c r="H705" s="147">
        <f t="shared" si="131"/>
        <v>88.744621737533862</v>
      </c>
      <c r="I705" s="164">
        <f t="shared" si="132"/>
        <v>88.744621737533862</v>
      </c>
    </row>
    <row r="706" spans="1:9" s="79" customFormat="1" ht="16.5" customHeight="1" x14ac:dyDescent="0.2">
      <c r="A706" s="105" t="s">
        <v>659</v>
      </c>
      <c r="B706" s="104" t="s">
        <v>657</v>
      </c>
      <c r="C706" s="106"/>
      <c r="D706" s="106"/>
      <c r="E706" s="147">
        <f t="shared" ref="E706:G707" si="144">E707</f>
        <v>40549.300000000003</v>
      </c>
      <c r="F706" s="147">
        <f t="shared" si="144"/>
        <v>37183.9</v>
      </c>
      <c r="G706" s="147">
        <f t="shared" si="144"/>
        <v>637.29999999999995</v>
      </c>
      <c r="H706" s="147">
        <f t="shared" si="131"/>
        <v>1.5716670817991922</v>
      </c>
      <c r="I706" s="164">
        <f t="shared" si="132"/>
        <v>1.7139138175393112</v>
      </c>
    </row>
    <row r="707" spans="1:9" s="79" customFormat="1" ht="13.15" customHeight="1" x14ac:dyDescent="0.2">
      <c r="A707" s="105" t="s">
        <v>73</v>
      </c>
      <c r="B707" s="104" t="s">
        <v>657</v>
      </c>
      <c r="C707" s="106">
        <v>200</v>
      </c>
      <c r="D707" s="106"/>
      <c r="E707" s="147">
        <f t="shared" si="144"/>
        <v>40549.300000000003</v>
      </c>
      <c r="F707" s="147">
        <f t="shared" si="144"/>
        <v>37183.9</v>
      </c>
      <c r="G707" s="147">
        <f t="shared" si="144"/>
        <v>637.29999999999995</v>
      </c>
      <c r="H707" s="147">
        <f t="shared" si="131"/>
        <v>1.5716670817991922</v>
      </c>
      <c r="I707" s="164">
        <f t="shared" si="132"/>
        <v>1.7139138175393112</v>
      </c>
    </row>
    <row r="708" spans="1:9" s="79" customFormat="1" ht="16.5" customHeight="1" x14ac:dyDescent="0.2">
      <c r="A708" s="105" t="s">
        <v>75</v>
      </c>
      <c r="B708" s="104" t="s">
        <v>657</v>
      </c>
      <c r="C708" s="106">
        <v>240</v>
      </c>
      <c r="D708" s="106">
        <v>900100</v>
      </c>
      <c r="E708" s="147">
        <v>40549.300000000003</v>
      </c>
      <c r="F708" s="147">
        <v>37183.9</v>
      </c>
      <c r="G708" s="147">
        <v>637.29999999999995</v>
      </c>
      <c r="H708" s="147">
        <f t="shared" si="131"/>
        <v>1.5716670817991922</v>
      </c>
      <c r="I708" s="164">
        <f t="shared" si="132"/>
        <v>1.7139138175393112</v>
      </c>
    </row>
    <row r="709" spans="1:9" s="79" customFormat="1" ht="16.5" customHeight="1" x14ac:dyDescent="0.2">
      <c r="A709" s="105" t="s">
        <v>750</v>
      </c>
      <c r="B709" s="104" t="s">
        <v>751</v>
      </c>
      <c r="C709" s="106"/>
      <c r="D709" s="106"/>
      <c r="E709" s="171">
        <v>0</v>
      </c>
      <c r="F709" s="147">
        <f>F710</f>
        <v>3918.5</v>
      </c>
      <c r="G709" s="147">
        <v>0</v>
      </c>
      <c r="H709" s="147">
        <v>0</v>
      </c>
      <c r="I709" s="164">
        <f t="shared" si="132"/>
        <v>0</v>
      </c>
    </row>
    <row r="710" spans="1:9" s="79" customFormat="1" ht="16.5" customHeight="1" x14ac:dyDescent="0.2">
      <c r="A710" s="105" t="s">
        <v>67</v>
      </c>
      <c r="B710" s="104" t="s">
        <v>751</v>
      </c>
      <c r="C710" s="106">
        <v>600</v>
      </c>
      <c r="D710" s="106"/>
      <c r="E710" s="171">
        <v>0</v>
      </c>
      <c r="F710" s="147">
        <f>F711+F712</f>
        <v>3918.5</v>
      </c>
      <c r="G710" s="147">
        <v>0</v>
      </c>
      <c r="H710" s="147">
        <v>0</v>
      </c>
      <c r="I710" s="164">
        <f t="shared" si="132"/>
        <v>0</v>
      </c>
    </row>
    <row r="711" spans="1:9" s="79" customFormat="1" ht="16.5" customHeight="1" x14ac:dyDescent="0.2">
      <c r="A711" s="105" t="s">
        <v>69</v>
      </c>
      <c r="B711" s="104" t="s">
        <v>751</v>
      </c>
      <c r="C711" s="106">
        <v>610</v>
      </c>
      <c r="D711" s="106">
        <v>900302</v>
      </c>
      <c r="E711" s="171">
        <v>0</v>
      </c>
      <c r="F711" s="159">
        <v>3177.9</v>
      </c>
      <c r="G711" s="147">
        <v>0</v>
      </c>
      <c r="H711" s="147">
        <v>0</v>
      </c>
      <c r="I711" s="164">
        <f t="shared" si="132"/>
        <v>0</v>
      </c>
    </row>
    <row r="712" spans="1:9" s="79" customFormat="1" ht="16.5" customHeight="1" x14ac:dyDescent="0.2">
      <c r="A712" s="105" t="s">
        <v>69</v>
      </c>
      <c r="B712" s="104" t="s">
        <v>751</v>
      </c>
      <c r="C712" s="106">
        <v>610</v>
      </c>
      <c r="D712" s="106">
        <v>900100</v>
      </c>
      <c r="E712" s="171">
        <v>0</v>
      </c>
      <c r="F712" s="159">
        <v>740.6</v>
      </c>
      <c r="G712" s="147">
        <v>0</v>
      </c>
      <c r="H712" s="147">
        <v>0</v>
      </c>
      <c r="I712" s="164">
        <f t="shared" si="132"/>
        <v>0</v>
      </c>
    </row>
    <row r="713" spans="1:9" s="79" customFormat="1" ht="29.25" customHeight="1" x14ac:dyDescent="0.2">
      <c r="A713" s="114" t="s">
        <v>318</v>
      </c>
      <c r="B713" s="104" t="s">
        <v>319</v>
      </c>
      <c r="C713" s="106"/>
      <c r="D713" s="106"/>
      <c r="E713" s="147">
        <f>E714</f>
        <v>325632.09999999998</v>
      </c>
      <c r="F713" s="147">
        <f>F714</f>
        <v>337232.1</v>
      </c>
      <c r="G713" s="147">
        <f>G714</f>
        <v>223571</v>
      </c>
      <c r="H713" s="147">
        <f t="shared" si="131"/>
        <v>68.657543282741486</v>
      </c>
      <c r="I713" s="164">
        <f t="shared" si="132"/>
        <v>66.295883458306619</v>
      </c>
    </row>
    <row r="714" spans="1:9" s="79" customFormat="1" ht="27" customHeight="1" x14ac:dyDescent="0.2">
      <c r="A714" s="105" t="s">
        <v>67</v>
      </c>
      <c r="B714" s="104" t="s">
        <v>319</v>
      </c>
      <c r="C714" s="106">
        <v>600</v>
      </c>
      <c r="D714" s="106"/>
      <c r="E714" s="147">
        <f>E715+E716</f>
        <v>325632.09999999998</v>
      </c>
      <c r="F714" s="147">
        <f>F715+F716</f>
        <v>337232.1</v>
      </c>
      <c r="G714" s="147">
        <f>G715+G716</f>
        <v>223571</v>
      </c>
      <c r="H714" s="147">
        <f t="shared" ref="H714:H777" si="145">G714/E714*100</f>
        <v>68.657543282741486</v>
      </c>
      <c r="I714" s="164">
        <f t="shared" ref="I714:I777" si="146">G714/F714*100</f>
        <v>66.295883458306619</v>
      </c>
    </row>
    <row r="715" spans="1:9" s="79" customFormat="1" ht="13.15" customHeight="1" x14ac:dyDescent="0.2">
      <c r="A715" s="105" t="s">
        <v>69</v>
      </c>
      <c r="B715" s="104" t="s">
        <v>319</v>
      </c>
      <c r="C715" s="106">
        <v>610</v>
      </c>
      <c r="D715" s="106">
        <v>900100</v>
      </c>
      <c r="E715" s="147">
        <v>237007.1</v>
      </c>
      <c r="F715" s="147">
        <v>248607.1</v>
      </c>
      <c r="G715" s="147">
        <v>158701.6</v>
      </c>
      <c r="H715" s="147">
        <f t="shared" si="145"/>
        <v>66.960694426453898</v>
      </c>
      <c r="I715" s="164">
        <f t="shared" si="146"/>
        <v>63.836310386951943</v>
      </c>
    </row>
    <row r="716" spans="1:9" s="79" customFormat="1" ht="14.25" customHeight="1" x14ac:dyDescent="0.2">
      <c r="A716" s="105" t="s">
        <v>71</v>
      </c>
      <c r="B716" s="104" t="s">
        <v>319</v>
      </c>
      <c r="C716" s="106">
        <v>620</v>
      </c>
      <c r="D716" s="106">
        <v>900100</v>
      </c>
      <c r="E716" s="147">
        <v>88625</v>
      </c>
      <c r="F716" s="147">
        <v>88625</v>
      </c>
      <c r="G716" s="147">
        <v>64869.4</v>
      </c>
      <c r="H716" s="147">
        <f t="shared" si="145"/>
        <v>73.195373765867416</v>
      </c>
      <c r="I716" s="164">
        <f t="shared" si="146"/>
        <v>73.195373765867416</v>
      </c>
    </row>
    <row r="717" spans="1:9" s="79" customFormat="1" ht="28.5" customHeight="1" x14ac:dyDescent="0.2">
      <c r="A717" s="105" t="s">
        <v>506</v>
      </c>
      <c r="B717" s="104" t="s">
        <v>338</v>
      </c>
      <c r="C717" s="106"/>
      <c r="D717" s="106"/>
      <c r="E717" s="147">
        <f>E718+E720</f>
        <v>1074</v>
      </c>
      <c r="F717" s="147">
        <f>F718+F720</f>
        <v>1074</v>
      </c>
      <c r="G717" s="147">
        <f>G718+G720</f>
        <v>701</v>
      </c>
      <c r="H717" s="147">
        <f t="shared" si="145"/>
        <v>65.270018621973918</v>
      </c>
      <c r="I717" s="164">
        <f t="shared" si="146"/>
        <v>65.270018621973918</v>
      </c>
    </row>
    <row r="718" spans="1:9" s="79" customFormat="1" ht="14.25" customHeight="1" x14ac:dyDescent="0.2">
      <c r="A718" s="105" t="s">
        <v>78</v>
      </c>
      <c r="B718" s="104" t="s">
        <v>338</v>
      </c>
      <c r="C718" s="106" t="s">
        <v>79</v>
      </c>
      <c r="D718" s="106"/>
      <c r="E718" s="147">
        <f>E719</f>
        <v>1018</v>
      </c>
      <c r="F718" s="147">
        <f>F719</f>
        <v>1018</v>
      </c>
      <c r="G718" s="147">
        <f>G719</f>
        <v>660.3</v>
      </c>
      <c r="H718" s="147">
        <f t="shared" si="145"/>
        <v>64.86247544204322</v>
      </c>
      <c r="I718" s="164">
        <f t="shared" si="146"/>
        <v>64.86247544204322</v>
      </c>
    </row>
    <row r="719" spans="1:9" s="79" customFormat="1" ht="14.25" customHeight="1" x14ac:dyDescent="0.2">
      <c r="A719" s="105" t="s">
        <v>80</v>
      </c>
      <c r="B719" s="104" t="s">
        <v>338</v>
      </c>
      <c r="C719" s="106" t="s">
        <v>81</v>
      </c>
      <c r="D719" s="106">
        <v>900303</v>
      </c>
      <c r="E719" s="147">
        <v>1018</v>
      </c>
      <c r="F719" s="147">
        <v>1018</v>
      </c>
      <c r="G719" s="147">
        <v>660.3</v>
      </c>
      <c r="H719" s="147">
        <f t="shared" si="145"/>
        <v>64.86247544204322</v>
      </c>
      <c r="I719" s="164">
        <f t="shared" si="146"/>
        <v>64.86247544204322</v>
      </c>
    </row>
    <row r="720" spans="1:9" s="79" customFormat="1" ht="13.15" customHeight="1" x14ac:dyDescent="0.2">
      <c r="A720" s="105" t="s">
        <v>73</v>
      </c>
      <c r="B720" s="104" t="s">
        <v>338</v>
      </c>
      <c r="C720" s="106" t="s">
        <v>74</v>
      </c>
      <c r="D720" s="106"/>
      <c r="E720" s="147">
        <f>E721</f>
        <v>56</v>
      </c>
      <c r="F720" s="147">
        <f>F721</f>
        <v>56</v>
      </c>
      <c r="G720" s="147">
        <f>G721</f>
        <v>40.700000000000003</v>
      </c>
      <c r="H720" s="147">
        <f t="shared" si="145"/>
        <v>72.678571428571431</v>
      </c>
      <c r="I720" s="164">
        <f t="shared" si="146"/>
        <v>72.678571428571431</v>
      </c>
    </row>
    <row r="721" spans="1:9" s="79" customFormat="1" ht="14.25" customHeight="1" x14ac:dyDescent="0.2">
      <c r="A721" s="105" t="s">
        <v>75</v>
      </c>
      <c r="B721" s="104" t="s">
        <v>338</v>
      </c>
      <c r="C721" s="106" t="s">
        <v>76</v>
      </c>
      <c r="D721" s="106">
        <v>900303</v>
      </c>
      <c r="E721" s="147">
        <v>56</v>
      </c>
      <c r="F721" s="147">
        <v>56</v>
      </c>
      <c r="G721" s="147">
        <v>40.700000000000003</v>
      </c>
      <c r="H721" s="147">
        <f t="shared" si="145"/>
        <v>72.678571428571431</v>
      </c>
      <c r="I721" s="164">
        <f t="shared" si="146"/>
        <v>72.678571428571431</v>
      </c>
    </row>
    <row r="722" spans="1:9" s="79" customFormat="1" ht="19.5" customHeight="1" x14ac:dyDescent="0.2">
      <c r="A722" s="113" t="s">
        <v>337</v>
      </c>
      <c r="B722" s="104" t="s">
        <v>624</v>
      </c>
      <c r="C722" s="106"/>
      <c r="D722" s="106"/>
      <c r="E722" s="147">
        <f t="shared" ref="E722:G723" si="147">E723</f>
        <v>6469.7</v>
      </c>
      <c r="F722" s="147">
        <f t="shared" si="147"/>
        <v>6469.7</v>
      </c>
      <c r="G722" s="147">
        <f t="shared" si="147"/>
        <v>2780.2</v>
      </c>
      <c r="H722" s="147">
        <f t="shared" si="145"/>
        <v>42.972626242329625</v>
      </c>
      <c r="I722" s="164">
        <f t="shared" si="146"/>
        <v>42.972626242329625</v>
      </c>
    </row>
    <row r="723" spans="1:9" s="79" customFormat="1" ht="13.15" customHeight="1" x14ac:dyDescent="0.2">
      <c r="A723" s="105" t="s">
        <v>73</v>
      </c>
      <c r="B723" s="104" t="s">
        <v>624</v>
      </c>
      <c r="C723" s="106" t="s">
        <v>74</v>
      </c>
      <c r="D723" s="106"/>
      <c r="E723" s="147">
        <f t="shared" si="147"/>
        <v>6469.7</v>
      </c>
      <c r="F723" s="147">
        <f t="shared" si="147"/>
        <v>6469.7</v>
      </c>
      <c r="G723" s="147">
        <f t="shared" si="147"/>
        <v>2780.2</v>
      </c>
      <c r="H723" s="147">
        <f t="shared" si="145"/>
        <v>42.972626242329625</v>
      </c>
      <c r="I723" s="164">
        <f t="shared" si="146"/>
        <v>42.972626242329625</v>
      </c>
    </row>
    <row r="724" spans="1:9" s="79" customFormat="1" ht="19.5" customHeight="1" x14ac:dyDescent="0.2">
      <c r="A724" s="105" t="s">
        <v>75</v>
      </c>
      <c r="B724" s="104" t="s">
        <v>624</v>
      </c>
      <c r="C724" s="106" t="s">
        <v>76</v>
      </c>
      <c r="D724" s="106">
        <v>900100</v>
      </c>
      <c r="E724" s="147">
        <v>6469.7</v>
      </c>
      <c r="F724" s="147">
        <v>6469.7</v>
      </c>
      <c r="G724" s="147">
        <v>2780.2</v>
      </c>
      <c r="H724" s="147">
        <f t="shared" si="145"/>
        <v>42.972626242329625</v>
      </c>
      <c r="I724" s="164">
        <f t="shared" si="146"/>
        <v>42.972626242329625</v>
      </c>
    </row>
    <row r="725" spans="1:9" s="79" customFormat="1" ht="19.5" customHeight="1" x14ac:dyDescent="0.2">
      <c r="A725" s="105" t="s">
        <v>339</v>
      </c>
      <c r="B725" s="104" t="s">
        <v>625</v>
      </c>
      <c r="C725" s="106"/>
      <c r="D725" s="106"/>
      <c r="E725" s="147">
        <f t="shared" ref="E725:G726" si="148">E726</f>
        <v>1200</v>
      </c>
      <c r="F725" s="147">
        <f t="shared" si="148"/>
        <v>3000</v>
      </c>
      <c r="G725" s="147">
        <f t="shared" si="148"/>
        <v>1797</v>
      </c>
      <c r="H725" s="147">
        <f t="shared" si="145"/>
        <v>149.75</v>
      </c>
      <c r="I725" s="164">
        <f t="shared" si="146"/>
        <v>59.9</v>
      </c>
    </row>
    <row r="726" spans="1:9" s="79" customFormat="1" ht="13.15" customHeight="1" x14ac:dyDescent="0.2">
      <c r="A726" s="105" t="s">
        <v>73</v>
      </c>
      <c r="B726" s="104" t="s">
        <v>625</v>
      </c>
      <c r="C726" s="106" t="s">
        <v>74</v>
      </c>
      <c r="D726" s="106"/>
      <c r="E726" s="147">
        <f t="shared" si="148"/>
        <v>1200</v>
      </c>
      <c r="F726" s="147">
        <f t="shared" si="148"/>
        <v>3000</v>
      </c>
      <c r="G726" s="147">
        <f t="shared" si="148"/>
        <v>1797</v>
      </c>
      <c r="H726" s="147">
        <f t="shared" si="145"/>
        <v>149.75</v>
      </c>
      <c r="I726" s="164">
        <f t="shared" si="146"/>
        <v>59.9</v>
      </c>
    </row>
    <row r="727" spans="1:9" s="79" customFormat="1" ht="19.5" customHeight="1" x14ac:dyDescent="0.2">
      <c r="A727" s="105" t="s">
        <v>75</v>
      </c>
      <c r="B727" s="104" t="s">
        <v>625</v>
      </c>
      <c r="C727" s="106" t="s">
        <v>76</v>
      </c>
      <c r="D727" s="106">
        <v>900810</v>
      </c>
      <c r="E727" s="147">
        <v>1200</v>
      </c>
      <c r="F727" s="147">
        <v>3000</v>
      </c>
      <c r="G727" s="147">
        <v>1797</v>
      </c>
      <c r="H727" s="147">
        <f t="shared" si="145"/>
        <v>149.75</v>
      </c>
      <c r="I727" s="164">
        <f t="shared" si="146"/>
        <v>59.9</v>
      </c>
    </row>
    <row r="728" spans="1:9" s="79" customFormat="1" ht="26.25" customHeight="1" x14ac:dyDescent="0.2">
      <c r="A728" s="115" t="s">
        <v>507</v>
      </c>
      <c r="B728" s="102" t="s">
        <v>336</v>
      </c>
      <c r="C728" s="99"/>
      <c r="D728" s="99"/>
      <c r="E728" s="143">
        <f t="shared" ref="E728:G730" si="149">E729</f>
        <v>3330</v>
      </c>
      <c r="F728" s="143">
        <f t="shared" si="149"/>
        <v>3330</v>
      </c>
      <c r="G728" s="143">
        <f t="shared" si="149"/>
        <v>0</v>
      </c>
      <c r="H728" s="143">
        <f t="shared" si="145"/>
        <v>0</v>
      </c>
      <c r="I728" s="163">
        <f t="shared" si="146"/>
        <v>0</v>
      </c>
    </row>
    <row r="729" spans="1:9" s="79" customFormat="1" ht="19.5" customHeight="1" x14ac:dyDescent="0.2">
      <c r="A729" s="114" t="s">
        <v>271</v>
      </c>
      <c r="B729" s="104" t="s">
        <v>626</v>
      </c>
      <c r="C729" s="106"/>
      <c r="D729" s="106"/>
      <c r="E729" s="147">
        <f t="shared" si="149"/>
        <v>3330</v>
      </c>
      <c r="F729" s="147">
        <f t="shared" si="149"/>
        <v>3330</v>
      </c>
      <c r="G729" s="147">
        <f t="shared" si="149"/>
        <v>0</v>
      </c>
      <c r="H729" s="147">
        <f t="shared" si="145"/>
        <v>0</v>
      </c>
      <c r="I729" s="164">
        <f t="shared" si="146"/>
        <v>0</v>
      </c>
    </row>
    <row r="730" spans="1:9" s="79" customFormat="1" ht="19.5" customHeight="1" x14ac:dyDescent="0.2">
      <c r="A730" s="105" t="s">
        <v>85</v>
      </c>
      <c r="B730" s="104" t="s">
        <v>626</v>
      </c>
      <c r="C730" s="106">
        <v>800</v>
      </c>
      <c r="D730" s="106"/>
      <c r="E730" s="147">
        <f t="shared" si="149"/>
        <v>3330</v>
      </c>
      <c r="F730" s="147">
        <f t="shared" si="149"/>
        <v>3330</v>
      </c>
      <c r="G730" s="147">
        <f t="shared" si="149"/>
        <v>0</v>
      </c>
      <c r="H730" s="147">
        <f t="shared" si="145"/>
        <v>0</v>
      </c>
      <c r="I730" s="164">
        <f t="shared" si="146"/>
        <v>0</v>
      </c>
    </row>
    <row r="731" spans="1:9" s="79" customFormat="1" ht="29.25" customHeight="1" x14ac:dyDescent="0.2">
      <c r="A731" s="105" t="s">
        <v>91</v>
      </c>
      <c r="B731" s="104" t="s">
        <v>626</v>
      </c>
      <c r="C731" s="106">
        <v>810</v>
      </c>
      <c r="D731" s="106">
        <v>900100</v>
      </c>
      <c r="E731" s="147">
        <v>3330</v>
      </c>
      <c r="F731" s="147">
        <v>3330</v>
      </c>
      <c r="G731" s="147">
        <v>0</v>
      </c>
      <c r="H731" s="147">
        <f t="shared" si="145"/>
        <v>0</v>
      </c>
      <c r="I731" s="164">
        <f t="shared" si="146"/>
        <v>0</v>
      </c>
    </row>
    <row r="732" spans="1:9" s="79" customFormat="1" ht="21.6" customHeight="1" x14ac:dyDescent="0.2">
      <c r="A732" s="112" t="s">
        <v>500</v>
      </c>
      <c r="B732" s="102" t="s">
        <v>340</v>
      </c>
      <c r="C732" s="99"/>
      <c r="D732" s="99"/>
      <c r="E732" s="143">
        <f t="shared" ref="E732:F734" si="150">E733</f>
        <v>16074.7</v>
      </c>
      <c r="F732" s="143">
        <f t="shared" si="150"/>
        <v>16074.7</v>
      </c>
      <c r="G732" s="143">
        <f t="shared" ref="G732:G734" si="151">G733</f>
        <v>16021.1</v>
      </c>
      <c r="H732" s="143">
        <f t="shared" si="145"/>
        <v>99.666556763112212</v>
      </c>
      <c r="I732" s="163">
        <f t="shared" si="146"/>
        <v>99.666556763112212</v>
      </c>
    </row>
    <row r="733" spans="1:9" s="79" customFormat="1" ht="21.6" customHeight="1" x14ac:dyDescent="0.2">
      <c r="A733" s="105" t="s">
        <v>304</v>
      </c>
      <c r="B733" s="104" t="s">
        <v>636</v>
      </c>
      <c r="C733" s="99"/>
      <c r="D733" s="99"/>
      <c r="E733" s="147">
        <f t="shared" si="150"/>
        <v>16074.7</v>
      </c>
      <c r="F733" s="147">
        <f t="shared" si="150"/>
        <v>16074.7</v>
      </c>
      <c r="G733" s="147">
        <f t="shared" si="151"/>
        <v>16021.1</v>
      </c>
      <c r="H733" s="147">
        <f t="shared" si="145"/>
        <v>99.666556763112212</v>
      </c>
      <c r="I733" s="164">
        <f t="shared" si="146"/>
        <v>99.666556763112212</v>
      </c>
    </row>
    <row r="734" spans="1:9" s="79" customFormat="1" ht="13.15" customHeight="1" x14ac:dyDescent="0.2">
      <c r="A734" s="105" t="s">
        <v>73</v>
      </c>
      <c r="B734" s="104" t="s">
        <v>636</v>
      </c>
      <c r="C734" s="106">
        <v>200</v>
      </c>
      <c r="D734" s="106"/>
      <c r="E734" s="147">
        <f t="shared" si="150"/>
        <v>16074.7</v>
      </c>
      <c r="F734" s="147">
        <f t="shared" si="150"/>
        <v>16074.7</v>
      </c>
      <c r="G734" s="147">
        <f t="shared" si="151"/>
        <v>16021.1</v>
      </c>
      <c r="H734" s="147">
        <f t="shared" si="145"/>
        <v>99.666556763112212</v>
      </c>
      <c r="I734" s="164">
        <f t="shared" si="146"/>
        <v>99.666556763112212</v>
      </c>
    </row>
    <row r="735" spans="1:9" s="79" customFormat="1" ht="21.6" customHeight="1" x14ac:dyDescent="0.2">
      <c r="A735" s="105" t="s">
        <v>75</v>
      </c>
      <c r="B735" s="104" t="s">
        <v>636</v>
      </c>
      <c r="C735" s="106">
        <v>240</v>
      </c>
      <c r="D735" s="106">
        <v>900810</v>
      </c>
      <c r="E735" s="147">
        <v>16074.7</v>
      </c>
      <c r="F735" s="147">
        <v>16074.7</v>
      </c>
      <c r="G735" s="147">
        <v>16021.1</v>
      </c>
      <c r="H735" s="147">
        <f t="shared" si="145"/>
        <v>99.666556763112212</v>
      </c>
      <c r="I735" s="164">
        <f t="shared" si="146"/>
        <v>99.666556763112212</v>
      </c>
    </row>
    <row r="736" spans="1:9" s="79" customFormat="1" ht="27" customHeight="1" x14ac:dyDescent="0.2">
      <c r="A736" s="100" t="s">
        <v>687</v>
      </c>
      <c r="B736" s="102" t="s">
        <v>676</v>
      </c>
      <c r="C736" s="99"/>
      <c r="D736" s="99"/>
      <c r="E736" s="143">
        <f>E737</f>
        <v>614269.5</v>
      </c>
      <c r="F736" s="143">
        <f>F737</f>
        <v>662080.09999999986</v>
      </c>
      <c r="G736" s="143">
        <f>G737</f>
        <v>307987.60000000003</v>
      </c>
      <c r="H736" s="143">
        <f t="shared" si="145"/>
        <v>50.13883971123424</v>
      </c>
      <c r="I736" s="163">
        <f t="shared" si="146"/>
        <v>46.518178087515409</v>
      </c>
    </row>
    <row r="737" spans="1:9" s="79" customFormat="1" ht="34.5" customHeight="1" x14ac:dyDescent="0.2">
      <c r="A737" s="100" t="s">
        <v>688</v>
      </c>
      <c r="B737" s="102" t="s">
        <v>677</v>
      </c>
      <c r="C737" s="99"/>
      <c r="D737" s="99"/>
      <c r="E737" s="143">
        <f>E738+E747</f>
        <v>614269.5</v>
      </c>
      <c r="F737" s="143">
        <f>F738+F747</f>
        <v>662080.09999999986</v>
      </c>
      <c r="G737" s="143">
        <f>G738+G747</f>
        <v>307987.60000000003</v>
      </c>
      <c r="H737" s="143">
        <f t="shared" si="145"/>
        <v>50.13883971123424</v>
      </c>
      <c r="I737" s="163">
        <f t="shared" si="146"/>
        <v>46.518178087515409</v>
      </c>
    </row>
    <row r="738" spans="1:9" s="79" customFormat="1" ht="21.6" customHeight="1" x14ac:dyDescent="0.2">
      <c r="A738" s="105" t="s">
        <v>678</v>
      </c>
      <c r="B738" s="104" t="s">
        <v>679</v>
      </c>
      <c r="C738" s="106"/>
      <c r="D738" s="106"/>
      <c r="E738" s="147">
        <f>E739+E743</f>
        <v>267997.90000000002</v>
      </c>
      <c r="F738" s="147">
        <f>F739+F743</f>
        <v>293684.09999999998</v>
      </c>
      <c r="G738" s="147">
        <f>G739+G743</f>
        <v>60848.4</v>
      </c>
      <c r="H738" s="147">
        <f t="shared" si="145"/>
        <v>22.704804776455337</v>
      </c>
      <c r="I738" s="164">
        <f t="shared" si="146"/>
        <v>20.718997044783833</v>
      </c>
    </row>
    <row r="739" spans="1:9" s="79" customFormat="1" ht="39" customHeight="1" x14ac:dyDescent="0.2">
      <c r="A739" s="105" t="s">
        <v>579</v>
      </c>
      <c r="B739" s="106" t="s">
        <v>680</v>
      </c>
      <c r="C739" s="106"/>
      <c r="D739" s="106"/>
      <c r="E739" s="147">
        <f>E740</f>
        <v>256263.9</v>
      </c>
      <c r="F739" s="147">
        <f>F740</f>
        <v>281950.09999999998</v>
      </c>
      <c r="G739" s="147">
        <f>G740</f>
        <v>60776.9</v>
      </c>
      <c r="H739" s="147">
        <f t="shared" si="145"/>
        <v>23.716528157106794</v>
      </c>
      <c r="I739" s="164">
        <f t="shared" si="146"/>
        <v>21.5559065238849</v>
      </c>
    </row>
    <row r="740" spans="1:9" s="79" customFormat="1" ht="13.15" customHeight="1" x14ac:dyDescent="0.2">
      <c r="A740" s="105" t="s">
        <v>73</v>
      </c>
      <c r="B740" s="106" t="s">
        <v>680</v>
      </c>
      <c r="C740" s="106">
        <v>200</v>
      </c>
      <c r="D740" s="106"/>
      <c r="E740" s="147">
        <f>E741+E742</f>
        <v>256263.9</v>
      </c>
      <c r="F740" s="147">
        <f>F741+F742</f>
        <v>281950.09999999998</v>
      </c>
      <c r="G740" s="147">
        <f>G741+G742</f>
        <v>60776.9</v>
      </c>
      <c r="H740" s="147">
        <f t="shared" si="145"/>
        <v>23.716528157106794</v>
      </c>
      <c r="I740" s="164">
        <f t="shared" si="146"/>
        <v>21.5559065238849</v>
      </c>
    </row>
    <row r="741" spans="1:9" s="79" customFormat="1" ht="33" customHeight="1" x14ac:dyDescent="0.2">
      <c r="A741" s="105" t="s">
        <v>75</v>
      </c>
      <c r="B741" s="106" t="s">
        <v>680</v>
      </c>
      <c r="C741" s="71">
        <v>240</v>
      </c>
      <c r="D741" s="106">
        <v>900302</v>
      </c>
      <c r="E741" s="147">
        <v>207830</v>
      </c>
      <c r="F741" s="147">
        <v>228661.5</v>
      </c>
      <c r="G741" s="147">
        <v>49290</v>
      </c>
      <c r="H741" s="147">
        <f t="shared" si="145"/>
        <v>23.716499061733149</v>
      </c>
      <c r="I741" s="164">
        <f t="shared" si="146"/>
        <v>21.555880635786963</v>
      </c>
    </row>
    <row r="742" spans="1:9" s="79" customFormat="1" ht="32.25" customHeight="1" x14ac:dyDescent="0.2">
      <c r="A742" s="105" t="s">
        <v>75</v>
      </c>
      <c r="B742" s="106" t="s">
        <v>680</v>
      </c>
      <c r="C742" s="71">
        <v>240</v>
      </c>
      <c r="D742" s="106">
        <v>900100</v>
      </c>
      <c r="E742" s="147">
        <v>48433.9</v>
      </c>
      <c r="F742" s="147">
        <v>53288.6</v>
      </c>
      <c r="G742" s="147">
        <v>11486.9</v>
      </c>
      <c r="H742" s="147">
        <f t="shared" si="145"/>
        <v>23.716653005436271</v>
      </c>
      <c r="I742" s="164">
        <f t="shared" si="146"/>
        <v>21.556017609770194</v>
      </c>
    </row>
    <row r="743" spans="1:9" s="79" customFormat="1" ht="36.6" customHeight="1" x14ac:dyDescent="0.2">
      <c r="A743" s="105" t="s">
        <v>608</v>
      </c>
      <c r="B743" s="104" t="s">
        <v>681</v>
      </c>
      <c r="C743" s="71"/>
      <c r="D743" s="106"/>
      <c r="E743" s="147">
        <f>E744</f>
        <v>11734</v>
      </c>
      <c r="F743" s="147">
        <f>F744</f>
        <v>11734</v>
      </c>
      <c r="G743" s="147">
        <f>G744</f>
        <v>71.5</v>
      </c>
      <c r="H743" s="147">
        <f t="shared" si="145"/>
        <v>0.60934037838759159</v>
      </c>
      <c r="I743" s="164">
        <f t="shared" si="146"/>
        <v>0.60934037838759159</v>
      </c>
    </row>
    <row r="744" spans="1:9" s="79" customFormat="1" ht="13.15" customHeight="1" x14ac:dyDescent="0.2">
      <c r="A744" s="105" t="s">
        <v>73</v>
      </c>
      <c r="B744" s="104" t="s">
        <v>681</v>
      </c>
      <c r="C744" s="106">
        <v>200</v>
      </c>
      <c r="D744" s="106"/>
      <c r="E744" s="147">
        <f>E745+E746</f>
        <v>11734</v>
      </c>
      <c r="F744" s="147">
        <f>F745+F746</f>
        <v>11734</v>
      </c>
      <c r="G744" s="147">
        <f>G745+G746</f>
        <v>71.5</v>
      </c>
      <c r="H744" s="147">
        <f t="shared" si="145"/>
        <v>0.60934037838759159</v>
      </c>
      <c r="I744" s="164">
        <f t="shared" si="146"/>
        <v>0.60934037838759159</v>
      </c>
    </row>
    <row r="745" spans="1:9" s="79" customFormat="1" ht="25.5" customHeight="1" x14ac:dyDescent="0.2">
      <c r="A745" s="105" t="s">
        <v>75</v>
      </c>
      <c r="B745" s="104" t="s">
        <v>681</v>
      </c>
      <c r="C745" s="71">
        <v>240</v>
      </c>
      <c r="D745" s="106">
        <v>900302</v>
      </c>
      <c r="E745" s="147">
        <v>9516.2999999999993</v>
      </c>
      <c r="F745" s="147">
        <v>9516.2999999999993</v>
      </c>
      <c r="G745" s="147">
        <v>58</v>
      </c>
      <c r="H745" s="147">
        <f t="shared" si="145"/>
        <v>0.60948057543372958</v>
      </c>
      <c r="I745" s="164">
        <f t="shared" si="146"/>
        <v>0.60948057543372958</v>
      </c>
    </row>
    <row r="746" spans="1:9" s="79" customFormat="1" ht="27" customHeight="1" x14ac:dyDescent="0.2">
      <c r="A746" s="105" t="s">
        <v>75</v>
      </c>
      <c r="B746" s="104" t="s">
        <v>681</v>
      </c>
      <c r="C746" s="71">
        <v>240</v>
      </c>
      <c r="D746" s="106">
        <v>900100</v>
      </c>
      <c r="E746" s="147">
        <v>2217.6999999999998</v>
      </c>
      <c r="F746" s="147">
        <v>2217.6999999999998</v>
      </c>
      <c r="G746" s="147">
        <v>13.5</v>
      </c>
      <c r="H746" s="147">
        <f t="shared" si="145"/>
        <v>0.60873878342426846</v>
      </c>
      <c r="I746" s="164">
        <f t="shared" si="146"/>
        <v>0.60873878342426846</v>
      </c>
    </row>
    <row r="747" spans="1:9" s="79" customFormat="1" ht="36" customHeight="1" x14ac:dyDescent="0.2">
      <c r="A747" s="105" t="s">
        <v>387</v>
      </c>
      <c r="B747" s="104" t="s">
        <v>682</v>
      </c>
      <c r="C747" s="71"/>
      <c r="D747" s="106"/>
      <c r="E747" s="147">
        <f>E748+E752+E756+E760</f>
        <v>346271.59999999992</v>
      </c>
      <c r="F747" s="147">
        <f>F748+F752+F756+F760</f>
        <v>368395.99999999994</v>
      </c>
      <c r="G747" s="147">
        <f>G748+G752+G756+G760</f>
        <v>247139.20000000001</v>
      </c>
      <c r="H747" s="147">
        <f t="shared" si="145"/>
        <v>71.371489894060062</v>
      </c>
      <c r="I747" s="164">
        <f t="shared" si="146"/>
        <v>67.085201793721978</v>
      </c>
    </row>
    <row r="748" spans="1:9" s="79" customFormat="1" ht="27.6" customHeight="1" x14ac:dyDescent="0.2">
      <c r="A748" s="105" t="s">
        <v>335</v>
      </c>
      <c r="B748" s="104" t="s">
        <v>686</v>
      </c>
      <c r="C748" s="71"/>
      <c r="D748" s="106"/>
      <c r="E748" s="147">
        <f>E749</f>
        <v>18375.599999999999</v>
      </c>
      <c r="F748" s="147">
        <f>F749</f>
        <v>21121.1</v>
      </c>
      <c r="G748" s="147">
        <f>G749</f>
        <v>21121</v>
      </c>
      <c r="H748" s="147">
        <f t="shared" si="145"/>
        <v>114.94046452904941</v>
      </c>
      <c r="I748" s="164">
        <f t="shared" si="146"/>
        <v>99.999526539810915</v>
      </c>
    </row>
    <row r="749" spans="1:9" s="79" customFormat="1" ht="13.15" customHeight="1" x14ac:dyDescent="0.2">
      <c r="A749" s="105" t="s">
        <v>73</v>
      </c>
      <c r="B749" s="104" t="s">
        <v>686</v>
      </c>
      <c r="C749" s="106">
        <v>200</v>
      </c>
      <c r="D749" s="106"/>
      <c r="E749" s="147">
        <f>E750+E751</f>
        <v>18375.599999999999</v>
      </c>
      <c r="F749" s="147">
        <f>F750+F751</f>
        <v>21121.1</v>
      </c>
      <c r="G749" s="147">
        <f>G750+G751</f>
        <v>21121</v>
      </c>
      <c r="H749" s="147">
        <f t="shared" si="145"/>
        <v>114.94046452904941</v>
      </c>
      <c r="I749" s="164">
        <f t="shared" si="146"/>
        <v>99.999526539810915</v>
      </c>
    </row>
    <row r="750" spans="1:9" s="79" customFormat="1" ht="21.6" customHeight="1" x14ac:dyDescent="0.2">
      <c r="A750" s="105" t="s">
        <v>75</v>
      </c>
      <c r="B750" s="104" t="s">
        <v>686</v>
      </c>
      <c r="C750" s="71">
        <v>240</v>
      </c>
      <c r="D750" s="106">
        <v>900302</v>
      </c>
      <c r="E750" s="147">
        <v>16538</v>
      </c>
      <c r="F750" s="147">
        <v>19009</v>
      </c>
      <c r="G750" s="147">
        <v>19008.900000000001</v>
      </c>
      <c r="H750" s="147">
        <f t="shared" si="145"/>
        <v>114.94074253234973</v>
      </c>
      <c r="I750" s="164">
        <f t="shared" si="146"/>
        <v>99.999473933399969</v>
      </c>
    </row>
    <row r="751" spans="1:9" s="79" customFormat="1" ht="21.6" customHeight="1" x14ac:dyDescent="0.2">
      <c r="A751" s="105" t="s">
        <v>75</v>
      </c>
      <c r="B751" s="104" t="s">
        <v>686</v>
      </c>
      <c r="C751" s="71">
        <v>240</v>
      </c>
      <c r="D751" s="106">
        <v>900100</v>
      </c>
      <c r="E751" s="147">
        <v>1837.6</v>
      </c>
      <c r="F751" s="147">
        <v>2112.1</v>
      </c>
      <c r="G751" s="147">
        <v>2112.1</v>
      </c>
      <c r="H751" s="147">
        <f t="shared" si="145"/>
        <v>114.93796255986068</v>
      </c>
      <c r="I751" s="164">
        <f t="shared" si="146"/>
        <v>100</v>
      </c>
    </row>
    <row r="752" spans="1:9" s="79" customFormat="1" ht="21.6" customHeight="1" x14ac:dyDescent="0.2">
      <c r="A752" s="105" t="s">
        <v>593</v>
      </c>
      <c r="B752" s="104" t="s">
        <v>685</v>
      </c>
      <c r="C752" s="71"/>
      <c r="D752" s="106"/>
      <c r="E752" s="147">
        <f>E753</f>
        <v>287936.39999999997</v>
      </c>
      <c r="F752" s="147">
        <f>F753</f>
        <v>307330.7</v>
      </c>
      <c r="G752" s="147">
        <f>G753</f>
        <v>210890.7</v>
      </c>
      <c r="H752" s="147">
        <f t="shared" si="145"/>
        <v>73.242111799689113</v>
      </c>
      <c r="I752" s="164">
        <f t="shared" si="146"/>
        <v>68.620121582386659</v>
      </c>
    </row>
    <row r="753" spans="1:9" s="79" customFormat="1" ht="13.15" customHeight="1" x14ac:dyDescent="0.2">
      <c r="A753" s="105" t="s">
        <v>73</v>
      </c>
      <c r="B753" s="104" t="s">
        <v>685</v>
      </c>
      <c r="C753" s="106">
        <v>200</v>
      </c>
      <c r="D753" s="106"/>
      <c r="E753" s="147">
        <f>E754+E755</f>
        <v>287936.39999999997</v>
      </c>
      <c r="F753" s="147">
        <f>F754+F755</f>
        <v>307330.7</v>
      </c>
      <c r="G753" s="147">
        <f>G754+G755</f>
        <v>210890.7</v>
      </c>
      <c r="H753" s="147">
        <f t="shared" si="145"/>
        <v>73.242111799689113</v>
      </c>
      <c r="I753" s="164">
        <f t="shared" si="146"/>
        <v>68.620121582386659</v>
      </c>
    </row>
    <row r="754" spans="1:9" s="79" customFormat="1" ht="21.6" customHeight="1" x14ac:dyDescent="0.2">
      <c r="A754" s="105" t="s">
        <v>75</v>
      </c>
      <c r="B754" s="104" t="s">
        <v>685</v>
      </c>
      <c r="C754" s="71">
        <v>240</v>
      </c>
      <c r="D754" s="106">
        <v>900302</v>
      </c>
      <c r="E754" s="149">
        <v>259142.8</v>
      </c>
      <c r="F754" s="149">
        <v>276597.7</v>
      </c>
      <c r="G754" s="147">
        <v>189801.60000000001</v>
      </c>
      <c r="H754" s="147">
        <f t="shared" si="145"/>
        <v>73.242088917770445</v>
      </c>
      <c r="I754" s="164">
        <f t="shared" si="146"/>
        <v>68.620093370263021</v>
      </c>
    </row>
    <row r="755" spans="1:9" s="79" customFormat="1" ht="21.6" customHeight="1" x14ac:dyDescent="0.2">
      <c r="A755" s="105" t="s">
        <v>75</v>
      </c>
      <c r="B755" s="104" t="s">
        <v>685</v>
      </c>
      <c r="C755" s="71">
        <v>240</v>
      </c>
      <c r="D755" s="106">
        <v>900100</v>
      </c>
      <c r="E755" s="149">
        <v>28793.599999999999</v>
      </c>
      <c r="F755" s="149">
        <v>30733</v>
      </c>
      <c r="G755" s="147">
        <v>21089.1</v>
      </c>
      <c r="H755" s="147">
        <f t="shared" si="145"/>
        <v>73.242317737274959</v>
      </c>
      <c r="I755" s="164">
        <f t="shared" si="146"/>
        <v>68.620375492141989</v>
      </c>
    </row>
    <row r="756" spans="1:9" s="79" customFormat="1" ht="37.15" customHeight="1" x14ac:dyDescent="0.2">
      <c r="A756" s="105" t="s">
        <v>594</v>
      </c>
      <c r="B756" s="104" t="s">
        <v>684</v>
      </c>
      <c r="C756" s="71"/>
      <c r="D756" s="106"/>
      <c r="E756" s="147">
        <f>E757</f>
        <v>19959.599999999999</v>
      </c>
      <c r="F756" s="147">
        <f>F757</f>
        <v>19959.599999999999</v>
      </c>
      <c r="G756" s="147">
        <f>G757</f>
        <v>5127.5</v>
      </c>
      <c r="H756" s="147">
        <f t="shared" si="145"/>
        <v>25.689392572997455</v>
      </c>
      <c r="I756" s="164">
        <f t="shared" si="146"/>
        <v>25.689392572997455</v>
      </c>
    </row>
    <row r="757" spans="1:9" s="79" customFormat="1" ht="13.15" customHeight="1" x14ac:dyDescent="0.2">
      <c r="A757" s="105" t="s">
        <v>73</v>
      </c>
      <c r="B757" s="104" t="s">
        <v>684</v>
      </c>
      <c r="C757" s="106">
        <v>200</v>
      </c>
      <c r="D757" s="106"/>
      <c r="E757" s="147">
        <f>E758+E759</f>
        <v>19959.599999999999</v>
      </c>
      <c r="F757" s="147">
        <f>F758+F759</f>
        <v>19959.599999999999</v>
      </c>
      <c r="G757" s="147">
        <f>G758+G759</f>
        <v>5127.5</v>
      </c>
      <c r="H757" s="147">
        <f t="shared" si="145"/>
        <v>25.689392572997455</v>
      </c>
      <c r="I757" s="164">
        <f t="shared" si="146"/>
        <v>25.689392572997455</v>
      </c>
    </row>
    <row r="758" spans="1:9" s="79" customFormat="1" ht="21.6" customHeight="1" x14ac:dyDescent="0.2">
      <c r="A758" s="105" t="s">
        <v>75</v>
      </c>
      <c r="B758" s="104" t="s">
        <v>684</v>
      </c>
      <c r="C758" s="71">
        <v>240</v>
      </c>
      <c r="D758" s="106">
        <v>900302</v>
      </c>
      <c r="E758" s="147">
        <v>17963.599999999999</v>
      </c>
      <c r="F758" s="147">
        <v>17963.599999999999</v>
      </c>
      <c r="G758" s="147">
        <v>4609.1000000000004</v>
      </c>
      <c r="H758" s="147">
        <f t="shared" si="145"/>
        <v>25.657997283395318</v>
      </c>
      <c r="I758" s="164">
        <f t="shared" si="146"/>
        <v>25.657997283395318</v>
      </c>
    </row>
    <row r="759" spans="1:9" s="79" customFormat="1" ht="21.6" customHeight="1" x14ac:dyDescent="0.2">
      <c r="A759" s="105" t="s">
        <v>75</v>
      </c>
      <c r="B759" s="104" t="s">
        <v>684</v>
      </c>
      <c r="C759" s="71">
        <v>240</v>
      </c>
      <c r="D759" s="106">
        <v>900100</v>
      </c>
      <c r="E759" s="147">
        <v>1996</v>
      </c>
      <c r="F759" s="147">
        <v>1996</v>
      </c>
      <c r="G759" s="147">
        <v>518.4</v>
      </c>
      <c r="H759" s="147">
        <f t="shared" si="145"/>
        <v>25.971943887775552</v>
      </c>
      <c r="I759" s="164">
        <f t="shared" si="146"/>
        <v>25.971943887775552</v>
      </c>
    </row>
    <row r="760" spans="1:9" s="79" customFormat="1" ht="29.45" customHeight="1" x14ac:dyDescent="0.2">
      <c r="A760" s="105" t="s">
        <v>334</v>
      </c>
      <c r="B760" s="104" t="s">
        <v>683</v>
      </c>
      <c r="C760" s="71"/>
      <c r="D760" s="106"/>
      <c r="E760" s="147">
        <f>E761</f>
        <v>20000</v>
      </c>
      <c r="F760" s="147">
        <f>F761</f>
        <v>19984.599999999999</v>
      </c>
      <c r="G760" s="147">
        <f>G761</f>
        <v>10000</v>
      </c>
      <c r="H760" s="147">
        <f t="shared" si="145"/>
        <v>50</v>
      </c>
      <c r="I760" s="164">
        <f t="shared" si="146"/>
        <v>50.038529667844244</v>
      </c>
    </row>
    <row r="761" spans="1:9" s="79" customFormat="1" ht="13.15" customHeight="1" x14ac:dyDescent="0.2">
      <c r="A761" s="105" t="s">
        <v>73</v>
      </c>
      <c r="B761" s="104" t="s">
        <v>683</v>
      </c>
      <c r="C761" s="106">
        <v>200</v>
      </c>
      <c r="D761" s="106"/>
      <c r="E761" s="147">
        <f>E762+E763</f>
        <v>20000</v>
      </c>
      <c r="F761" s="147">
        <f>F762+F763</f>
        <v>19984.599999999999</v>
      </c>
      <c r="G761" s="147">
        <f>G762+G763</f>
        <v>10000</v>
      </c>
      <c r="H761" s="147">
        <f t="shared" si="145"/>
        <v>50</v>
      </c>
      <c r="I761" s="164">
        <f t="shared" si="146"/>
        <v>50.038529667844244</v>
      </c>
    </row>
    <row r="762" spans="1:9" s="79" customFormat="1" ht="21.6" customHeight="1" x14ac:dyDescent="0.2">
      <c r="A762" s="105" t="s">
        <v>75</v>
      </c>
      <c r="B762" s="104" t="s">
        <v>683</v>
      </c>
      <c r="C762" s="71">
        <v>240</v>
      </c>
      <c r="D762" s="106">
        <v>900302</v>
      </c>
      <c r="E762" s="147">
        <v>18000</v>
      </c>
      <c r="F762" s="147">
        <v>17986.099999999999</v>
      </c>
      <c r="G762" s="147">
        <v>9000</v>
      </c>
      <c r="H762" s="147">
        <f t="shared" si="145"/>
        <v>50</v>
      </c>
      <c r="I762" s="164">
        <f t="shared" si="146"/>
        <v>50.038640950511791</v>
      </c>
    </row>
    <row r="763" spans="1:9" s="79" customFormat="1" ht="21.6" customHeight="1" x14ac:dyDescent="0.2">
      <c r="A763" s="105" t="s">
        <v>75</v>
      </c>
      <c r="B763" s="104" t="s">
        <v>683</v>
      </c>
      <c r="C763" s="71">
        <v>240</v>
      </c>
      <c r="D763" s="106">
        <v>900100</v>
      </c>
      <c r="E763" s="147">
        <v>2000</v>
      </c>
      <c r="F763" s="147">
        <v>1998.5</v>
      </c>
      <c r="G763" s="147">
        <v>1000</v>
      </c>
      <c r="H763" s="147">
        <f t="shared" si="145"/>
        <v>50</v>
      </c>
      <c r="I763" s="164">
        <f t="shared" si="146"/>
        <v>50.03752814610958</v>
      </c>
    </row>
    <row r="764" spans="1:9" s="79" customFormat="1" ht="28.9" customHeight="1" x14ac:dyDescent="0.2">
      <c r="A764" s="100" t="s">
        <v>609</v>
      </c>
      <c r="B764" s="102" t="s">
        <v>610</v>
      </c>
      <c r="C764" s="99"/>
      <c r="D764" s="99"/>
      <c r="E764" s="143">
        <f>E765+E777</f>
        <v>328952.7</v>
      </c>
      <c r="F764" s="143">
        <f>F765+F777</f>
        <v>358861.10000000003</v>
      </c>
      <c r="G764" s="143">
        <f>G765+G777</f>
        <v>196529.59999999998</v>
      </c>
      <c r="H764" s="143">
        <f t="shared" si="145"/>
        <v>59.744030068760637</v>
      </c>
      <c r="I764" s="163">
        <f t="shared" si="146"/>
        <v>54.764810117340659</v>
      </c>
    </row>
    <row r="765" spans="1:9" s="79" customFormat="1" ht="30" customHeight="1" x14ac:dyDescent="0.2">
      <c r="A765" s="100" t="s">
        <v>611</v>
      </c>
      <c r="B765" s="102" t="s">
        <v>612</v>
      </c>
      <c r="C765" s="99"/>
      <c r="D765" s="99"/>
      <c r="E765" s="143">
        <f>E766</f>
        <v>184394.5</v>
      </c>
      <c r="F765" s="143">
        <f>F766</f>
        <v>214302.90000000002</v>
      </c>
      <c r="G765" s="143">
        <f>G766</f>
        <v>69226.2</v>
      </c>
      <c r="H765" s="143">
        <f t="shared" si="145"/>
        <v>37.542442968743643</v>
      </c>
      <c r="I765" s="163">
        <f t="shared" si="146"/>
        <v>32.302969301861985</v>
      </c>
    </row>
    <row r="766" spans="1:9" ht="20.25" customHeight="1" x14ac:dyDescent="0.2">
      <c r="A766" s="105" t="s">
        <v>613</v>
      </c>
      <c r="B766" s="104" t="s">
        <v>614</v>
      </c>
      <c r="C766" s="106"/>
      <c r="D766" s="106"/>
      <c r="E766" s="147">
        <f>E770+E767+E774</f>
        <v>184394.5</v>
      </c>
      <c r="F766" s="147">
        <f>F770+F767+F774</f>
        <v>214302.90000000002</v>
      </c>
      <c r="G766" s="147">
        <f>G770+G767+G774</f>
        <v>69226.2</v>
      </c>
      <c r="H766" s="147">
        <f t="shared" si="145"/>
        <v>37.542442968743643</v>
      </c>
      <c r="I766" s="164">
        <f t="shared" si="146"/>
        <v>32.302969301861985</v>
      </c>
    </row>
    <row r="767" spans="1:9" ht="20.25" customHeight="1" x14ac:dyDescent="0.2">
      <c r="A767" s="105" t="s">
        <v>701</v>
      </c>
      <c r="B767" s="104" t="s">
        <v>702</v>
      </c>
      <c r="C767" s="106"/>
      <c r="D767" s="106"/>
      <c r="E767" s="147">
        <f t="shared" ref="E767:G768" si="152">E768</f>
        <v>3059</v>
      </c>
      <c r="F767" s="147">
        <f t="shared" si="152"/>
        <v>3059</v>
      </c>
      <c r="G767" s="147">
        <f t="shared" si="152"/>
        <v>0</v>
      </c>
      <c r="H767" s="147">
        <f t="shared" si="145"/>
        <v>0</v>
      </c>
      <c r="I767" s="164">
        <f t="shared" si="146"/>
        <v>0</v>
      </c>
    </row>
    <row r="768" spans="1:9" ht="13.15" customHeight="1" x14ac:dyDescent="0.2">
      <c r="A768" s="105" t="s">
        <v>73</v>
      </c>
      <c r="B768" s="104" t="s">
        <v>702</v>
      </c>
      <c r="C768" s="106">
        <v>200</v>
      </c>
      <c r="D768" s="106"/>
      <c r="E768" s="147">
        <f t="shared" si="152"/>
        <v>3059</v>
      </c>
      <c r="F768" s="147">
        <f t="shared" si="152"/>
        <v>3059</v>
      </c>
      <c r="G768" s="147">
        <f t="shared" si="152"/>
        <v>0</v>
      </c>
      <c r="H768" s="147">
        <f t="shared" si="145"/>
        <v>0</v>
      </c>
      <c r="I768" s="164">
        <f t="shared" si="146"/>
        <v>0</v>
      </c>
    </row>
    <row r="769" spans="1:9" ht="20.25" customHeight="1" x14ac:dyDescent="0.2">
      <c r="A769" s="105" t="s">
        <v>75</v>
      </c>
      <c r="B769" s="104" t="s">
        <v>702</v>
      </c>
      <c r="C769" s="71">
        <v>240</v>
      </c>
      <c r="D769" s="106">
        <v>900100</v>
      </c>
      <c r="E769" s="147">
        <v>3059</v>
      </c>
      <c r="F769" s="147">
        <v>3059</v>
      </c>
      <c r="G769" s="147">
        <v>0</v>
      </c>
      <c r="H769" s="147">
        <f t="shared" si="145"/>
        <v>0</v>
      </c>
      <c r="I769" s="164">
        <f t="shared" si="146"/>
        <v>0</v>
      </c>
    </row>
    <row r="770" spans="1:9" ht="20.25" customHeight="1" x14ac:dyDescent="0.2">
      <c r="A770" s="105" t="s">
        <v>615</v>
      </c>
      <c r="B770" s="104" t="s">
        <v>640</v>
      </c>
      <c r="C770" s="106"/>
      <c r="D770" s="106"/>
      <c r="E770" s="147">
        <f>E771</f>
        <v>146427.30000000002</v>
      </c>
      <c r="F770" s="147">
        <f>F771</f>
        <v>183305.7</v>
      </c>
      <c r="G770" s="147">
        <f>G771</f>
        <v>61051.6</v>
      </c>
      <c r="H770" s="147">
        <f t="shared" si="145"/>
        <v>41.694137636902404</v>
      </c>
      <c r="I770" s="164">
        <f t="shared" si="146"/>
        <v>33.30589283366529</v>
      </c>
    </row>
    <row r="771" spans="1:9" ht="20.25" customHeight="1" x14ac:dyDescent="0.2">
      <c r="A771" s="105" t="s">
        <v>59</v>
      </c>
      <c r="B771" s="104" t="s">
        <v>640</v>
      </c>
      <c r="C771" s="106" t="s">
        <v>60</v>
      </c>
      <c r="D771" s="106"/>
      <c r="E771" s="147">
        <f>E772+E773</f>
        <v>146427.30000000002</v>
      </c>
      <c r="F771" s="147">
        <f>F772+F773</f>
        <v>183305.7</v>
      </c>
      <c r="G771" s="147">
        <f>G772+G773</f>
        <v>61051.6</v>
      </c>
      <c r="H771" s="147">
        <f t="shared" si="145"/>
        <v>41.694137636902404</v>
      </c>
      <c r="I771" s="164">
        <f t="shared" si="146"/>
        <v>33.30589283366529</v>
      </c>
    </row>
    <row r="772" spans="1:9" ht="20.25" customHeight="1" x14ac:dyDescent="0.2">
      <c r="A772" s="105" t="s">
        <v>61</v>
      </c>
      <c r="B772" s="104" t="s">
        <v>640</v>
      </c>
      <c r="C772" s="106" t="s">
        <v>62</v>
      </c>
      <c r="D772" s="106">
        <v>900302</v>
      </c>
      <c r="E772" s="149">
        <v>118752.6</v>
      </c>
      <c r="F772" s="149">
        <v>148660.9</v>
      </c>
      <c r="G772" s="147">
        <v>48954.2</v>
      </c>
      <c r="H772" s="147">
        <f t="shared" si="145"/>
        <v>41.223686891908045</v>
      </c>
      <c r="I772" s="164">
        <f t="shared" si="146"/>
        <v>32.93011141463559</v>
      </c>
    </row>
    <row r="773" spans="1:9" ht="20.25" customHeight="1" x14ac:dyDescent="0.2">
      <c r="A773" s="105" t="s">
        <v>61</v>
      </c>
      <c r="B773" s="104" t="s">
        <v>640</v>
      </c>
      <c r="C773" s="106" t="s">
        <v>62</v>
      </c>
      <c r="D773" s="106">
        <v>900100</v>
      </c>
      <c r="E773" s="149">
        <v>27674.7</v>
      </c>
      <c r="F773" s="149">
        <v>34644.800000000003</v>
      </c>
      <c r="G773" s="147">
        <v>12097.4</v>
      </c>
      <c r="H773" s="147">
        <f t="shared" si="145"/>
        <v>43.712849642453207</v>
      </c>
      <c r="I773" s="164">
        <f t="shared" si="146"/>
        <v>34.918371588232574</v>
      </c>
    </row>
    <row r="774" spans="1:9" ht="26.45" customHeight="1" x14ac:dyDescent="0.2">
      <c r="A774" s="140" t="s">
        <v>705</v>
      </c>
      <c r="B774" s="106" t="s">
        <v>706</v>
      </c>
      <c r="C774" s="106"/>
      <c r="D774" s="106"/>
      <c r="E774" s="149">
        <f t="shared" ref="E774:G775" si="153">E775</f>
        <v>34908.199999999997</v>
      </c>
      <c r="F774" s="149">
        <f t="shared" si="153"/>
        <v>27938.2</v>
      </c>
      <c r="G774" s="149">
        <f t="shared" si="153"/>
        <v>8174.6</v>
      </c>
      <c r="H774" s="147">
        <f t="shared" si="145"/>
        <v>23.41742054875359</v>
      </c>
      <c r="I774" s="164">
        <f t="shared" si="146"/>
        <v>29.25958007316148</v>
      </c>
    </row>
    <row r="775" spans="1:9" ht="20.25" customHeight="1" x14ac:dyDescent="0.2">
      <c r="A775" s="105" t="s">
        <v>59</v>
      </c>
      <c r="B775" s="106" t="s">
        <v>706</v>
      </c>
      <c r="C775" s="106" t="s">
        <v>60</v>
      </c>
      <c r="D775" s="106"/>
      <c r="E775" s="149">
        <f t="shared" si="153"/>
        <v>34908.199999999997</v>
      </c>
      <c r="F775" s="149">
        <f t="shared" si="153"/>
        <v>27938.2</v>
      </c>
      <c r="G775" s="149">
        <f t="shared" si="153"/>
        <v>8174.6</v>
      </c>
      <c r="H775" s="147">
        <f t="shared" si="145"/>
        <v>23.41742054875359</v>
      </c>
      <c r="I775" s="164">
        <f t="shared" si="146"/>
        <v>29.25958007316148</v>
      </c>
    </row>
    <row r="776" spans="1:9" ht="20.25" customHeight="1" x14ac:dyDescent="0.2">
      <c r="A776" s="105" t="s">
        <v>61</v>
      </c>
      <c r="B776" s="106" t="s">
        <v>706</v>
      </c>
      <c r="C776" s="106" t="s">
        <v>62</v>
      </c>
      <c r="D776" s="106">
        <v>900100</v>
      </c>
      <c r="E776" s="149">
        <v>34908.199999999997</v>
      </c>
      <c r="F776" s="149">
        <v>27938.2</v>
      </c>
      <c r="G776" s="147">
        <v>8174.6</v>
      </c>
      <c r="H776" s="147">
        <f t="shared" si="145"/>
        <v>23.41742054875359</v>
      </c>
      <c r="I776" s="164">
        <f t="shared" si="146"/>
        <v>29.25958007316148</v>
      </c>
    </row>
    <row r="777" spans="1:9" s="79" customFormat="1" ht="28.15" customHeight="1" x14ac:dyDescent="0.2">
      <c r="A777" s="100" t="s">
        <v>616</v>
      </c>
      <c r="B777" s="102" t="s">
        <v>619</v>
      </c>
      <c r="C777" s="99"/>
      <c r="D777" s="99"/>
      <c r="E777" s="143">
        <f>E778</f>
        <v>144558.20000000001</v>
      </c>
      <c r="F777" s="143">
        <f>F778</f>
        <v>144558.20000000001</v>
      </c>
      <c r="G777" s="143">
        <f t="shared" ref="G777:G779" si="154">G778</f>
        <v>127303.4</v>
      </c>
      <c r="H777" s="143">
        <f t="shared" si="145"/>
        <v>88.063769471396284</v>
      </c>
      <c r="I777" s="163">
        <f t="shared" si="146"/>
        <v>88.063769471396284</v>
      </c>
    </row>
    <row r="778" spans="1:9" ht="36" customHeight="1" x14ac:dyDescent="0.2">
      <c r="A778" s="105" t="s">
        <v>617</v>
      </c>
      <c r="B778" s="104" t="s">
        <v>620</v>
      </c>
      <c r="C778" s="106"/>
      <c r="D778" s="106"/>
      <c r="E778" s="147">
        <f>E779+E783</f>
        <v>144558.20000000001</v>
      </c>
      <c r="F778" s="147">
        <f>F779+F783</f>
        <v>144558.20000000001</v>
      </c>
      <c r="G778" s="147">
        <f>G779+G783</f>
        <v>127303.4</v>
      </c>
      <c r="H778" s="147">
        <f t="shared" ref="H778:H821" si="155">G778/E778*100</f>
        <v>88.063769471396284</v>
      </c>
      <c r="I778" s="164">
        <f t="shared" ref="I778:I821" si="156">G778/F778*100</f>
        <v>88.063769471396284</v>
      </c>
    </row>
    <row r="779" spans="1:9" ht="28.15" customHeight="1" x14ac:dyDescent="0.2">
      <c r="A779" s="105" t="s">
        <v>618</v>
      </c>
      <c r="B779" s="104" t="s">
        <v>641</v>
      </c>
      <c r="C779" s="106"/>
      <c r="D779" s="106"/>
      <c r="E779" s="147">
        <f>E780</f>
        <v>121298</v>
      </c>
      <c r="F779" s="147">
        <f>F780</f>
        <v>121298</v>
      </c>
      <c r="G779" s="147">
        <f t="shared" si="154"/>
        <v>110580.5</v>
      </c>
      <c r="H779" s="147">
        <f t="shared" si="155"/>
        <v>91.164322577453873</v>
      </c>
      <c r="I779" s="164">
        <f t="shared" si="156"/>
        <v>91.164322577453873</v>
      </c>
    </row>
    <row r="780" spans="1:9" ht="20.25" customHeight="1" x14ac:dyDescent="0.2">
      <c r="A780" s="105" t="s">
        <v>59</v>
      </c>
      <c r="B780" s="104" t="s">
        <v>641</v>
      </c>
      <c r="C780" s="106">
        <v>400</v>
      </c>
      <c r="D780" s="106"/>
      <c r="E780" s="149">
        <f>E781+E782</f>
        <v>121298</v>
      </c>
      <c r="F780" s="149">
        <f>F781+F782</f>
        <v>121298</v>
      </c>
      <c r="G780" s="149">
        <f>G781+G782</f>
        <v>110580.5</v>
      </c>
      <c r="H780" s="147">
        <f t="shared" si="155"/>
        <v>91.164322577453873</v>
      </c>
      <c r="I780" s="164">
        <f t="shared" si="156"/>
        <v>91.164322577453873</v>
      </c>
    </row>
    <row r="781" spans="1:9" ht="20.25" customHeight="1" x14ac:dyDescent="0.2">
      <c r="A781" s="105" t="s">
        <v>61</v>
      </c>
      <c r="B781" s="104" t="s">
        <v>641</v>
      </c>
      <c r="C781" s="106">
        <v>410</v>
      </c>
      <c r="D781" s="106">
        <v>900302</v>
      </c>
      <c r="E781" s="149">
        <v>98372.7</v>
      </c>
      <c r="F781" s="149">
        <v>98372.7</v>
      </c>
      <c r="G781" s="149">
        <v>89883.6</v>
      </c>
      <c r="H781" s="147">
        <f t="shared" si="155"/>
        <v>91.370471685742089</v>
      </c>
      <c r="I781" s="164">
        <f t="shared" si="156"/>
        <v>91.370471685742089</v>
      </c>
    </row>
    <row r="782" spans="1:9" ht="20.25" customHeight="1" x14ac:dyDescent="0.2">
      <c r="A782" s="105" t="s">
        <v>61</v>
      </c>
      <c r="B782" s="104" t="s">
        <v>641</v>
      </c>
      <c r="C782" s="106">
        <v>410</v>
      </c>
      <c r="D782" s="106">
        <v>900100</v>
      </c>
      <c r="E782" s="149">
        <v>22925.3</v>
      </c>
      <c r="F782" s="149">
        <v>22925.3</v>
      </c>
      <c r="G782" s="149">
        <v>20696.900000000001</v>
      </c>
      <c r="H782" s="147">
        <f t="shared" si="155"/>
        <v>90.279734616340917</v>
      </c>
      <c r="I782" s="164">
        <f t="shared" si="156"/>
        <v>90.279734616340917</v>
      </c>
    </row>
    <row r="783" spans="1:9" ht="25.15" customHeight="1" x14ac:dyDescent="0.2">
      <c r="A783" s="110" t="s">
        <v>703</v>
      </c>
      <c r="B783" s="106" t="s">
        <v>704</v>
      </c>
      <c r="C783" s="106"/>
      <c r="D783" s="106"/>
      <c r="E783" s="147">
        <f t="shared" ref="E783:G784" si="157">E784</f>
        <v>23260.2</v>
      </c>
      <c r="F783" s="147">
        <f t="shared" si="157"/>
        <v>23260.2</v>
      </c>
      <c r="G783" s="147">
        <f t="shared" si="157"/>
        <v>16722.900000000001</v>
      </c>
      <c r="H783" s="147">
        <f t="shared" si="155"/>
        <v>71.8949106198571</v>
      </c>
      <c r="I783" s="164">
        <f t="shared" si="156"/>
        <v>71.8949106198571</v>
      </c>
    </row>
    <row r="784" spans="1:9" ht="17.45" customHeight="1" x14ac:dyDescent="0.2">
      <c r="A784" s="105" t="s">
        <v>59</v>
      </c>
      <c r="B784" s="106" t="s">
        <v>704</v>
      </c>
      <c r="C784" s="106">
        <v>400</v>
      </c>
      <c r="D784" s="106"/>
      <c r="E784" s="147">
        <f t="shared" si="157"/>
        <v>23260.2</v>
      </c>
      <c r="F784" s="147">
        <f t="shared" si="157"/>
        <v>23260.2</v>
      </c>
      <c r="G784" s="147">
        <f t="shared" si="157"/>
        <v>16722.900000000001</v>
      </c>
      <c r="H784" s="147">
        <f t="shared" si="155"/>
        <v>71.8949106198571</v>
      </c>
      <c r="I784" s="164">
        <f t="shared" si="156"/>
        <v>71.8949106198571</v>
      </c>
    </row>
    <row r="785" spans="1:9" ht="16.149999999999999" customHeight="1" x14ac:dyDescent="0.2">
      <c r="A785" s="105" t="s">
        <v>61</v>
      </c>
      <c r="B785" s="106" t="s">
        <v>704</v>
      </c>
      <c r="C785" s="106">
        <v>410</v>
      </c>
      <c r="D785" s="106">
        <v>900100</v>
      </c>
      <c r="E785" s="147">
        <v>23260.2</v>
      </c>
      <c r="F785" s="147">
        <v>23260.2</v>
      </c>
      <c r="G785" s="147">
        <v>16722.900000000001</v>
      </c>
      <c r="H785" s="147">
        <f t="shared" si="155"/>
        <v>71.8949106198571</v>
      </c>
      <c r="I785" s="164">
        <f t="shared" si="156"/>
        <v>71.8949106198571</v>
      </c>
    </row>
    <row r="786" spans="1:9" ht="17.45" customHeight="1" x14ac:dyDescent="0.2">
      <c r="A786" s="100" t="s">
        <v>97</v>
      </c>
      <c r="B786" s="104"/>
      <c r="C786" s="106"/>
      <c r="D786" s="106"/>
      <c r="E786" s="143">
        <f>E9+E15+E63+E215+E254+E274+E294+E323+E394+E413+E484+E490+E564+E604+E625+E662+E668+E764+E736</f>
        <v>6485391.0000000009</v>
      </c>
      <c r="F786" s="143">
        <f>F9+F15+F63+F215+F254+F274+F294+F323+F394+F413+F484+F490+F564+F604+F625+F662+F668+F764+F736</f>
        <v>6527625.4000000004</v>
      </c>
      <c r="G786" s="143">
        <f>G9+G15+G63+G215+G254+G274+G294+G323+G394+G413+G484+G490+G564+G604+G625+G662+G668+G764+G736</f>
        <v>3188348.9999999995</v>
      </c>
      <c r="H786" s="143">
        <f t="shared" si="155"/>
        <v>49.162016600078537</v>
      </c>
      <c r="I786" s="163">
        <f t="shared" si="156"/>
        <v>48.843933354386408</v>
      </c>
    </row>
    <row r="787" spans="1:9" ht="25.5" x14ac:dyDescent="0.2">
      <c r="A787" s="133" t="s">
        <v>210</v>
      </c>
      <c r="B787" s="134" t="s">
        <v>123</v>
      </c>
      <c r="C787" s="72"/>
      <c r="D787" s="72"/>
      <c r="E787" s="143">
        <f>E788+E791+E794+E801</f>
        <v>17430.100000000002</v>
      </c>
      <c r="F787" s="143">
        <f>F788+F791+F794+F801</f>
        <v>17430.100000000002</v>
      </c>
      <c r="G787" s="143">
        <f>G788+G791+G794+G801</f>
        <v>13298.7</v>
      </c>
      <c r="H787" s="143">
        <f t="shared" si="155"/>
        <v>76.297324742829929</v>
      </c>
      <c r="I787" s="163">
        <f t="shared" si="156"/>
        <v>76.297324742829929</v>
      </c>
    </row>
    <row r="788" spans="1:9" s="79" customFormat="1" ht="14.25" customHeight="1" x14ac:dyDescent="0.2">
      <c r="A788" s="114" t="s">
        <v>211</v>
      </c>
      <c r="B788" s="104" t="s">
        <v>212</v>
      </c>
      <c r="C788" s="76"/>
      <c r="D788" s="76"/>
      <c r="E788" s="147">
        <f t="shared" ref="E788:G789" si="158">E789</f>
        <v>2830.8</v>
      </c>
      <c r="F788" s="147">
        <f t="shared" si="158"/>
        <v>3089.8</v>
      </c>
      <c r="G788" s="147">
        <f t="shared" si="158"/>
        <v>2867.2</v>
      </c>
      <c r="H788" s="147">
        <f t="shared" si="155"/>
        <v>101.2858555885262</v>
      </c>
      <c r="I788" s="164">
        <f t="shared" si="156"/>
        <v>92.795650203896685</v>
      </c>
    </row>
    <row r="789" spans="1:9" ht="38.25" x14ac:dyDescent="0.2">
      <c r="A789" s="105" t="s">
        <v>78</v>
      </c>
      <c r="B789" s="70" t="s">
        <v>212</v>
      </c>
      <c r="C789" s="106" t="s">
        <v>79</v>
      </c>
      <c r="D789" s="106"/>
      <c r="E789" s="147">
        <f t="shared" si="158"/>
        <v>2830.8</v>
      </c>
      <c r="F789" s="147">
        <f t="shared" si="158"/>
        <v>3089.8</v>
      </c>
      <c r="G789" s="147">
        <f t="shared" si="158"/>
        <v>2867.2</v>
      </c>
      <c r="H789" s="147">
        <f t="shared" si="155"/>
        <v>101.2858555885262</v>
      </c>
      <c r="I789" s="164">
        <f t="shared" si="156"/>
        <v>92.795650203896685</v>
      </c>
    </row>
    <row r="790" spans="1:9" x14ac:dyDescent="0.2">
      <c r="A790" s="105" t="s">
        <v>80</v>
      </c>
      <c r="B790" s="70" t="s">
        <v>212</v>
      </c>
      <c r="C790" s="106" t="s">
        <v>81</v>
      </c>
      <c r="D790" s="106">
        <v>900100</v>
      </c>
      <c r="E790" s="147">
        <v>2830.8</v>
      </c>
      <c r="F790" s="147">
        <v>3089.8</v>
      </c>
      <c r="G790" s="147">
        <v>2867.2</v>
      </c>
      <c r="H790" s="147">
        <f t="shared" si="155"/>
        <v>101.2858555885262</v>
      </c>
      <c r="I790" s="164">
        <f t="shared" si="156"/>
        <v>92.795650203896685</v>
      </c>
    </row>
    <row r="791" spans="1:9" x14ac:dyDescent="0.2">
      <c r="A791" s="114" t="s">
        <v>285</v>
      </c>
      <c r="B791" s="104" t="s">
        <v>213</v>
      </c>
      <c r="C791" s="106"/>
      <c r="D791" s="106"/>
      <c r="E791" s="147">
        <f t="shared" ref="E791:G792" si="159">E792</f>
        <v>2189</v>
      </c>
      <c r="F791" s="147">
        <f t="shared" si="159"/>
        <v>2189</v>
      </c>
      <c r="G791" s="147">
        <f t="shared" si="159"/>
        <v>1915.9</v>
      </c>
      <c r="H791" s="147">
        <f t="shared" si="155"/>
        <v>87.523983554134304</v>
      </c>
      <c r="I791" s="164">
        <f t="shared" si="156"/>
        <v>87.523983554134304</v>
      </c>
    </row>
    <row r="792" spans="1:9" ht="38.25" x14ac:dyDescent="0.2">
      <c r="A792" s="105" t="s">
        <v>78</v>
      </c>
      <c r="B792" s="104" t="s">
        <v>213</v>
      </c>
      <c r="C792" s="106" t="s">
        <v>79</v>
      </c>
      <c r="D792" s="106"/>
      <c r="E792" s="147">
        <f t="shared" si="159"/>
        <v>2189</v>
      </c>
      <c r="F792" s="147">
        <f t="shared" si="159"/>
        <v>2189</v>
      </c>
      <c r="G792" s="147">
        <f t="shared" si="159"/>
        <v>1915.9</v>
      </c>
      <c r="H792" s="147">
        <f t="shared" si="155"/>
        <v>87.523983554134304</v>
      </c>
      <c r="I792" s="164">
        <f t="shared" si="156"/>
        <v>87.523983554134304</v>
      </c>
    </row>
    <row r="793" spans="1:9" x14ac:dyDescent="0.2">
      <c r="A793" s="105" t="s">
        <v>80</v>
      </c>
      <c r="B793" s="104" t="s">
        <v>213</v>
      </c>
      <c r="C793" s="106" t="s">
        <v>81</v>
      </c>
      <c r="D793" s="106">
        <v>900100</v>
      </c>
      <c r="E793" s="147">
        <v>2189</v>
      </c>
      <c r="F793" s="147">
        <v>2189</v>
      </c>
      <c r="G793" s="147">
        <v>1915.9</v>
      </c>
      <c r="H793" s="147">
        <f t="shared" si="155"/>
        <v>87.523983554134304</v>
      </c>
      <c r="I793" s="164">
        <f t="shared" si="156"/>
        <v>87.523983554134304</v>
      </c>
    </row>
    <row r="794" spans="1:9" x14ac:dyDescent="0.2">
      <c r="A794" s="114" t="s">
        <v>214</v>
      </c>
      <c r="B794" s="104" t="s">
        <v>215</v>
      </c>
      <c r="C794" s="106"/>
      <c r="D794" s="106"/>
      <c r="E794" s="147">
        <f>E795+E797+E799</f>
        <v>5940.0000000000009</v>
      </c>
      <c r="F794" s="147">
        <f>F795+F797+F799</f>
        <v>5681.0000000000009</v>
      </c>
      <c r="G794" s="147">
        <f>G795+G797+G799</f>
        <v>3760.7000000000003</v>
      </c>
      <c r="H794" s="147">
        <f t="shared" si="155"/>
        <v>63.311447811447806</v>
      </c>
      <c r="I794" s="164">
        <f t="shared" si="156"/>
        <v>66.197852490758663</v>
      </c>
    </row>
    <row r="795" spans="1:9" ht="38.25" x14ac:dyDescent="0.2">
      <c r="A795" s="105" t="s">
        <v>78</v>
      </c>
      <c r="B795" s="104" t="s">
        <v>215</v>
      </c>
      <c r="C795" s="106" t="s">
        <v>79</v>
      </c>
      <c r="D795" s="106"/>
      <c r="E795" s="147">
        <f>E796</f>
        <v>5420.3</v>
      </c>
      <c r="F795" s="147">
        <f>F796</f>
        <v>5161.3</v>
      </c>
      <c r="G795" s="147">
        <f>G796</f>
        <v>3572.4</v>
      </c>
      <c r="H795" s="147">
        <f t="shared" si="155"/>
        <v>65.907791081674446</v>
      </c>
      <c r="I795" s="164">
        <f t="shared" si="156"/>
        <v>69.215120221649585</v>
      </c>
    </row>
    <row r="796" spans="1:9" x14ac:dyDescent="0.2">
      <c r="A796" s="105" t="s">
        <v>80</v>
      </c>
      <c r="B796" s="104" t="s">
        <v>215</v>
      </c>
      <c r="C796" s="106" t="s">
        <v>81</v>
      </c>
      <c r="D796" s="106">
        <v>900100</v>
      </c>
      <c r="E796" s="147">
        <v>5420.3</v>
      </c>
      <c r="F796" s="147">
        <v>5161.3</v>
      </c>
      <c r="G796" s="147">
        <v>3572.4</v>
      </c>
      <c r="H796" s="147">
        <f t="shared" si="155"/>
        <v>65.907791081674446</v>
      </c>
      <c r="I796" s="164">
        <f t="shared" si="156"/>
        <v>69.215120221649585</v>
      </c>
    </row>
    <row r="797" spans="1:9" ht="13.15" customHeight="1" x14ac:dyDescent="0.2">
      <c r="A797" s="105" t="s">
        <v>73</v>
      </c>
      <c r="B797" s="104" t="s">
        <v>215</v>
      </c>
      <c r="C797" s="106" t="s">
        <v>74</v>
      </c>
      <c r="D797" s="106"/>
      <c r="E797" s="147">
        <f>E798</f>
        <v>519.6</v>
      </c>
      <c r="F797" s="147">
        <f>F798</f>
        <v>519.6</v>
      </c>
      <c r="G797" s="147">
        <f>G798</f>
        <v>188.3</v>
      </c>
      <c r="H797" s="147">
        <f t="shared" si="155"/>
        <v>36.239414934565048</v>
      </c>
      <c r="I797" s="164">
        <f t="shared" si="156"/>
        <v>36.239414934565048</v>
      </c>
    </row>
    <row r="798" spans="1:9" ht="20.45" customHeight="1" x14ac:dyDescent="0.2">
      <c r="A798" s="105" t="s">
        <v>75</v>
      </c>
      <c r="B798" s="104" t="s">
        <v>215</v>
      </c>
      <c r="C798" s="106" t="s">
        <v>76</v>
      </c>
      <c r="D798" s="106">
        <v>900100</v>
      </c>
      <c r="E798" s="147">
        <v>519.6</v>
      </c>
      <c r="F798" s="147">
        <v>519.6</v>
      </c>
      <c r="G798" s="147">
        <v>188.3</v>
      </c>
      <c r="H798" s="147">
        <f t="shared" si="155"/>
        <v>36.239414934565048</v>
      </c>
      <c r="I798" s="164">
        <f t="shared" si="156"/>
        <v>36.239414934565048</v>
      </c>
    </row>
    <row r="799" spans="1:9" ht="16.149999999999999" customHeight="1" x14ac:dyDescent="0.2">
      <c r="A799" s="105" t="s">
        <v>85</v>
      </c>
      <c r="B799" s="104" t="s">
        <v>215</v>
      </c>
      <c r="C799" s="106">
        <v>800</v>
      </c>
      <c r="D799" s="106"/>
      <c r="E799" s="147">
        <f>E800</f>
        <v>0.1</v>
      </c>
      <c r="F799" s="147">
        <f>F800</f>
        <v>0.1</v>
      </c>
      <c r="G799" s="147">
        <f>G800</f>
        <v>0</v>
      </c>
      <c r="H799" s="147">
        <f t="shared" si="155"/>
        <v>0</v>
      </c>
      <c r="I799" s="164">
        <f t="shared" si="156"/>
        <v>0</v>
      </c>
    </row>
    <row r="800" spans="1:9" ht="14.45" customHeight="1" x14ac:dyDescent="0.2">
      <c r="A800" s="105" t="s">
        <v>87</v>
      </c>
      <c r="B800" s="104" t="s">
        <v>215</v>
      </c>
      <c r="C800" s="106">
        <v>850</v>
      </c>
      <c r="D800" s="106">
        <v>900100</v>
      </c>
      <c r="E800" s="147">
        <v>0.1</v>
      </c>
      <c r="F800" s="147">
        <v>0.1</v>
      </c>
      <c r="G800" s="147">
        <v>0</v>
      </c>
      <c r="H800" s="147">
        <f t="shared" si="155"/>
        <v>0</v>
      </c>
      <c r="I800" s="164">
        <f t="shared" si="156"/>
        <v>0</v>
      </c>
    </row>
    <row r="801" spans="1:9" x14ac:dyDescent="0.2">
      <c r="A801" s="114" t="s">
        <v>245</v>
      </c>
      <c r="B801" s="104" t="s">
        <v>246</v>
      </c>
      <c r="C801" s="106"/>
      <c r="D801" s="106"/>
      <c r="E801" s="147">
        <f>E802+E804+E806</f>
        <v>6470.3</v>
      </c>
      <c r="F801" s="147">
        <f>F802+F804+F806</f>
        <v>6470.3</v>
      </c>
      <c r="G801" s="147">
        <f>G802+G804+G806</f>
        <v>4754.8999999999996</v>
      </c>
      <c r="H801" s="147">
        <f t="shared" si="155"/>
        <v>73.488091742268509</v>
      </c>
      <c r="I801" s="164">
        <f t="shared" si="156"/>
        <v>73.488091742268509</v>
      </c>
    </row>
    <row r="802" spans="1:9" ht="38.25" x14ac:dyDescent="0.2">
      <c r="A802" s="105" t="s">
        <v>78</v>
      </c>
      <c r="B802" s="104" t="s">
        <v>246</v>
      </c>
      <c r="C802" s="106" t="s">
        <v>79</v>
      </c>
      <c r="D802" s="106"/>
      <c r="E802" s="147">
        <f>E803</f>
        <v>5669.6</v>
      </c>
      <c r="F802" s="147">
        <f>F803</f>
        <v>5669.6</v>
      </c>
      <c r="G802" s="147">
        <f>G803</f>
        <v>4329.3999999999996</v>
      </c>
      <c r="H802" s="147">
        <f t="shared" si="155"/>
        <v>76.361648088048526</v>
      </c>
      <c r="I802" s="164">
        <f t="shared" si="156"/>
        <v>76.361648088048526</v>
      </c>
    </row>
    <row r="803" spans="1:9" x14ac:dyDescent="0.2">
      <c r="A803" s="105" t="s">
        <v>80</v>
      </c>
      <c r="B803" s="104" t="s">
        <v>246</v>
      </c>
      <c r="C803" s="106" t="s">
        <v>81</v>
      </c>
      <c r="D803" s="106">
        <v>900100</v>
      </c>
      <c r="E803" s="147">
        <v>5669.6</v>
      </c>
      <c r="F803" s="147">
        <v>5669.6</v>
      </c>
      <c r="G803" s="147">
        <v>4329.3999999999996</v>
      </c>
      <c r="H803" s="147">
        <f t="shared" si="155"/>
        <v>76.361648088048526</v>
      </c>
      <c r="I803" s="164">
        <f t="shared" si="156"/>
        <v>76.361648088048526</v>
      </c>
    </row>
    <row r="804" spans="1:9" ht="13.15" customHeight="1" x14ac:dyDescent="0.2">
      <c r="A804" s="105" t="s">
        <v>73</v>
      </c>
      <c r="B804" s="104" t="s">
        <v>246</v>
      </c>
      <c r="C804" s="106" t="s">
        <v>74</v>
      </c>
      <c r="D804" s="106"/>
      <c r="E804" s="147">
        <f>E805</f>
        <v>799.7</v>
      </c>
      <c r="F804" s="147">
        <f>F805</f>
        <v>799.7</v>
      </c>
      <c r="G804" s="147">
        <f>G805</f>
        <v>425.5</v>
      </c>
      <c r="H804" s="147">
        <f t="shared" si="155"/>
        <v>53.207452794798051</v>
      </c>
      <c r="I804" s="164">
        <f t="shared" si="156"/>
        <v>53.207452794798051</v>
      </c>
    </row>
    <row r="805" spans="1:9" ht="21.75" customHeight="1" x14ac:dyDescent="0.2">
      <c r="A805" s="105" t="s">
        <v>75</v>
      </c>
      <c r="B805" s="104" t="s">
        <v>246</v>
      </c>
      <c r="C805" s="106" t="s">
        <v>76</v>
      </c>
      <c r="D805" s="106">
        <v>900100</v>
      </c>
      <c r="E805" s="147">
        <v>799.7</v>
      </c>
      <c r="F805" s="147">
        <v>799.7</v>
      </c>
      <c r="G805" s="147">
        <v>425.5</v>
      </c>
      <c r="H805" s="147">
        <f t="shared" si="155"/>
        <v>53.207452794798051</v>
      </c>
      <c r="I805" s="164">
        <f t="shared" si="156"/>
        <v>53.207452794798051</v>
      </c>
    </row>
    <row r="806" spans="1:9" ht="21.75" customHeight="1" x14ac:dyDescent="0.2">
      <c r="A806" s="105" t="s">
        <v>85</v>
      </c>
      <c r="B806" s="104" t="s">
        <v>246</v>
      </c>
      <c r="C806" s="106">
        <v>800</v>
      </c>
      <c r="D806" s="106"/>
      <c r="E806" s="147">
        <f>E807</f>
        <v>1</v>
      </c>
      <c r="F806" s="147">
        <f>F807</f>
        <v>1</v>
      </c>
      <c r="G806" s="147">
        <f>G807</f>
        <v>0</v>
      </c>
      <c r="H806" s="147">
        <f t="shared" si="155"/>
        <v>0</v>
      </c>
      <c r="I806" s="164">
        <f t="shared" si="156"/>
        <v>0</v>
      </c>
    </row>
    <row r="807" spans="1:9" ht="14.45" customHeight="1" x14ac:dyDescent="0.2">
      <c r="A807" s="105" t="s">
        <v>87</v>
      </c>
      <c r="B807" s="104" t="s">
        <v>246</v>
      </c>
      <c r="C807" s="106">
        <v>850</v>
      </c>
      <c r="D807" s="106">
        <v>900100</v>
      </c>
      <c r="E807" s="147">
        <v>1</v>
      </c>
      <c r="F807" s="147">
        <v>1</v>
      </c>
      <c r="G807" s="147">
        <v>0</v>
      </c>
      <c r="H807" s="147">
        <f t="shared" si="155"/>
        <v>0</v>
      </c>
      <c r="I807" s="164">
        <f t="shared" si="156"/>
        <v>0</v>
      </c>
    </row>
    <row r="808" spans="1:9" x14ac:dyDescent="0.2">
      <c r="A808" s="135" t="s">
        <v>124</v>
      </c>
      <c r="B808" s="85" t="s">
        <v>125</v>
      </c>
      <c r="C808" s="72"/>
      <c r="D808" s="72"/>
      <c r="E808" s="143">
        <f>E812+E815+E818+E809</f>
        <v>52350</v>
      </c>
      <c r="F808" s="143">
        <f>F812+F815+F818+F809</f>
        <v>52350</v>
      </c>
      <c r="G808" s="143">
        <f>G812+G815+G818+G809</f>
        <v>24004.3</v>
      </c>
      <c r="H808" s="143">
        <f t="shared" si="155"/>
        <v>45.853486150907351</v>
      </c>
      <c r="I808" s="163">
        <f t="shared" si="156"/>
        <v>45.853486150907351</v>
      </c>
    </row>
    <row r="809" spans="1:9" x14ac:dyDescent="0.2">
      <c r="A809" s="135" t="s">
        <v>633</v>
      </c>
      <c r="B809" s="102" t="s">
        <v>634</v>
      </c>
      <c r="C809" s="72"/>
      <c r="D809" s="72"/>
      <c r="E809" s="143">
        <f t="shared" ref="E809:G810" si="160">E810</f>
        <v>6107</v>
      </c>
      <c r="F809" s="143">
        <f t="shared" si="160"/>
        <v>6107</v>
      </c>
      <c r="G809" s="143">
        <f t="shared" si="160"/>
        <v>6107</v>
      </c>
      <c r="H809" s="143">
        <f t="shared" si="155"/>
        <v>100</v>
      </c>
      <c r="I809" s="163">
        <f t="shared" si="156"/>
        <v>100</v>
      </c>
    </row>
    <row r="810" spans="1:9" x14ac:dyDescent="0.2">
      <c r="A810" s="136" t="s">
        <v>85</v>
      </c>
      <c r="B810" s="104" t="s">
        <v>634</v>
      </c>
      <c r="C810" s="80">
        <v>800</v>
      </c>
      <c r="D810" s="80"/>
      <c r="E810" s="147">
        <f t="shared" si="160"/>
        <v>6107</v>
      </c>
      <c r="F810" s="147">
        <f t="shared" si="160"/>
        <v>6107</v>
      </c>
      <c r="G810" s="147">
        <f t="shared" si="160"/>
        <v>6107</v>
      </c>
      <c r="H810" s="147">
        <f t="shared" si="155"/>
        <v>100</v>
      </c>
      <c r="I810" s="164">
        <f t="shared" si="156"/>
        <v>100</v>
      </c>
    </row>
    <row r="811" spans="1:9" x14ac:dyDescent="0.2">
      <c r="A811" s="136" t="s">
        <v>635</v>
      </c>
      <c r="B811" s="104" t="s">
        <v>634</v>
      </c>
      <c r="C811" s="80">
        <v>880</v>
      </c>
      <c r="D811" s="106">
        <v>900100</v>
      </c>
      <c r="E811" s="147">
        <v>6107</v>
      </c>
      <c r="F811" s="147">
        <v>6107</v>
      </c>
      <c r="G811" s="147">
        <v>6107</v>
      </c>
      <c r="H811" s="147">
        <f t="shared" si="155"/>
        <v>100</v>
      </c>
      <c r="I811" s="164">
        <f t="shared" si="156"/>
        <v>100</v>
      </c>
    </row>
    <row r="812" spans="1:9" x14ac:dyDescent="0.2">
      <c r="A812" s="115" t="s">
        <v>216</v>
      </c>
      <c r="B812" s="102" t="s">
        <v>217</v>
      </c>
      <c r="C812" s="71"/>
      <c r="D812" s="71"/>
      <c r="E812" s="143">
        <f t="shared" ref="E812:G813" si="161">E813</f>
        <v>10000</v>
      </c>
      <c r="F812" s="143">
        <f t="shared" si="161"/>
        <v>10000</v>
      </c>
      <c r="G812" s="143">
        <f t="shared" si="161"/>
        <v>0</v>
      </c>
      <c r="H812" s="143">
        <f t="shared" si="155"/>
        <v>0</v>
      </c>
      <c r="I812" s="163">
        <f t="shared" si="156"/>
        <v>0</v>
      </c>
    </row>
    <row r="813" spans="1:9" x14ac:dyDescent="0.2">
      <c r="A813" s="105" t="s">
        <v>85</v>
      </c>
      <c r="B813" s="104" t="s">
        <v>217</v>
      </c>
      <c r="C813" s="106" t="s">
        <v>86</v>
      </c>
      <c r="D813" s="106"/>
      <c r="E813" s="147">
        <f t="shared" si="161"/>
        <v>10000</v>
      </c>
      <c r="F813" s="147">
        <f t="shared" si="161"/>
        <v>10000</v>
      </c>
      <c r="G813" s="147">
        <f t="shared" si="161"/>
        <v>0</v>
      </c>
      <c r="H813" s="147">
        <f t="shared" si="155"/>
        <v>0</v>
      </c>
      <c r="I813" s="164">
        <f t="shared" si="156"/>
        <v>0</v>
      </c>
    </row>
    <row r="814" spans="1:9" x14ac:dyDescent="0.2">
      <c r="A814" s="105" t="s">
        <v>94</v>
      </c>
      <c r="B814" s="104" t="s">
        <v>217</v>
      </c>
      <c r="C814" s="106" t="s">
        <v>95</v>
      </c>
      <c r="D814" s="106">
        <v>900100</v>
      </c>
      <c r="E814" s="147">
        <v>10000</v>
      </c>
      <c r="F814" s="147">
        <v>10000</v>
      </c>
      <c r="G814" s="147">
        <v>0</v>
      </c>
      <c r="H814" s="147">
        <f t="shared" si="155"/>
        <v>0</v>
      </c>
      <c r="I814" s="164">
        <f t="shared" si="156"/>
        <v>0</v>
      </c>
    </row>
    <row r="815" spans="1:9" s="79" customFormat="1" ht="25.5" x14ac:dyDescent="0.2">
      <c r="A815" s="115" t="s">
        <v>218</v>
      </c>
      <c r="B815" s="102" t="s">
        <v>219</v>
      </c>
      <c r="C815" s="76"/>
      <c r="D815" s="76"/>
      <c r="E815" s="143">
        <f t="shared" ref="E815:G816" si="162">E816</f>
        <v>5000</v>
      </c>
      <c r="F815" s="143">
        <f t="shared" si="162"/>
        <v>5000</v>
      </c>
      <c r="G815" s="143">
        <f t="shared" si="162"/>
        <v>0</v>
      </c>
      <c r="H815" s="143">
        <f t="shared" si="155"/>
        <v>0</v>
      </c>
      <c r="I815" s="163">
        <f t="shared" si="156"/>
        <v>0</v>
      </c>
    </row>
    <row r="816" spans="1:9" x14ac:dyDescent="0.2">
      <c r="A816" s="105" t="s">
        <v>85</v>
      </c>
      <c r="B816" s="104" t="s">
        <v>219</v>
      </c>
      <c r="C816" s="106" t="s">
        <v>86</v>
      </c>
      <c r="D816" s="106"/>
      <c r="E816" s="147">
        <f t="shared" si="162"/>
        <v>5000</v>
      </c>
      <c r="F816" s="147">
        <f t="shared" si="162"/>
        <v>5000</v>
      </c>
      <c r="G816" s="147">
        <f t="shared" si="162"/>
        <v>0</v>
      </c>
      <c r="H816" s="147">
        <f t="shared" si="155"/>
        <v>0</v>
      </c>
      <c r="I816" s="164">
        <f t="shared" si="156"/>
        <v>0</v>
      </c>
    </row>
    <row r="817" spans="1:9" x14ac:dyDescent="0.2">
      <c r="A817" s="105" t="s">
        <v>94</v>
      </c>
      <c r="B817" s="104" t="s">
        <v>219</v>
      </c>
      <c r="C817" s="106" t="s">
        <v>95</v>
      </c>
      <c r="D817" s="106">
        <v>900100</v>
      </c>
      <c r="E817" s="147">
        <v>5000</v>
      </c>
      <c r="F817" s="147">
        <v>5000</v>
      </c>
      <c r="G817" s="147">
        <v>0</v>
      </c>
      <c r="H817" s="147">
        <f t="shared" si="155"/>
        <v>0</v>
      </c>
      <c r="I817" s="164">
        <f t="shared" si="156"/>
        <v>0</v>
      </c>
    </row>
    <row r="818" spans="1:9" x14ac:dyDescent="0.2">
      <c r="A818" s="100" t="s">
        <v>589</v>
      </c>
      <c r="B818" s="102" t="s">
        <v>590</v>
      </c>
      <c r="C818" s="106"/>
      <c r="D818" s="106"/>
      <c r="E818" s="143">
        <f t="shared" ref="E818:G819" si="163">E819</f>
        <v>31243</v>
      </c>
      <c r="F818" s="143">
        <f t="shared" si="163"/>
        <v>31243</v>
      </c>
      <c r="G818" s="143">
        <f t="shared" si="163"/>
        <v>17897.3</v>
      </c>
      <c r="H818" s="143">
        <f t="shared" si="155"/>
        <v>57.28419165893159</v>
      </c>
      <c r="I818" s="163">
        <f t="shared" si="156"/>
        <v>57.28419165893159</v>
      </c>
    </row>
    <row r="819" spans="1:9" x14ac:dyDescent="0.2">
      <c r="A819" s="105" t="s">
        <v>85</v>
      </c>
      <c r="B819" s="104" t="s">
        <v>590</v>
      </c>
      <c r="C819" s="106" t="s">
        <v>86</v>
      </c>
      <c r="D819" s="106"/>
      <c r="E819" s="147">
        <f t="shared" si="163"/>
        <v>31243</v>
      </c>
      <c r="F819" s="147">
        <f t="shared" si="163"/>
        <v>31243</v>
      </c>
      <c r="G819" s="147">
        <f t="shared" si="163"/>
        <v>17897.3</v>
      </c>
      <c r="H819" s="147">
        <f t="shared" si="155"/>
        <v>57.28419165893159</v>
      </c>
      <c r="I819" s="164">
        <f t="shared" si="156"/>
        <v>57.28419165893159</v>
      </c>
    </row>
    <row r="820" spans="1:9" x14ac:dyDescent="0.2">
      <c r="A820" s="105" t="s">
        <v>591</v>
      </c>
      <c r="B820" s="104" t="s">
        <v>590</v>
      </c>
      <c r="C820" s="106">
        <v>830</v>
      </c>
      <c r="D820" s="106">
        <v>900100</v>
      </c>
      <c r="E820" s="147">
        <v>31243</v>
      </c>
      <c r="F820" s="147">
        <v>31243</v>
      </c>
      <c r="G820" s="147">
        <f>5913.1+9872+2112.2</f>
        <v>17897.3</v>
      </c>
      <c r="H820" s="147">
        <f t="shared" si="155"/>
        <v>57.28419165893159</v>
      </c>
      <c r="I820" s="164">
        <f t="shared" si="156"/>
        <v>57.28419165893159</v>
      </c>
    </row>
    <row r="821" spans="1:9" ht="16.5" customHeight="1" thickBot="1" x14ac:dyDescent="0.25">
      <c r="A821" s="137" t="s">
        <v>278</v>
      </c>
      <c r="B821" s="174"/>
      <c r="C821" s="174"/>
      <c r="D821" s="144"/>
      <c r="E821" s="160">
        <f>E787+E808+E786</f>
        <v>6555171.1000000006</v>
      </c>
      <c r="F821" s="160">
        <f>F787+F808+F786</f>
        <v>6597405.5</v>
      </c>
      <c r="G821" s="160">
        <f>G787+G808+G786</f>
        <v>3225651.9999999995</v>
      </c>
      <c r="H821" s="160">
        <f t="shared" si="155"/>
        <v>49.207746842794073</v>
      </c>
      <c r="I821" s="226">
        <f t="shared" si="156"/>
        <v>48.892735182034805</v>
      </c>
    </row>
    <row r="822" spans="1:9" x14ac:dyDescent="0.2">
      <c r="G822" s="172"/>
      <c r="I822" s="78"/>
    </row>
    <row r="826" spans="1:9" x14ac:dyDescent="0.2">
      <c r="G826" s="172"/>
    </row>
  </sheetData>
  <autoFilter ref="B8:I821" xr:uid="{00000000-0009-0000-0000-000000000000}"/>
  <mergeCells count="6">
    <mergeCell ref="G2:I2"/>
    <mergeCell ref="B821:C821"/>
    <mergeCell ref="G3:I3"/>
    <mergeCell ref="G4:I4"/>
    <mergeCell ref="A5:I5"/>
    <mergeCell ref="B6:I6"/>
  </mergeCells>
  <pageMargins left="0.98425196850393704" right="0.62992125984251968" top="0.39370078740157483" bottom="0.39370078740157483" header="0.11811023622047245" footer="0.11811023622047245"/>
  <pageSetup paperSize="9" scale="5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9"/>
  <sheetViews>
    <sheetView zoomScale="145" zoomScaleNormal="145" workbookViewId="0">
      <selection activeCell="S2" sqref="S1:S1048576"/>
    </sheetView>
  </sheetViews>
  <sheetFormatPr defaultColWidth="9.28515625" defaultRowHeight="12.75" x14ac:dyDescent="0.2"/>
  <cols>
    <col min="1" max="1" width="0.7109375" style="28" customWidth="1" collapsed="1"/>
    <col min="2" max="13" width="0.5703125" style="28" customWidth="1" collapsed="1"/>
    <col min="14" max="15" width="35.7109375" style="28" customWidth="1" collapsed="1"/>
    <col min="16" max="17" width="5.7109375" style="28" customWidth="1" collapsed="1"/>
    <col min="18" max="18" width="10.7109375" style="28" customWidth="1" collapsed="1"/>
    <col min="19" max="19" width="4.7109375" style="28" customWidth="1" collapsed="1"/>
    <col min="20" max="20" width="9.7109375" style="28" customWidth="1" collapsed="1"/>
    <col min="21" max="21" width="10" style="28" customWidth="1" collapsed="1"/>
    <col min="22" max="22" width="10.28515625" style="28" customWidth="1" collapsed="1"/>
    <col min="23" max="23" width="9.7109375" style="28" customWidth="1" collapsed="1"/>
    <col min="24" max="24" width="14.28515625" style="28" customWidth="1" collapsed="1"/>
    <col min="25" max="25" width="12.7109375" style="28" customWidth="1" collapsed="1"/>
    <col min="26" max="26" width="2.28515625" style="28" customWidth="1" collapsed="1"/>
    <col min="27" max="27" width="14.28515625" style="28" customWidth="1" collapsed="1"/>
    <col min="28" max="28" width="0.5703125" style="28" customWidth="1" collapsed="1"/>
    <col min="29" max="974" width="8.7109375" style="28" customWidth="1" collapsed="1"/>
    <col min="975" max="16384" width="9.28515625" style="28" collapsed="1"/>
  </cols>
  <sheetData>
    <row r="1" spans="1:27" ht="15" x14ac:dyDescent="0.25">
      <c r="A1" s="1"/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179" t="s">
        <v>1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</row>
    <row r="4" spans="1:27" ht="9" customHeight="1" x14ac:dyDescent="0.2">
      <c r="A4" s="2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179" t="s">
        <v>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</row>
    <row r="6" spans="1:27" ht="18.75" customHeight="1" thickBot="1" x14ac:dyDescent="0.25">
      <c r="A6" s="2"/>
      <c r="B6" s="204" t="s">
        <v>44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4" customFormat="1" ht="23.25" customHeight="1" thickBot="1" x14ac:dyDescent="0.25">
      <c r="A7" s="21"/>
      <c r="B7" s="202" t="s">
        <v>3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2" t="s">
        <v>4</v>
      </c>
      <c r="Q7" s="22" t="s">
        <v>5</v>
      </c>
      <c r="R7" s="23" t="s">
        <v>6</v>
      </c>
      <c r="S7" s="23" t="s">
        <v>7</v>
      </c>
      <c r="T7" s="23" t="s">
        <v>41</v>
      </c>
      <c r="U7" s="23" t="s">
        <v>45</v>
      </c>
      <c r="V7" s="23" t="s">
        <v>53</v>
      </c>
      <c r="W7" s="23" t="s">
        <v>51</v>
      </c>
      <c r="X7" s="23" t="s">
        <v>8</v>
      </c>
      <c r="Y7" s="203" t="s">
        <v>9</v>
      </c>
      <c r="Z7" s="203"/>
      <c r="AA7" s="33" t="s">
        <v>10</v>
      </c>
    </row>
    <row r="8" spans="1:27" ht="13.5" thickBot="1" x14ac:dyDescent="0.25">
      <c r="A8" s="4"/>
      <c r="B8" s="213" t="s">
        <v>11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30" t="s">
        <v>11</v>
      </c>
      <c r="Q8" s="30" t="s">
        <v>11</v>
      </c>
      <c r="R8" s="30" t="s">
        <v>11</v>
      </c>
      <c r="S8" s="30" t="s">
        <v>11</v>
      </c>
      <c r="T8" s="30" t="s">
        <v>11</v>
      </c>
      <c r="U8" s="30" t="s">
        <v>11</v>
      </c>
      <c r="V8" s="30" t="s">
        <v>11</v>
      </c>
      <c r="W8" s="30" t="s">
        <v>11</v>
      </c>
      <c r="X8" s="30" t="s">
        <v>11</v>
      </c>
      <c r="Y8" s="214" t="s">
        <v>11</v>
      </c>
      <c r="Z8" s="214"/>
      <c r="AA8" s="35" t="s">
        <v>11</v>
      </c>
    </row>
    <row r="9" spans="1:27" x14ac:dyDescent="0.2">
      <c r="A9" s="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2.75" customHeight="1" x14ac:dyDescent="0.2">
      <c r="A10" s="5"/>
      <c r="B10" s="215" t="s">
        <v>12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9" t="s">
        <v>13</v>
      </c>
      <c r="Q10" s="9"/>
      <c r="R10" s="9"/>
      <c r="S10" s="9"/>
      <c r="T10" s="9"/>
      <c r="U10" s="9"/>
      <c r="V10" s="9"/>
      <c r="W10" s="9"/>
      <c r="X10" s="38" t="s">
        <v>14</v>
      </c>
      <c r="Y10" s="216" t="s">
        <v>15</v>
      </c>
      <c r="Z10" s="216"/>
      <c r="AA10" s="39" t="s">
        <v>16</v>
      </c>
    </row>
    <row r="11" spans="1:27" ht="14.25" customHeight="1" x14ac:dyDescent="0.2">
      <c r="A11" s="5"/>
      <c r="B11" s="16"/>
      <c r="C11" s="217" t="s">
        <v>17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10" t="s">
        <v>13</v>
      </c>
      <c r="Q11" s="10" t="s">
        <v>18</v>
      </c>
      <c r="R11" s="10"/>
      <c r="S11" s="10"/>
      <c r="T11" s="10"/>
      <c r="U11" s="10"/>
      <c r="V11" s="10"/>
      <c r="W11" s="10"/>
      <c r="X11" s="40" t="s">
        <v>14</v>
      </c>
      <c r="Y11" s="218" t="s">
        <v>15</v>
      </c>
      <c r="Z11" s="218"/>
      <c r="AA11" s="41" t="s">
        <v>16</v>
      </c>
    </row>
    <row r="12" spans="1:27" ht="14.25" customHeight="1" x14ac:dyDescent="0.2">
      <c r="A12" s="5"/>
      <c r="B12" s="16"/>
      <c r="C12" s="42"/>
      <c r="D12" s="224" t="s">
        <v>19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11" t="s">
        <v>13</v>
      </c>
      <c r="Q12" s="11" t="s">
        <v>20</v>
      </c>
      <c r="R12" s="11"/>
      <c r="S12" s="11"/>
      <c r="T12" s="11"/>
      <c r="U12" s="11"/>
      <c r="V12" s="11"/>
      <c r="W12" s="11"/>
      <c r="X12" s="27" t="s">
        <v>14</v>
      </c>
      <c r="Y12" s="219" t="s">
        <v>15</v>
      </c>
      <c r="Z12" s="219"/>
      <c r="AA12" s="43" t="s">
        <v>16</v>
      </c>
    </row>
    <row r="13" spans="1:27" ht="12.75" customHeight="1" x14ac:dyDescent="0.2">
      <c r="A13" s="5"/>
      <c r="B13" s="16"/>
      <c r="C13" s="42"/>
      <c r="D13" s="44"/>
      <c r="E13" s="220" t="s">
        <v>21</v>
      </c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12" t="s">
        <v>13</v>
      </c>
      <c r="Q13" s="12" t="s">
        <v>20</v>
      </c>
      <c r="R13" s="12" t="s">
        <v>22</v>
      </c>
      <c r="S13" s="12"/>
      <c r="T13" s="12"/>
      <c r="U13" s="12"/>
      <c r="V13" s="12"/>
      <c r="W13" s="12"/>
      <c r="X13" s="45" t="s">
        <v>14</v>
      </c>
      <c r="Y13" s="221" t="s">
        <v>15</v>
      </c>
      <c r="Z13" s="221"/>
      <c r="AA13" s="46" t="s">
        <v>16</v>
      </c>
    </row>
    <row r="14" spans="1:27" ht="12.75" customHeight="1" x14ac:dyDescent="0.2">
      <c r="A14" s="5"/>
      <c r="B14" s="16"/>
      <c r="C14" s="42"/>
      <c r="D14" s="44"/>
      <c r="E14" s="17"/>
      <c r="F14" s="222" t="s">
        <v>23</v>
      </c>
      <c r="G14" s="222"/>
      <c r="H14" s="222"/>
      <c r="I14" s="222"/>
      <c r="J14" s="222"/>
      <c r="K14" s="222"/>
      <c r="L14" s="222"/>
      <c r="M14" s="222"/>
      <c r="N14" s="222"/>
      <c r="O14" s="222"/>
      <c r="P14" s="13" t="s">
        <v>13</v>
      </c>
      <c r="Q14" s="13" t="s">
        <v>20</v>
      </c>
      <c r="R14" s="13" t="s">
        <v>24</v>
      </c>
      <c r="S14" s="13"/>
      <c r="T14" s="13"/>
      <c r="U14" s="13"/>
      <c r="V14" s="13"/>
      <c r="W14" s="13"/>
      <c r="X14" s="47" t="s">
        <v>14</v>
      </c>
      <c r="Y14" s="223" t="s">
        <v>15</v>
      </c>
      <c r="Z14" s="223"/>
      <c r="AA14" s="48" t="s">
        <v>16</v>
      </c>
    </row>
    <row r="15" spans="1:27" ht="12.75" customHeight="1" x14ac:dyDescent="0.2">
      <c r="A15" s="5"/>
      <c r="B15" s="16"/>
      <c r="C15" s="42"/>
      <c r="D15" s="44"/>
      <c r="E15" s="17"/>
      <c r="F15" s="18"/>
      <c r="G15" s="193" t="s">
        <v>25</v>
      </c>
      <c r="H15" s="193"/>
      <c r="I15" s="193"/>
      <c r="J15" s="193"/>
      <c r="K15" s="193"/>
      <c r="L15" s="193"/>
      <c r="M15" s="193"/>
      <c r="N15" s="193"/>
      <c r="O15" s="193"/>
      <c r="P15" s="14" t="s">
        <v>13</v>
      </c>
      <c r="Q15" s="14" t="s">
        <v>20</v>
      </c>
      <c r="R15" s="14" t="s">
        <v>26</v>
      </c>
      <c r="S15" s="14"/>
      <c r="T15" s="14"/>
      <c r="U15" s="14"/>
      <c r="V15" s="14"/>
      <c r="W15" s="14"/>
      <c r="X15" s="49" t="s">
        <v>14</v>
      </c>
      <c r="Y15" s="194" t="s">
        <v>15</v>
      </c>
      <c r="Z15" s="194"/>
      <c r="AA15" s="50" t="s">
        <v>16</v>
      </c>
    </row>
    <row r="16" spans="1:27" ht="12.75" customHeight="1" x14ac:dyDescent="0.2">
      <c r="A16" s="5"/>
      <c r="B16" s="16"/>
      <c r="C16" s="42"/>
      <c r="D16" s="44"/>
      <c r="E16" s="17"/>
      <c r="F16" s="18"/>
      <c r="G16" s="19"/>
      <c r="H16" s="195" t="s">
        <v>27</v>
      </c>
      <c r="I16" s="195"/>
      <c r="J16" s="195"/>
      <c r="K16" s="195"/>
      <c r="L16" s="195"/>
      <c r="M16" s="195"/>
      <c r="N16" s="195"/>
      <c r="O16" s="195"/>
      <c r="P16" s="15" t="s">
        <v>13</v>
      </c>
      <c r="Q16" s="15" t="s">
        <v>20</v>
      </c>
      <c r="R16" s="15" t="s">
        <v>28</v>
      </c>
      <c r="S16" s="15"/>
      <c r="T16" s="15"/>
      <c r="U16" s="15"/>
      <c r="V16" s="15"/>
      <c r="W16" s="15"/>
      <c r="X16" s="51" t="s">
        <v>14</v>
      </c>
      <c r="Y16" s="196" t="s">
        <v>15</v>
      </c>
      <c r="Z16" s="196"/>
      <c r="AA16" s="52" t="s">
        <v>16</v>
      </c>
    </row>
    <row r="17" spans="1:30" ht="12.75" customHeight="1" x14ac:dyDescent="0.2">
      <c r="A17" s="5"/>
      <c r="B17" s="16"/>
      <c r="C17" s="42"/>
      <c r="D17" s="44"/>
      <c r="E17" s="17"/>
      <c r="F17" s="18"/>
      <c r="G17" s="19"/>
      <c r="H17" s="20"/>
      <c r="I17" s="198" t="s">
        <v>55</v>
      </c>
      <c r="J17" s="199"/>
      <c r="K17" s="199"/>
      <c r="L17" s="199"/>
      <c r="M17" s="199"/>
      <c r="N17" s="199"/>
      <c r="O17" s="200"/>
      <c r="P17" s="64" t="s">
        <v>13</v>
      </c>
      <c r="Q17" s="64" t="s">
        <v>20</v>
      </c>
      <c r="R17" s="64" t="s">
        <v>28</v>
      </c>
      <c r="S17" s="64" t="s">
        <v>57</v>
      </c>
      <c r="T17" s="64"/>
      <c r="U17" s="64"/>
      <c r="V17" s="64"/>
      <c r="W17" s="64"/>
      <c r="X17" s="65" t="s">
        <v>14</v>
      </c>
      <c r="Y17" s="197" t="s">
        <v>15</v>
      </c>
      <c r="Z17" s="197"/>
      <c r="AA17" s="66" t="s">
        <v>16</v>
      </c>
      <c r="AD17" s="28" t="s">
        <v>47</v>
      </c>
    </row>
    <row r="18" spans="1:30" ht="12.75" customHeight="1" x14ac:dyDescent="0.2">
      <c r="A18" s="5"/>
      <c r="B18" s="16"/>
      <c r="C18" s="42"/>
      <c r="D18" s="44"/>
      <c r="E18" s="17"/>
      <c r="F18" s="18"/>
      <c r="G18" s="19"/>
      <c r="H18" s="20"/>
      <c r="I18" s="210" t="s">
        <v>56</v>
      </c>
      <c r="J18" s="211"/>
      <c r="K18" s="211"/>
      <c r="L18" s="211"/>
      <c r="M18" s="211"/>
      <c r="N18" s="211"/>
      <c r="O18" s="212"/>
      <c r="P18" s="26" t="s">
        <v>13</v>
      </c>
      <c r="Q18" s="26" t="s">
        <v>20</v>
      </c>
      <c r="R18" s="26" t="s">
        <v>28</v>
      </c>
      <c r="S18" s="26" t="s">
        <v>58</v>
      </c>
      <c r="T18" s="26"/>
      <c r="U18" s="26"/>
      <c r="V18" s="26"/>
      <c r="W18" s="26"/>
      <c r="X18" s="53" t="s">
        <v>14</v>
      </c>
      <c r="Y18" s="208" t="s">
        <v>15</v>
      </c>
      <c r="Z18" s="208"/>
      <c r="AA18" s="54" t="s">
        <v>16</v>
      </c>
    </row>
    <row r="19" spans="1:30" ht="12.75" customHeight="1" x14ac:dyDescent="0.2">
      <c r="A19" s="5"/>
      <c r="B19" s="16"/>
      <c r="C19" s="42"/>
      <c r="D19" s="44"/>
      <c r="E19" s="17"/>
      <c r="F19" s="18"/>
      <c r="G19" s="19"/>
      <c r="H19" s="20"/>
      <c r="I19" s="205" t="s">
        <v>29</v>
      </c>
      <c r="J19" s="206"/>
      <c r="K19" s="206"/>
      <c r="L19" s="206"/>
      <c r="M19" s="206"/>
      <c r="N19" s="206"/>
      <c r="O19" s="207"/>
      <c r="P19" s="67" t="s">
        <v>13</v>
      </c>
      <c r="Q19" s="67" t="s">
        <v>20</v>
      </c>
      <c r="R19" s="67" t="s">
        <v>28</v>
      </c>
      <c r="S19" s="67" t="s">
        <v>30</v>
      </c>
      <c r="T19" s="67"/>
      <c r="U19" s="67"/>
      <c r="V19" s="67"/>
      <c r="W19" s="67"/>
      <c r="X19" s="68" t="s">
        <v>14</v>
      </c>
      <c r="Y19" s="209" t="s">
        <v>15</v>
      </c>
      <c r="Z19" s="209"/>
      <c r="AA19" s="69" t="s">
        <v>16</v>
      </c>
    </row>
    <row r="20" spans="1:30" ht="12.75" customHeight="1" x14ac:dyDescent="0.2">
      <c r="A20" s="5"/>
      <c r="B20" s="16"/>
      <c r="C20" s="42"/>
      <c r="D20" s="44"/>
      <c r="E20" s="17"/>
      <c r="F20" s="18"/>
      <c r="G20" s="19"/>
      <c r="H20" s="20"/>
      <c r="I20" s="24"/>
      <c r="J20" s="187" t="s">
        <v>42</v>
      </c>
      <c r="K20" s="188"/>
      <c r="L20" s="188"/>
      <c r="M20" s="188"/>
      <c r="N20" s="188"/>
      <c r="O20" s="189"/>
      <c r="P20" s="55" t="s">
        <v>13</v>
      </c>
      <c r="Q20" s="55" t="s">
        <v>20</v>
      </c>
      <c r="R20" s="55" t="s">
        <v>28</v>
      </c>
      <c r="S20" s="55" t="s">
        <v>30</v>
      </c>
      <c r="T20" s="29" t="s">
        <v>43</v>
      </c>
      <c r="U20" s="29"/>
      <c r="V20" s="29"/>
      <c r="W20" s="29"/>
      <c r="X20" s="56" t="s">
        <v>14</v>
      </c>
      <c r="Y20" s="178" t="s">
        <v>15</v>
      </c>
      <c r="Z20" s="178"/>
      <c r="AA20" s="57" t="s">
        <v>16</v>
      </c>
    </row>
    <row r="21" spans="1:30" ht="12.75" customHeight="1" x14ac:dyDescent="0.2">
      <c r="A21" s="5"/>
      <c r="B21" s="16"/>
      <c r="C21" s="42"/>
      <c r="D21" s="44"/>
      <c r="E21" s="17"/>
      <c r="F21" s="18"/>
      <c r="G21" s="19"/>
      <c r="H21" s="20"/>
      <c r="I21" s="24"/>
      <c r="J21" s="31"/>
      <c r="K21" s="187" t="s">
        <v>49</v>
      </c>
      <c r="L21" s="188"/>
      <c r="M21" s="188"/>
      <c r="N21" s="188"/>
      <c r="O21" s="189"/>
      <c r="P21" s="55" t="s">
        <v>13</v>
      </c>
      <c r="Q21" s="55" t="s">
        <v>20</v>
      </c>
      <c r="R21" s="55" t="s">
        <v>28</v>
      </c>
      <c r="S21" s="55" t="s">
        <v>30</v>
      </c>
      <c r="T21" s="29" t="s">
        <v>43</v>
      </c>
      <c r="U21" s="29" t="s">
        <v>46</v>
      </c>
      <c r="V21" s="29"/>
      <c r="W21" s="29"/>
      <c r="X21" s="56" t="s">
        <v>14</v>
      </c>
      <c r="Y21" s="178" t="s">
        <v>15</v>
      </c>
      <c r="Z21" s="178"/>
      <c r="AA21" s="57" t="s">
        <v>16</v>
      </c>
    </row>
    <row r="22" spans="1:30" ht="12.75" customHeight="1" x14ac:dyDescent="0.2">
      <c r="A22" s="5"/>
      <c r="B22" s="16"/>
      <c r="C22" s="42"/>
      <c r="D22" s="44"/>
      <c r="E22" s="17"/>
      <c r="F22" s="18"/>
      <c r="G22" s="19"/>
      <c r="H22" s="20"/>
      <c r="I22" s="24"/>
      <c r="J22" s="31"/>
      <c r="K22" s="31"/>
      <c r="L22" s="187" t="s">
        <v>54</v>
      </c>
      <c r="M22" s="188"/>
      <c r="N22" s="188"/>
      <c r="O22" s="189"/>
      <c r="P22" s="55" t="s">
        <v>13</v>
      </c>
      <c r="Q22" s="55" t="s">
        <v>20</v>
      </c>
      <c r="R22" s="55" t="s">
        <v>28</v>
      </c>
      <c r="S22" s="55" t="s">
        <v>30</v>
      </c>
      <c r="T22" s="29" t="s">
        <v>43</v>
      </c>
      <c r="U22" s="29" t="s">
        <v>46</v>
      </c>
      <c r="V22" s="29" t="s">
        <v>52</v>
      </c>
      <c r="W22" s="29"/>
      <c r="X22" s="56" t="s">
        <v>14</v>
      </c>
      <c r="Y22" s="178" t="s">
        <v>15</v>
      </c>
      <c r="Z22" s="178"/>
      <c r="AA22" s="57" t="s">
        <v>16</v>
      </c>
    </row>
    <row r="23" spans="1:30" ht="12.75" customHeight="1" x14ac:dyDescent="0.2">
      <c r="A23" s="5"/>
      <c r="B23" s="16"/>
      <c r="C23" s="42"/>
      <c r="D23" s="44"/>
      <c r="E23" s="17"/>
      <c r="F23" s="18"/>
      <c r="G23" s="19"/>
      <c r="H23" s="20"/>
      <c r="I23" s="24"/>
      <c r="J23" s="32"/>
      <c r="K23" s="32"/>
      <c r="L23" s="32"/>
      <c r="M23" s="190" t="s">
        <v>50</v>
      </c>
      <c r="N23" s="191"/>
      <c r="O23" s="192"/>
      <c r="P23" s="55" t="s">
        <v>13</v>
      </c>
      <c r="Q23" s="55" t="s">
        <v>20</v>
      </c>
      <c r="R23" s="55" t="s">
        <v>28</v>
      </c>
      <c r="S23" s="55" t="s">
        <v>30</v>
      </c>
      <c r="T23" s="29" t="s">
        <v>43</v>
      </c>
      <c r="U23" s="29" t="s">
        <v>46</v>
      </c>
      <c r="V23" s="29" t="s">
        <v>52</v>
      </c>
      <c r="W23" s="29" t="s">
        <v>48</v>
      </c>
      <c r="X23" s="56" t="s">
        <v>14</v>
      </c>
      <c r="Y23" s="178" t="s">
        <v>15</v>
      </c>
      <c r="Z23" s="178"/>
      <c r="AA23" s="57" t="s">
        <v>16</v>
      </c>
    </row>
    <row r="24" spans="1:30" ht="14.65" customHeight="1" thickBot="1" x14ac:dyDescent="0.25">
      <c r="X24" s="58"/>
      <c r="Y24" s="181"/>
      <c r="Z24" s="181"/>
      <c r="AA24" s="58"/>
    </row>
    <row r="25" spans="1:30" ht="13.5" thickBot="1" x14ac:dyDescent="0.25">
      <c r="A25" s="5"/>
      <c r="B25" s="184" t="s">
        <v>31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6"/>
      <c r="X25" s="59" t="s">
        <v>14</v>
      </c>
      <c r="Y25" s="182" t="s">
        <v>15</v>
      </c>
      <c r="Z25" s="182"/>
      <c r="AA25" s="60" t="s">
        <v>16</v>
      </c>
    </row>
    <row r="26" spans="1:30" x14ac:dyDescent="0.2"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30" ht="12.75" customHeight="1" x14ac:dyDescent="0.2">
      <c r="B27" s="179" t="s">
        <v>32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61" t="s">
        <v>33</v>
      </c>
      <c r="P27" s="62"/>
      <c r="Q27" s="183"/>
      <c r="R27" s="183"/>
      <c r="S27" s="62"/>
      <c r="T27" s="62"/>
      <c r="U27" s="62"/>
      <c r="V27" s="62"/>
      <c r="W27" s="62"/>
      <c r="X27" s="183" t="s">
        <v>34</v>
      </c>
      <c r="Y27" s="183"/>
      <c r="Z27" s="62"/>
      <c r="AA27" s="63" t="s">
        <v>35</v>
      </c>
    </row>
    <row r="28" spans="1:30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5" t="s">
        <v>36</v>
      </c>
      <c r="P28" s="25"/>
      <c r="Q28" s="180" t="s">
        <v>37</v>
      </c>
      <c r="R28" s="180"/>
      <c r="S28" s="25"/>
      <c r="T28" s="25"/>
      <c r="U28" s="25"/>
      <c r="V28" s="25"/>
      <c r="W28" s="25"/>
      <c r="X28" s="180" t="s">
        <v>38</v>
      </c>
      <c r="Y28" s="180"/>
      <c r="Z28" s="25"/>
      <c r="AA28" s="25" t="s">
        <v>39</v>
      </c>
    </row>
    <row r="29" spans="1:30" x14ac:dyDescent="0.2">
      <c r="I29" s="8" t="s">
        <v>40</v>
      </c>
      <c r="J29" s="8"/>
      <c r="K29" s="8"/>
      <c r="L29" s="8"/>
      <c r="M29" s="8"/>
      <c r="N29" s="8"/>
    </row>
  </sheetData>
  <mergeCells count="45">
    <mergeCell ref="I19:O19"/>
    <mergeCell ref="Y18:Z18"/>
    <mergeCell ref="Y19:Z19"/>
    <mergeCell ref="I18:O18"/>
    <mergeCell ref="B8:O8"/>
    <mergeCell ref="Y8:Z8"/>
    <mergeCell ref="B10:O10"/>
    <mergeCell ref="Y10:Z10"/>
    <mergeCell ref="C11:O11"/>
    <mergeCell ref="Y11:Z11"/>
    <mergeCell ref="Y12:Z12"/>
    <mergeCell ref="E13:O13"/>
    <mergeCell ref="Y13:Z13"/>
    <mergeCell ref="F14:O14"/>
    <mergeCell ref="Y14:Z14"/>
    <mergeCell ref="D12:O12"/>
    <mergeCell ref="B1:AA1"/>
    <mergeCell ref="B3:AA3"/>
    <mergeCell ref="B5:AA5"/>
    <mergeCell ref="B7:O7"/>
    <mergeCell ref="Y7:Z7"/>
    <mergeCell ref="B4:N4"/>
    <mergeCell ref="B6:N6"/>
    <mergeCell ref="G15:O15"/>
    <mergeCell ref="Y15:Z15"/>
    <mergeCell ref="H16:O16"/>
    <mergeCell ref="Y16:Z16"/>
    <mergeCell ref="Y17:Z17"/>
    <mergeCell ref="I17:O17"/>
    <mergeCell ref="Y20:Z20"/>
    <mergeCell ref="B27:N27"/>
    <mergeCell ref="Q28:R28"/>
    <mergeCell ref="X28:Y28"/>
    <mergeCell ref="Y24:Z24"/>
    <mergeCell ref="Y25:Z25"/>
    <mergeCell ref="Q27:R27"/>
    <mergeCell ref="X27:Y27"/>
    <mergeCell ref="Y23:Z23"/>
    <mergeCell ref="B25:W25"/>
    <mergeCell ref="Y22:Z22"/>
    <mergeCell ref="Y21:Z21"/>
    <mergeCell ref="J20:O20"/>
    <mergeCell ref="K21:O21"/>
    <mergeCell ref="M23:O23"/>
    <mergeCell ref="L22:O22"/>
  </mergeCells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41</vt:i4>
      </vt:variant>
    </vt:vector>
  </HeadingPairs>
  <TitlesOfParts>
    <vt:vector size="43" baseType="lpstr">
      <vt:lpstr>2024-2026 (3)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TotalVR1</vt:lpstr>
      <vt:lpstr>TotalVR2</vt:lpstr>
      <vt:lpstr>VR</vt:lpstr>
      <vt:lpstr>Year1</vt:lpstr>
      <vt:lpstr>Year2</vt:lpstr>
      <vt:lpstr>Year3</vt:lpstr>
      <vt:lpstr>'2024-2026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ГаврилинаОВ</cp:lastModifiedBy>
  <cp:revision>0</cp:revision>
  <cp:lastPrinted>2024-07-03T11:54:56Z</cp:lastPrinted>
  <dcterms:created xsi:type="dcterms:W3CDTF">2017-02-20T14:15:25Z</dcterms:created>
  <dcterms:modified xsi:type="dcterms:W3CDTF">2024-10-07T13:40:58Z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