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24\исполнение\9 месяцев\"/>
    </mc:Choice>
  </mc:AlternateContent>
  <xr:revisionPtr revIDLastSave="0" documentId="13_ncr:1_{414E659C-A291-41C4-9854-06BA0654780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2024-2026" sheetId="2" r:id="rId1"/>
    <sheet name="Лист1" sheetId="1" state="hidden" r:id="rId2"/>
  </sheets>
  <definedNames>
    <definedName name="_xlnm._FilterDatabase" localSheetId="0" hidden="1">'2024-2026'!$B$1:$L$1057</definedName>
    <definedName name="clsAnalityc1">Лист1!$U$24</definedName>
    <definedName name="clsAnalityc2">Лист1!$V$24</definedName>
    <definedName name="clsAnalityc3">Лист1!$W$24</definedName>
    <definedName name="ColTotalAnalityc1">Лист1!$K$24</definedName>
    <definedName name="ColTotalAnalityc2">Лист1!$L$24</definedName>
    <definedName name="ColTotalAnalityc3">Лист1!$M$24</definedName>
    <definedName name="ColTotalCSR1">Лист1!$E$24</definedName>
    <definedName name="ColTotalCSR2">Лист1!$F$24</definedName>
    <definedName name="ColTotalCSR3">Лист1!$G$24</definedName>
    <definedName name="ColTotalCSR4">Лист1!$H$24</definedName>
    <definedName name="ColTotalFKR1">Лист1!$C$24</definedName>
    <definedName name="ColTotalFKR2">Лист1!$D$24</definedName>
    <definedName name="ColTotalGRBS">Лист1!$B$24</definedName>
    <definedName name="ColTotalSubEKR">Лист1!$J$24</definedName>
    <definedName name="CSR">Лист1!$R$24</definedName>
    <definedName name="FKR">Лист1!$Q$24</definedName>
    <definedName name="Footer">Лист1!$B$26:$AA$29</definedName>
    <definedName name="GRBS">Лист1!$P$24</definedName>
    <definedName name="Header">Лист1!$B$1:$AA$8</definedName>
    <definedName name="Row">Лист1!$B$24:$AA$24</definedName>
    <definedName name="SubEKR">Лист1!$T$24</definedName>
    <definedName name="Total">Лист1!$B$25:$AA$25</definedName>
    <definedName name="TotalAnalityc1">Лист1!$B$21:$AA$21</definedName>
    <definedName name="TotalAnalityc2">Лист1!$B$22:$AA$22</definedName>
    <definedName name="TotalAnalityc3">Лист1!$B$23:$AA$23</definedName>
    <definedName name="TotalCSRXX00000000">Лист1!$B$13:$AA$13</definedName>
    <definedName name="TotalCSRXXX0000000">Лист1!$B$14:$AA$14</definedName>
    <definedName name="TotalCSRXXXXX00000">Лист1!$B$15:$AA$15</definedName>
    <definedName name="TotalCSRXXXXXXXXXX">Лист1!$B$16:$AA$16</definedName>
    <definedName name="TotalFKRXX00">Лист1!$B$11:$AA$11</definedName>
    <definedName name="TotalFKRXXXX">Лист1!$B$12:$AA$12</definedName>
    <definedName name="TotalGRBS">Лист1!$B$10:$AA$10</definedName>
    <definedName name="TotalSubEKR">Лист1!$B$20:$AA$20</definedName>
    <definedName name="TotalVR">Лист1!$B$19:$AA$19</definedName>
    <definedName name="TotalVR1">Лист1!$B$17:$AA$17</definedName>
    <definedName name="TotalVR2">Лист1!$B$18:$AA$18</definedName>
    <definedName name="VR">Лист1!$S$24</definedName>
    <definedName name="Year1">Лист1!$X$24</definedName>
    <definedName name="Year2">Лист1!$Y$24</definedName>
    <definedName name="Year3">Лист1!$AA$24</definedName>
    <definedName name="_xlnm.Print_Area" localSheetId="0">'2024-2026'!$A$1:$J$1057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952" i="2" l="1"/>
  <c r="J951" i="2"/>
  <c r="J950" i="2"/>
  <c r="J949" i="2"/>
  <c r="J948" i="2"/>
  <c r="J947" i="2"/>
  <c r="F946" i="2"/>
  <c r="F945" i="2" s="1"/>
  <c r="F944" i="2" s="1"/>
  <c r="F943" i="2" s="1"/>
  <c r="F942" i="2" s="1"/>
  <c r="I896" i="2"/>
  <c r="I894" i="2"/>
  <c r="J865" i="2"/>
  <c r="J621" i="2"/>
  <c r="J620" i="2"/>
  <c r="J619" i="2"/>
  <c r="J515" i="2"/>
  <c r="J455" i="2"/>
  <c r="J454" i="2"/>
  <c r="J331" i="2"/>
  <c r="G754" i="2" l="1"/>
  <c r="H537" i="2" l="1"/>
  <c r="F537" i="2"/>
  <c r="G538" i="2"/>
  <c r="G537" i="2" s="1"/>
  <c r="G514" i="2"/>
  <c r="G513" i="2" l="1"/>
  <c r="J513" i="2" s="1"/>
  <c r="J514" i="2"/>
  <c r="G453" i="2"/>
  <c r="F452" i="2"/>
  <c r="H700" i="2"/>
  <c r="H734" i="2"/>
  <c r="H185" i="2"/>
  <c r="H354" i="2"/>
  <c r="H350" i="2"/>
  <c r="H346" i="2"/>
  <c r="H343" i="2"/>
  <c r="H946" i="2"/>
  <c r="G452" i="2" l="1"/>
  <c r="J452" i="2" s="1"/>
  <c r="J453" i="2"/>
  <c r="H945" i="2"/>
  <c r="H959" i="2"/>
  <c r="H895" i="2"/>
  <c r="I895" i="2" s="1"/>
  <c r="H888" i="2"/>
  <c r="H795" i="2"/>
  <c r="H864" i="2"/>
  <c r="H944" i="2" l="1"/>
  <c r="H863" i="2"/>
  <c r="G864" i="2"/>
  <c r="G863" i="2" s="1"/>
  <c r="H844" i="2"/>
  <c r="H843" i="2" s="1"/>
  <c r="H842" i="2" s="1"/>
  <c r="H841" i="2" s="1"/>
  <c r="H840" i="2" s="1"/>
  <c r="G844" i="2"/>
  <c r="G843" i="2" s="1"/>
  <c r="G842" i="2" s="1"/>
  <c r="G841" i="2" s="1"/>
  <c r="G840" i="2" s="1"/>
  <c r="F844" i="2"/>
  <c r="F843" i="2" s="1"/>
  <c r="F842" i="2" s="1"/>
  <c r="F841" i="2" s="1"/>
  <c r="F840" i="2" s="1"/>
  <c r="H754" i="2"/>
  <c r="H753" i="2" s="1"/>
  <c r="H752" i="2" s="1"/>
  <c r="H751" i="2" s="1"/>
  <c r="H750" i="2" s="1"/>
  <c r="G753" i="2"/>
  <c r="G752" i="2" s="1"/>
  <c r="G751" i="2" s="1"/>
  <c r="G750" i="2" s="1"/>
  <c r="F754" i="2"/>
  <c r="F753" i="2" s="1"/>
  <c r="F752" i="2" s="1"/>
  <c r="F751" i="2" s="1"/>
  <c r="F750" i="2" s="1"/>
  <c r="G713" i="2"/>
  <c r="H697" i="2"/>
  <c r="H696" i="2" s="1"/>
  <c r="G697" i="2"/>
  <c r="G696" i="2" s="1"/>
  <c r="J863" i="2" l="1"/>
  <c r="H943" i="2"/>
  <c r="J864" i="2"/>
  <c r="H618" i="2"/>
  <c r="G618" i="2"/>
  <c r="G617" i="2" s="1"/>
  <c r="G616" i="2" s="1"/>
  <c r="G615" i="2" s="1"/>
  <c r="G614" i="2" s="1"/>
  <c r="F618" i="2"/>
  <c r="F617" i="2" s="1"/>
  <c r="F616" i="2" s="1"/>
  <c r="F615" i="2" s="1"/>
  <c r="F614" i="2" s="1"/>
  <c r="H596" i="2"/>
  <c r="H595" i="2" s="1"/>
  <c r="H594" i="2" s="1"/>
  <c r="G596" i="2"/>
  <c r="G595" i="2" s="1"/>
  <c r="G594" i="2" s="1"/>
  <c r="F596" i="2"/>
  <c r="F595" i="2" s="1"/>
  <c r="F594" i="2" s="1"/>
  <c r="H942" i="2" l="1"/>
  <c r="H617" i="2"/>
  <c r="J618" i="2"/>
  <c r="G946" i="2"/>
  <c r="G945" i="2" l="1"/>
  <c r="J946" i="2"/>
  <c r="H616" i="2"/>
  <c r="J617" i="2"/>
  <c r="G732" i="2"/>
  <c r="F732" i="2"/>
  <c r="G734" i="2"/>
  <c r="H732" i="2"/>
  <c r="H330" i="2"/>
  <c r="G330" i="2"/>
  <c r="G329" i="2" s="1"/>
  <c r="G328" i="2" s="1"/>
  <c r="F330" i="2"/>
  <c r="F329" i="2" s="1"/>
  <c r="F328" i="2" s="1"/>
  <c r="I1056" i="2"/>
  <c r="I1048" i="2"/>
  <c r="I1045" i="2"/>
  <c r="I1042" i="2"/>
  <c r="I1034" i="2"/>
  <c r="I1029" i="2"/>
  <c r="I1022" i="2"/>
  <c r="I1017" i="2"/>
  <c r="I1014" i="2"/>
  <c r="I1006" i="2"/>
  <c r="I1003" i="2"/>
  <c r="I998" i="2"/>
  <c r="I995" i="2"/>
  <c r="I994" i="2"/>
  <c r="I993" i="2"/>
  <c r="I987" i="2"/>
  <c r="I980" i="2"/>
  <c r="I975" i="2"/>
  <c r="I973" i="2"/>
  <c r="I967" i="2"/>
  <c r="I960" i="2"/>
  <c r="I941" i="2"/>
  <c r="I936" i="2"/>
  <c r="I932" i="2"/>
  <c r="I928" i="2"/>
  <c r="I927" i="2"/>
  <c r="I924" i="2"/>
  <c r="I923" i="2"/>
  <c r="I919" i="2"/>
  <c r="I914" i="2"/>
  <c r="I913" i="2"/>
  <c r="I912" i="2"/>
  <c r="I909" i="2"/>
  <c r="I904" i="2"/>
  <c r="I892" i="2"/>
  <c r="I889" i="2"/>
  <c r="I888" i="2"/>
  <c r="I886" i="2"/>
  <c r="I880" i="2"/>
  <c r="I877" i="2"/>
  <c r="I875" i="2"/>
  <c r="I870" i="2"/>
  <c r="I869" i="2"/>
  <c r="I859" i="2"/>
  <c r="I854" i="2"/>
  <c r="I839" i="2"/>
  <c r="I838" i="2"/>
  <c r="I832" i="2"/>
  <c r="I826" i="2"/>
  <c r="I821" i="2"/>
  <c r="I815" i="2"/>
  <c r="I813" i="2"/>
  <c r="I812" i="2"/>
  <c r="I811" i="2"/>
  <c r="I807" i="2"/>
  <c r="I803" i="2"/>
  <c r="I802" i="2"/>
  <c r="I799" i="2"/>
  <c r="I796" i="2"/>
  <c r="I793" i="2"/>
  <c r="I792" i="2"/>
  <c r="I788" i="2"/>
  <c r="I783" i="2"/>
  <c r="I776" i="2"/>
  <c r="I775" i="2"/>
  <c r="I772" i="2"/>
  <c r="I771" i="2"/>
  <c r="I768" i="2"/>
  <c r="I767" i="2"/>
  <c r="I764" i="2"/>
  <c r="I763" i="2"/>
  <c r="I749" i="2"/>
  <c r="I747" i="2"/>
  <c r="I741" i="2"/>
  <c r="I739" i="2"/>
  <c r="I735" i="2"/>
  <c r="I727" i="2"/>
  <c r="I723" i="2"/>
  <c r="I720" i="2"/>
  <c r="I718" i="2"/>
  <c r="I714" i="2"/>
  <c r="I712" i="2"/>
  <c r="I708" i="2"/>
  <c r="I707" i="2"/>
  <c r="I706" i="2"/>
  <c r="I703" i="2"/>
  <c r="I701" i="2"/>
  <c r="I695" i="2"/>
  <c r="I694" i="2"/>
  <c r="I692" i="2"/>
  <c r="I691" i="2"/>
  <c r="I687" i="2"/>
  <c r="I685" i="2"/>
  <c r="I682" i="2"/>
  <c r="I679" i="2"/>
  <c r="I677" i="2"/>
  <c r="I675" i="2"/>
  <c r="I672" i="2"/>
  <c r="I670" i="2"/>
  <c r="I668" i="2"/>
  <c r="I665" i="2"/>
  <c r="I662" i="2"/>
  <c r="I660" i="2"/>
  <c r="I657" i="2"/>
  <c r="I655" i="2"/>
  <c r="I652" i="2"/>
  <c r="I650" i="2"/>
  <c r="I647" i="2"/>
  <c r="I645" i="2"/>
  <c r="I643" i="2"/>
  <c r="I641" i="2"/>
  <c r="I639" i="2"/>
  <c r="I632" i="2"/>
  <c r="I631" i="2"/>
  <c r="I628" i="2"/>
  <c r="I627" i="2"/>
  <c r="I613" i="2"/>
  <c r="I607" i="2"/>
  <c r="I601" i="2"/>
  <c r="I593" i="2"/>
  <c r="I589" i="2"/>
  <c r="I586" i="2"/>
  <c r="I583" i="2"/>
  <c r="I580" i="2"/>
  <c r="I577" i="2"/>
  <c r="I569" i="2"/>
  <c r="I566" i="2"/>
  <c r="I563" i="2"/>
  <c r="I560" i="2"/>
  <c r="I555" i="2"/>
  <c r="I547" i="2"/>
  <c r="I544" i="2"/>
  <c r="I543" i="2"/>
  <c r="I536" i="2"/>
  <c r="I533" i="2"/>
  <c r="I530" i="2"/>
  <c r="I525" i="2"/>
  <c r="I524" i="2"/>
  <c r="I523" i="2"/>
  <c r="I520" i="2"/>
  <c r="I519" i="2"/>
  <c r="I512" i="2"/>
  <c r="I511" i="2"/>
  <c r="I509" i="2"/>
  <c r="I503" i="2"/>
  <c r="I497" i="2"/>
  <c r="I495" i="2"/>
  <c r="I490" i="2"/>
  <c r="I483" i="2"/>
  <c r="I478" i="2"/>
  <c r="I474" i="2"/>
  <c r="I470" i="2"/>
  <c r="I467" i="2"/>
  <c r="I466" i="2"/>
  <c r="I463" i="2"/>
  <c r="I462" i="2"/>
  <c r="I459" i="2"/>
  <c r="I458" i="2"/>
  <c r="I451" i="2"/>
  <c r="I450" i="2"/>
  <c r="I446" i="2"/>
  <c r="I445" i="2"/>
  <c r="I442" i="2"/>
  <c r="I441" i="2"/>
  <c r="I436" i="2"/>
  <c r="I435" i="2"/>
  <c r="I428" i="2"/>
  <c r="I425" i="2"/>
  <c r="I424" i="2"/>
  <c r="I419" i="2"/>
  <c r="I416" i="2"/>
  <c r="I415" i="2"/>
  <c r="I412" i="2"/>
  <c r="I406" i="2"/>
  <c r="I400" i="2"/>
  <c r="I397" i="2"/>
  <c r="I391" i="2"/>
  <c r="I383" i="2"/>
  <c r="I377" i="2"/>
  <c r="I371" i="2"/>
  <c r="I364" i="2"/>
  <c r="I360" i="2"/>
  <c r="I357" i="2"/>
  <c r="I350" i="2"/>
  <c r="I338" i="2"/>
  <c r="I327" i="2"/>
  <c r="I324" i="2"/>
  <c r="I321" i="2"/>
  <c r="I319" i="2"/>
  <c r="I315" i="2"/>
  <c r="I309" i="2"/>
  <c r="I306" i="2"/>
  <c r="I303" i="2"/>
  <c r="I300" i="2"/>
  <c r="I297" i="2"/>
  <c r="I294" i="2"/>
  <c r="I287" i="2"/>
  <c r="I286" i="2"/>
  <c r="I279" i="2"/>
  <c r="I272" i="2"/>
  <c r="I265" i="2"/>
  <c r="I264" i="2"/>
  <c r="I256" i="2"/>
  <c r="I252" i="2"/>
  <c r="I248" i="2"/>
  <c r="I244" i="2"/>
  <c r="I241" i="2"/>
  <c r="I238" i="2"/>
  <c r="I231" i="2"/>
  <c r="I229" i="2"/>
  <c r="I227" i="2"/>
  <c r="I222" i="2"/>
  <c r="I217" i="2"/>
  <c r="I212" i="2"/>
  <c r="I208" i="2"/>
  <c r="I201" i="2"/>
  <c r="I193" i="2"/>
  <c r="I181" i="2"/>
  <c r="I175" i="2"/>
  <c r="I170" i="2"/>
  <c r="I164" i="2"/>
  <c r="I162" i="2"/>
  <c r="I159" i="2"/>
  <c r="I156" i="2"/>
  <c r="I154" i="2"/>
  <c r="I152" i="2"/>
  <c r="I149" i="2"/>
  <c r="I147" i="2"/>
  <c r="I144" i="2"/>
  <c r="I142" i="2"/>
  <c r="I137" i="2"/>
  <c r="I135" i="2"/>
  <c r="I133" i="2"/>
  <c r="I129" i="2"/>
  <c r="I127" i="2"/>
  <c r="I123" i="2"/>
  <c r="I117" i="2"/>
  <c r="I110" i="2"/>
  <c r="I107" i="2"/>
  <c r="I102" i="2"/>
  <c r="I97" i="2"/>
  <c r="I95" i="2"/>
  <c r="I93" i="2"/>
  <c r="I89" i="2"/>
  <c r="I87" i="2"/>
  <c r="I85" i="2"/>
  <c r="I78" i="2"/>
  <c r="I76" i="2"/>
  <c r="I70" i="2"/>
  <c r="I66" i="2"/>
  <c r="I64" i="2"/>
  <c r="I62" i="2"/>
  <c r="I57" i="2"/>
  <c r="I55" i="2"/>
  <c r="I49" i="2"/>
  <c r="I47" i="2"/>
  <c r="I41" i="2"/>
  <c r="I39" i="2"/>
  <c r="I32" i="2"/>
  <c r="I30" i="2"/>
  <c r="I28" i="2"/>
  <c r="I25" i="2"/>
  <c r="I22" i="2"/>
  <c r="I17" i="2"/>
  <c r="J1056" i="2"/>
  <c r="J1048" i="2"/>
  <c r="J1045" i="2"/>
  <c r="J1042" i="2"/>
  <c r="J1034" i="2"/>
  <c r="J1029" i="2"/>
  <c r="J1022" i="2"/>
  <c r="J1017" i="2"/>
  <c r="J1014" i="2"/>
  <c r="J1006" i="2"/>
  <c r="J1003" i="2"/>
  <c r="J998" i="2"/>
  <c r="J995" i="2"/>
  <c r="J994" i="2"/>
  <c r="J993" i="2"/>
  <c r="J987" i="2"/>
  <c r="J980" i="2"/>
  <c r="J975" i="2"/>
  <c r="J973" i="2"/>
  <c r="J967" i="2"/>
  <c r="J960" i="2"/>
  <c r="J941" i="2"/>
  <c r="J936" i="2"/>
  <c r="J928" i="2"/>
  <c r="J927" i="2"/>
  <c r="J924" i="2"/>
  <c r="J923" i="2"/>
  <c r="J919" i="2"/>
  <c r="J914" i="2"/>
  <c r="J913" i="2"/>
  <c r="J912" i="2"/>
  <c r="J909" i="2"/>
  <c r="J904" i="2"/>
  <c r="J896" i="2"/>
  <c r="J895" i="2"/>
  <c r="J894" i="2"/>
  <c r="J892" i="2"/>
  <c r="J889" i="2"/>
  <c r="J888" i="2"/>
  <c r="J886" i="2"/>
  <c r="J880" i="2"/>
  <c r="J877" i="2"/>
  <c r="J875" i="2"/>
  <c r="J870" i="2"/>
  <c r="J869" i="2"/>
  <c r="J859" i="2"/>
  <c r="J854" i="2"/>
  <c r="J839" i="2"/>
  <c r="J832" i="2"/>
  <c r="J826" i="2"/>
  <c r="J821" i="2"/>
  <c r="J812" i="2"/>
  <c r="J811" i="2"/>
  <c r="J807" i="2"/>
  <c r="J803" i="2"/>
  <c r="J802" i="2"/>
  <c r="J799" i="2"/>
  <c r="J796" i="2"/>
  <c r="J793" i="2"/>
  <c r="J792" i="2"/>
  <c r="J788" i="2"/>
  <c r="J783" i="2"/>
  <c r="J776" i="2"/>
  <c r="J775" i="2"/>
  <c r="J772" i="2"/>
  <c r="J771" i="2"/>
  <c r="J768" i="2"/>
  <c r="J767" i="2"/>
  <c r="J764" i="2"/>
  <c r="J763" i="2"/>
  <c r="J749" i="2"/>
  <c r="J747" i="2"/>
  <c r="J741" i="2"/>
  <c r="J739" i="2"/>
  <c r="J727" i="2"/>
  <c r="J723" i="2"/>
  <c r="J720" i="2"/>
  <c r="J718" i="2"/>
  <c r="J714" i="2"/>
  <c r="J712" i="2"/>
  <c r="J708" i="2"/>
  <c r="J707" i="2"/>
  <c r="J706" i="2"/>
  <c r="J703" i="2"/>
  <c r="J701" i="2"/>
  <c r="J695" i="2"/>
  <c r="J694" i="2"/>
  <c r="J692" i="2"/>
  <c r="J691" i="2"/>
  <c r="J687" i="2"/>
  <c r="J685" i="2"/>
  <c r="J682" i="2"/>
  <c r="J679" i="2"/>
  <c r="J677" i="2"/>
  <c r="J675" i="2"/>
  <c r="J672" i="2"/>
  <c r="J670" i="2"/>
  <c r="J668" i="2"/>
  <c r="J665" i="2"/>
  <c r="J662" i="2"/>
  <c r="J660" i="2"/>
  <c r="J657" i="2"/>
  <c r="J655" i="2"/>
  <c r="J652" i="2"/>
  <c r="J650" i="2"/>
  <c r="J647" i="2"/>
  <c r="J645" i="2"/>
  <c r="J643" i="2"/>
  <c r="J641" i="2"/>
  <c r="J639" i="2"/>
  <c r="J632" i="2"/>
  <c r="J631" i="2"/>
  <c r="J628" i="2"/>
  <c r="J627" i="2"/>
  <c r="J613" i="2"/>
  <c r="J607" i="2"/>
  <c r="J601" i="2"/>
  <c r="J593" i="2"/>
  <c r="J589" i="2"/>
  <c r="J586" i="2"/>
  <c r="J583" i="2"/>
  <c r="J580" i="2"/>
  <c r="J577" i="2"/>
  <c r="J569" i="2"/>
  <c r="J566" i="2"/>
  <c r="J563" i="2"/>
  <c r="J560" i="2"/>
  <c r="J555" i="2"/>
  <c r="J547" i="2"/>
  <c r="J544" i="2"/>
  <c r="J543" i="2"/>
  <c r="J536" i="2"/>
  <c r="J533" i="2"/>
  <c r="J530" i="2"/>
  <c r="J525" i="2"/>
  <c r="J524" i="2"/>
  <c r="J523" i="2"/>
  <c r="J520" i="2"/>
  <c r="J519" i="2"/>
  <c r="J512" i="2"/>
  <c r="J511" i="2"/>
  <c r="J509" i="2"/>
  <c r="J503" i="2"/>
  <c r="J497" i="2"/>
  <c r="J495" i="2"/>
  <c r="J490" i="2"/>
  <c r="J483" i="2"/>
  <c r="J478" i="2"/>
  <c r="J474" i="2"/>
  <c r="J470" i="2"/>
  <c r="J467" i="2"/>
  <c r="J466" i="2"/>
  <c r="J463" i="2"/>
  <c r="J462" i="2"/>
  <c r="J459" i="2"/>
  <c r="J458" i="2"/>
  <c r="J451" i="2"/>
  <c r="J450" i="2"/>
  <c r="J446" i="2"/>
  <c r="J445" i="2"/>
  <c r="J442" i="2"/>
  <c r="J441" i="2"/>
  <c r="J436" i="2"/>
  <c r="J435" i="2"/>
  <c r="J428" i="2"/>
  <c r="J425" i="2"/>
  <c r="J424" i="2"/>
  <c r="J419" i="2"/>
  <c r="J416" i="2"/>
  <c r="J415" i="2"/>
  <c r="J412" i="2"/>
  <c r="J406" i="2"/>
  <c r="J400" i="2"/>
  <c r="J397" i="2"/>
  <c r="J391" i="2"/>
  <c r="J383" i="2"/>
  <c r="J377" i="2"/>
  <c r="J371" i="2"/>
  <c r="J364" i="2"/>
  <c r="J360" i="2"/>
  <c r="J357" i="2"/>
  <c r="J350" i="2"/>
  <c r="J338" i="2"/>
  <c r="J327" i="2"/>
  <c r="J324" i="2"/>
  <c r="J321" i="2"/>
  <c r="J319" i="2"/>
  <c r="J315" i="2"/>
  <c r="J309" i="2"/>
  <c r="J306" i="2"/>
  <c r="J303" i="2"/>
  <c r="J300" i="2"/>
  <c r="J297" i="2"/>
  <c r="J294" i="2"/>
  <c r="J287" i="2"/>
  <c r="J286" i="2"/>
  <c r="J279" i="2"/>
  <c r="J272" i="2"/>
  <c r="J265" i="2"/>
  <c r="J264" i="2"/>
  <c r="J256" i="2"/>
  <c r="J252" i="2"/>
  <c r="J248" i="2"/>
  <c r="J244" i="2"/>
  <c r="J241" i="2"/>
  <c r="J238" i="2"/>
  <c r="J231" i="2"/>
  <c r="J229" i="2"/>
  <c r="J227" i="2"/>
  <c r="J222" i="2"/>
  <c r="J217" i="2"/>
  <c r="J212" i="2"/>
  <c r="J208" i="2"/>
  <c r="J201" i="2"/>
  <c r="J193" i="2"/>
  <c r="J181" i="2"/>
  <c r="J175" i="2"/>
  <c r="J170" i="2"/>
  <c r="J164" i="2"/>
  <c r="J162" i="2"/>
  <c r="J159" i="2"/>
  <c r="J156" i="2"/>
  <c r="J154" i="2"/>
  <c r="J152" i="2"/>
  <c r="J149" i="2"/>
  <c r="J147" i="2"/>
  <c r="J144" i="2"/>
  <c r="J142" i="2"/>
  <c r="J137" i="2"/>
  <c r="J135" i="2"/>
  <c r="J133" i="2"/>
  <c r="J129" i="2"/>
  <c r="J127" i="2"/>
  <c r="J123" i="2"/>
  <c r="J117" i="2"/>
  <c r="J110" i="2"/>
  <c r="J107" i="2"/>
  <c r="J102" i="2"/>
  <c r="J97" i="2"/>
  <c r="J95" i="2"/>
  <c r="J93" i="2"/>
  <c r="J89" i="2"/>
  <c r="J87" i="2"/>
  <c r="J85" i="2"/>
  <c r="J78" i="2"/>
  <c r="J76" i="2"/>
  <c r="J70" i="2"/>
  <c r="J66" i="2"/>
  <c r="J64" i="2"/>
  <c r="J62" i="2"/>
  <c r="J57" i="2"/>
  <c r="J55" i="2"/>
  <c r="J49" i="2"/>
  <c r="J47" i="2"/>
  <c r="J41" i="2"/>
  <c r="J39" i="2"/>
  <c r="J32" i="2"/>
  <c r="J30" i="2"/>
  <c r="J28" i="2"/>
  <c r="J25" i="2"/>
  <c r="J22" i="2"/>
  <c r="J17" i="2"/>
  <c r="G944" i="2" l="1"/>
  <c r="J945" i="2"/>
  <c r="H329" i="2"/>
  <c r="J330" i="2"/>
  <c r="H615" i="2"/>
  <c r="J616" i="2"/>
  <c r="G731" i="2"/>
  <c r="G730" i="2" s="1"/>
  <c r="G1055" i="2"/>
  <c r="G1054" i="2" s="1"/>
  <c r="G1053" i="2" s="1"/>
  <c r="G1052" i="2" s="1"/>
  <c r="G1051" i="2" s="1"/>
  <c r="G1050" i="2" s="1"/>
  <c r="G1049" i="2" s="1"/>
  <c r="G1047" i="2"/>
  <c r="G1046" i="2" s="1"/>
  <c r="G1044" i="2"/>
  <c r="G1043" i="2" s="1"/>
  <c r="G1041" i="2"/>
  <c r="G1040" i="2" s="1"/>
  <c r="G1033" i="2"/>
  <c r="G1032" i="2" s="1"/>
  <c r="G1031" i="2" s="1"/>
  <c r="G1030" i="2" s="1"/>
  <c r="G1028" i="2"/>
  <c r="G1027" i="2" s="1"/>
  <c r="G1026" i="2" s="1"/>
  <c r="G1025" i="2" s="1"/>
  <c r="G1021" i="2"/>
  <c r="G1020" i="2" s="1"/>
  <c r="G1019" i="2" s="1"/>
  <c r="G1018" i="2" s="1"/>
  <c r="G1016" i="2"/>
  <c r="G1015" i="2" s="1"/>
  <c r="G1013" i="2"/>
  <c r="G1012" i="2" s="1"/>
  <c r="G1005" i="2"/>
  <c r="G1004" i="2" s="1"/>
  <c r="G1002" i="2"/>
  <c r="G1001" i="2" s="1"/>
  <c r="G997" i="2"/>
  <c r="G996" i="2" s="1"/>
  <c r="G992" i="2"/>
  <c r="G991" i="2" s="1"/>
  <c r="G986" i="2"/>
  <c r="G985" i="2" s="1"/>
  <c r="G984" i="2" s="1"/>
  <c r="G983" i="2" s="1"/>
  <c r="G982" i="2" s="1"/>
  <c r="G979" i="2"/>
  <c r="G978" i="2" s="1"/>
  <c r="G977" i="2" s="1"/>
  <c r="G976" i="2" s="1"/>
  <c r="G974" i="2"/>
  <c r="G972" i="2"/>
  <c r="G971" i="2" s="1"/>
  <c r="G966" i="2"/>
  <c r="G965" i="2" s="1"/>
  <c r="G964" i="2" s="1"/>
  <c r="G963" i="2" s="1"/>
  <c r="G962" i="2" s="1"/>
  <c r="G959" i="2"/>
  <c r="G958" i="2" s="1"/>
  <c r="G957" i="2" s="1"/>
  <c r="G956" i="2" s="1"/>
  <c r="G955" i="2" s="1"/>
  <c r="G954" i="2" s="1"/>
  <c r="G940" i="2"/>
  <c r="G939" i="2" s="1"/>
  <c r="G938" i="2" s="1"/>
  <c r="G937" i="2" s="1"/>
  <c r="G935" i="2"/>
  <c r="G934" i="2" s="1"/>
  <c r="G933" i="2" s="1"/>
  <c r="G931" i="2"/>
  <c r="G930" i="2" s="1"/>
  <c r="G929" i="2" s="1"/>
  <c r="G926" i="2"/>
  <c r="G925" i="2" s="1"/>
  <c r="G922" i="2"/>
  <c r="G921" i="2" s="1"/>
  <c r="G918" i="2"/>
  <c r="G917" i="2" s="1"/>
  <c r="G916" i="2" s="1"/>
  <c r="G911" i="2"/>
  <c r="G910" i="2" s="1"/>
  <c r="G908" i="2"/>
  <c r="G907" i="2" s="1"/>
  <c r="G903" i="2"/>
  <c r="G902" i="2" s="1"/>
  <c r="G901" i="2" s="1"/>
  <c r="G900" i="2" s="1"/>
  <c r="G893" i="2"/>
  <c r="G891" i="2"/>
  <c r="G887" i="2"/>
  <c r="G885" i="2"/>
  <c r="G879" i="2"/>
  <c r="G878" i="2" s="1"/>
  <c r="G874" i="2"/>
  <c r="G873" i="2" s="1"/>
  <c r="G868" i="2"/>
  <c r="G867" i="2" s="1"/>
  <c r="G866" i="2" s="1"/>
  <c r="G862" i="2" s="1"/>
  <c r="G858" i="2"/>
  <c r="G857" i="2" s="1"/>
  <c r="G856" i="2" s="1"/>
  <c r="G855" i="2" s="1"/>
  <c r="G853" i="2"/>
  <c r="G852" i="2" s="1"/>
  <c r="G851" i="2" s="1"/>
  <c r="G850" i="2" s="1"/>
  <c r="G837" i="2"/>
  <c r="G836" i="2" s="1"/>
  <c r="G835" i="2" s="1"/>
  <c r="G834" i="2" s="1"/>
  <c r="G833" i="2" s="1"/>
  <c r="G831" i="2"/>
  <c r="G830" i="2" s="1"/>
  <c r="G829" i="2" s="1"/>
  <c r="G828" i="2" s="1"/>
  <c r="G827" i="2" s="1"/>
  <c r="G825" i="2"/>
  <c r="G824" i="2" s="1"/>
  <c r="G823" i="2" s="1"/>
  <c r="G822" i="2" s="1"/>
  <c r="G820" i="2"/>
  <c r="G819" i="2" s="1"/>
  <c r="G818" i="2" s="1"/>
  <c r="G817" i="2" s="1"/>
  <c r="G814" i="2"/>
  <c r="G810" i="2"/>
  <c r="G806" i="2"/>
  <c r="G805" i="2" s="1"/>
  <c r="G804" i="2" s="1"/>
  <c r="G801" i="2"/>
  <c r="G800" i="2" s="1"/>
  <c r="G798" i="2"/>
  <c r="G797" i="2" s="1"/>
  <c r="G795" i="2"/>
  <c r="G791" i="2"/>
  <c r="G790" i="2" s="1"/>
  <c r="G787" i="2"/>
  <c r="G786" i="2" s="1"/>
  <c r="G785" i="2" s="1"/>
  <c r="G782" i="2"/>
  <c r="G781" i="2" s="1"/>
  <c r="G780" i="2" s="1"/>
  <c r="G779" i="2" s="1"/>
  <c r="G774" i="2"/>
  <c r="G773" i="2" s="1"/>
  <c r="G770" i="2"/>
  <c r="G769" i="2" s="1"/>
  <c r="G766" i="2"/>
  <c r="G765" i="2" s="1"/>
  <c r="G762" i="2"/>
  <c r="G761" i="2" s="1"/>
  <c r="G748" i="2"/>
  <c r="G746" i="2"/>
  <c r="G740" i="2"/>
  <c r="G738" i="2"/>
  <c r="G726" i="2"/>
  <c r="G725" i="2" s="1"/>
  <c r="G724" i="2" s="1"/>
  <c r="G722" i="2"/>
  <c r="G721" i="2" s="1"/>
  <c r="G719" i="2"/>
  <c r="G717" i="2"/>
  <c r="G711" i="2"/>
  <c r="G705" i="2"/>
  <c r="G704" i="2" s="1"/>
  <c r="G702" i="2"/>
  <c r="G700" i="2"/>
  <c r="G693" i="2"/>
  <c r="G690" i="2"/>
  <c r="G686" i="2"/>
  <c r="G684" i="2"/>
  <c r="G681" i="2"/>
  <c r="G680" i="2" s="1"/>
  <c r="G678" i="2"/>
  <c r="G676" i="2"/>
  <c r="G671" i="2"/>
  <c r="G669" i="2"/>
  <c r="G667" i="2"/>
  <c r="G664" i="2"/>
  <c r="G663" i="2" s="1"/>
  <c r="G661" i="2"/>
  <c r="G659" i="2"/>
  <c r="G656" i="2"/>
  <c r="G654" i="2"/>
  <c r="G651" i="2"/>
  <c r="G649" i="2"/>
  <c r="G646" i="2"/>
  <c r="G644" i="2"/>
  <c r="G642" i="2"/>
  <c r="G640" i="2"/>
  <c r="G638" i="2"/>
  <c r="G630" i="2"/>
  <c r="G629" i="2" s="1"/>
  <c r="G626" i="2"/>
  <c r="G625" i="2" s="1"/>
  <c r="G612" i="2"/>
  <c r="G611" i="2" s="1"/>
  <c r="G610" i="2" s="1"/>
  <c r="G609" i="2" s="1"/>
  <c r="G608" i="2" s="1"/>
  <c r="G606" i="2"/>
  <c r="G605" i="2" s="1"/>
  <c r="G604" i="2" s="1"/>
  <c r="G603" i="2" s="1"/>
  <c r="G602" i="2" s="1"/>
  <c r="G600" i="2"/>
  <c r="G599" i="2" s="1"/>
  <c r="G598" i="2" s="1"/>
  <c r="G592" i="2"/>
  <c r="G591" i="2" s="1"/>
  <c r="G590" i="2" s="1"/>
  <c r="G588" i="2"/>
  <c r="G587" i="2" s="1"/>
  <c r="G585" i="2"/>
  <c r="G584" i="2" s="1"/>
  <c r="G582" i="2"/>
  <c r="G581" i="2" s="1"/>
  <c r="G579" i="2"/>
  <c r="G578" i="2" s="1"/>
  <c r="G576" i="2"/>
  <c r="G575" i="2" s="1"/>
  <c r="G568" i="2"/>
  <c r="G567" i="2" s="1"/>
  <c r="G565" i="2"/>
  <c r="G564" i="2" s="1"/>
  <c r="G562" i="2"/>
  <c r="G561" i="2" s="1"/>
  <c r="G559" i="2"/>
  <c r="G558" i="2" s="1"/>
  <c r="G554" i="2"/>
  <c r="G553" i="2" s="1"/>
  <c r="G552" i="2" s="1"/>
  <c r="G551" i="2" s="1"/>
  <c r="G546" i="2"/>
  <c r="G545" i="2" s="1"/>
  <c r="G542" i="2"/>
  <c r="G541" i="2" s="1"/>
  <c r="G535" i="2"/>
  <c r="G534" i="2" s="1"/>
  <c r="G532" i="2"/>
  <c r="G531" i="2" s="1"/>
  <c r="G529" i="2"/>
  <c r="G528" i="2" s="1"/>
  <c r="G522" i="2"/>
  <c r="G521" i="2" s="1"/>
  <c r="G518" i="2"/>
  <c r="G517" i="2" s="1"/>
  <c r="G510" i="2"/>
  <c r="G508" i="2"/>
  <c r="G502" i="2"/>
  <c r="G501" i="2"/>
  <c r="G500" i="2" s="1"/>
  <c r="G499" i="2" s="1"/>
  <c r="G498" i="2" s="1"/>
  <c r="G496" i="2"/>
  <c r="G494" i="2"/>
  <c r="G489" i="2"/>
  <c r="G488" i="2" s="1"/>
  <c r="G487" i="2" s="1"/>
  <c r="G486" i="2" s="1"/>
  <c r="G485" i="2" s="1"/>
  <c r="G482" i="2"/>
  <c r="G481" i="2" s="1"/>
  <c r="G480" i="2" s="1"/>
  <c r="G479" i="2" s="1"/>
  <c r="G477" i="2"/>
  <c r="G476" i="2" s="1"/>
  <c r="G475" i="2" s="1"/>
  <c r="G473" i="2"/>
  <c r="G472" i="2" s="1"/>
  <c r="G471" i="2" s="1"/>
  <c r="G469" i="2"/>
  <c r="G468" i="2" s="1"/>
  <c r="G465" i="2"/>
  <c r="G464" i="2" s="1"/>
  <c r="G461" i="2"/>
  <c r="G460" i="2" s="1"/>
  <c r="G457" i="2"/>
  <c r="G456" i="2" s="1"/>
  <c r="G449" i="2"/>
  <c r="G448" i="2" s="1"/>
  <c r="G444" i="2"/>
  <c r="G443" i="2" s="1"/>
  <c r="G440" i="2"/>
  <c r="G439" i="2" s="1"/>
  <c r="G434" i="2"/>
  <c r="G433" i="2" s="1"/>
  <c r="G432" i="2" s="1"/>
  <c r="G431" i="2" s="1"/>
  <c r="G427" i="2"/>
  <c r="G426" i="2" s="1"/>
  <c r="G423" i="2"/>
  <c r="G422" i="2" s="1"/>
  <c r="G418" i="2"/>
  <c r="G417" i="2" s="1"/>
  <c r="G414" i="2"/>
  <c r="G413" i="2" s="1"/>
  <c r="G411" i="2"/>
  <c r="G410" i="2" s="1"/>
  <c r="G405" i="2"/>
  <c r="G404" i="2" s="1"/>
  <c r="G403" i="2" s="1"/>
  <c r="G402" i="2" s="1"/>
  <c r="G401" i="2" s="1"/>
  <c r="G399" i="2"/>
  <c r="G398" i="2" s="1"/>
  <c r="G396" i="2"/>
  <c r="G395" i="2" s="1"/>
  <c r="G390" i="2"/>
  <c r="G389" i="2" s="1"/>
  <c r="G388" i="2" s="1"/>
  <c r="G387" i="2" s="1"/>
  <c r="G386" i="2" s="1"/>
  <c r="G382" i="2"/>
  <c r="G381" i="2" s="1"/>
  <c r="G380" i="2" s="1"/>
  <c r="G379" i="2" s="1"/>
  <c r="G378" i="2" s="1"/>
  <c r="G376" i="2"/>
  <c r="G375" i="2" s="1"/>
  <c r="G374" i="2" s="1"/>
  <c r="G373" i="2" s="1"/>
  <c r="G372" i="2" s="1"/>
  <c r="G370" i="2"/>
  <c r="G369" i="2" s="1"/>
  <c r="G368" i="2" s="1"/>
  <c r="G367" i="2" s="1"/>
  <c r="G366" i="2" s="1"/>
  <c r="G363" i="2"/>
  <c r="G362" i="2" s="1"/>
  <c r="G361" i="2" s="1"/>
  <c r="G359" i="2"/>
  <c r="G358" i="2" s="1"/>
  <c r="G356" i="2"/>
  <c r="G355" i="2" s="1"/>
  <c r="G353" i="2"/>
  <c r="G352" i="2" s="1"/>
  <c r="G349" i="2"/>
  <c r="G348" i="2" s="1"/>
  <c r="G347" i="2" s="1"/>
  <c r="G345" i="2"/>
  <c r="G344" i="2" s="1"/>
  <c r="G342" i="2"/>
  <c r="G341" i="2" s="1"/>
  <c r="G337" i="2"/>
  <c r="G336" i="2" s="1"/>
  <c r="G335" i="2" s="1"/>
  <c r="G334" i="2" s="1"/>
  <c r="G326" i="2"/>
  <c r="G325" i="2" s="1"/>
  <c r="G323" i="2"/>
  <c r="G322" i="2" s="1"/>
  <c r="G320" i="2"/>
  <c r="G318" i="2"/>
  <c r="G314" i="2"/>
  <c r="G313" i="2" s="1"/>
  <c r="G312" i="2" s="1"/>
  <c r="G308" i="2"/>
  <c r="G307" i="2" s="1"/>
  <c r="G305" i="2"/>
  <c r="G304" i="2" s="1"/>
  <c r="G302" i="2"/>
  <c r="G301" i="2" s="1"/>
  <c r="G299" i="2"/>
  <c r="G298" i="2" s="1"/>
  <c r="G296" i="2"/>
  <c r="G295" i="2" s="1"/>
  <c r="G293" i="2"/>
  <c r="G292" i="2" s="1"/>
  <c r="G285" i="2"/>
  <c r="G284" i="2" s="1"/>
  <c r="G283" i="2" s="1"/>
  <c r="G282" i="2" s="1"/>
  <c r="G281" i="2" s="1"/>
  <c r="G280" i="2" s="1"/>
  <c r="G278" i="2"/>
  <c r="G277" i="2" s="1"/>
  <c r="G276" i="2" s="1"/>
  <c r="G275" i="2" s="1"/>
  <c r="G274" i="2" s="1"/>
  <c r="G273" i="2" s="1"/>
  <c r="G271" i="2"/>
  <c r="G270" i="2" s="1"/>
  <c r="G269" i="2" s="1"/>
  <c r="G268" i="2" s="1"/>
  <c r="G267" i="2" s="1"/>
  <c r="G266" i="2" s="1"/>
  <c r="G263" i="2"/>
  <c r="G262" i="2" s="1"/>
  <c r="G261" i="2" s="1"/>
  <c r="G260" i="2" s="1"/>
  <c r="G259" i="2" s="1"/>
  <c r="G258" i="2" s="1"/>
  <c r="G255" i="2"/>
  <c r="G254" i="2" s="1"/>
  <c r="G253" i="2" s="1"/>
  <c r="G251" i="2"/>
  <c r="G250" i="2" s="1"/>
  <c r="G249" i="2" s="1"/>
  <c r="G247" i="2"/>
  <c r="G246" i="2" s="1"/>
  <c r="G245" i="2" s="1"/>
  <c r="G243" i="2"/>
  <c r="G242" i="2" s="1"/>
  <c r="G240" i="2"/>
  <c r="G239" i="2" s="1"/>
  <c r="G237" i="2"/>
  <c r="G236" i="2" s="1"/>
  <c r="G230" i="2"/>
  <c r="G228" i="2"/>
  <c r="G226" i="2"/>
  <c r="G221" i="2"/>
  <c r="G220" i="2" s="1"/>
  <c r="G219" i="2" s="1"/>
  <c r="G218" i="2" s="1"/>
  <c r="G216" i="2"/>
  <c r="G215" i="2" s="1"/>
  <c r="G214" i="2" s="1"/>
  <c r="G213" i="2" s="1"/>
  <c r="G211" i="2"/>
  <c r="G210" i="2" s="1"/>
  <c r="G209" i="2" s="1"/>
  <c r="G207" i="2"/>
  <c r="G206" i="2" s="1"/>
  <c r="G205" i="2" s="1"/>
  <c r="G200" i="2"/>
  <c r="G199" i="2" s="1"/>
  <c r="G198" i="2" s="1"/>
  <c r="G197" i="2" s="1"/>
  <c r="G196" i="2" s="1"/>
  <c r="G195" i="2" s="1"/>
  <c r="G192" i="2"/>
  <c r="G191" i="2" s="1"/>
  <c r="G190" i="2" s="1"/>
  <c r="G189" i="2" s="1"/>
  <c r="G188" i="2" s="1"/>
  <c r="G187" i="2" s="1"/>
  <c r="G186" i="2" s="1"/>
  <c r="G184" i="2"/>
  <c r="G183" i="2" s="1"/>
  <c r="G182" i="2" s="1"/>
  <c r="G180" i="2"/>
  <c r="G179" i="2" s="1"/>
  <c r="G178" i="2" s="1"/>
  <c r="G177" i="2" s="1"/>
  <c r="G176" i="2" s="1"/>
  <c r="G174" i="2"/>
  <c r="G173" i="2" s="1"/>
  <c r="G172" i="2" s="1"/>
  <c r="G171" i="2" s="1"/>
  <c r="G169" i="2"/>
  <c r="G168" i="2" s="1"/>
  <c r="G167" i="2" s="1"/>
  <c r="G166" i="2" s="1"/>
  <c r="G163" i="2"/>
  <c r="G161" i="2"/>
  <c r="G158" i="2"/>
  <c r="G157" i="2" s="1"/>
  <c r="G155" i="2"/>
  <c r="G153" i="2"/>
  <c r="G151" i="2"/>
  <c r="G148" i="2"/>
  <c r="G146" i="2"/>
  <c r="G143" i="2"/>
  <c r="G141" i="2"/>
  <c r="G136" i="2"/>
  <c r="G134" i="2"/>
  <c r="G132" i="2"/>
  <c r="G128" i="2"/>
  <c r="G126" i="2"/>
  <c r="G122" i="2"/>
  <c r="G121" i="2" s="1"/>
  <c r="G120" i="2" s="1"/>
  <c r="G116" i="2"/>
  <c r="G115" i="2" s="1"/>
  <c r="G114" i="2" s="1"/>
  <c r="G113" i="2" s="1"/>
  <c r="G112" i="2" s="1"/>
  <c r="G109" i="2"/>
  <c r="G108" i="2" s="1"/>
  <c r="G106" i="2"/>
  <c r="G105" i="2" s="1"/>
  <c r="G101" i="2"/>
  <c r="G100" i="2" s="1"/>
  <c r="G99" i="2" s="1"/>
  <c r="G98" i="2" s="1"/>
  <c r="G96" i="2"/>
  <c r="G94" i="2"/>
  <c r="G92" i="2"/>
  <c r="G88" i="2"/>
  <c r="G86" i="2"/>
  <c r="G84" i="2"/>
  <c r="G77" i="2"/>
  <c r="G75" i="2"/>
  <c r="G69" i="2"/>
  <c r="G68" i="2" s="1"/>
  <c r="G67" i="2" s="1"/>
  <c r="G65" i="2"/>
  <c r="G63" i="2"/>
  <c r="G61" i="2"/>
  <c r="G56" i="2"/>
  <c r="G54" i="2"/>
  <c r="G48" i="2"/>
  <c r="G46" i="2"/>
  <c r="G40" i="2"/>
  <c r="G38" i="2"/>
  <c r="G31" i="2"/>
  <c r="G29" i="2"/>
  <c r="G27" i="2"/>
  <c r="G24" i="2"/>
  <c r="G23" i="2" s="1"/>
  <c r="G21" i="2"/>
  <c r="G20" i="2" s="1"/>
  <c r="G16" i="2"/>
  <c r="G15" i="2" s="1"/>
  <c r="G14" i="2" s="1"/>
  <c r="G13" i="2" s="1"/>
  <c r="G12" i="2" s="1"/>
  <c r="G11" i="2" s="1"/>
  <c r="H614" i="2" l="1"/>
  <c r="J614" i="2" s="1"/>
  <c r="J615" i="2"/>
  <c r="G943" i="2"/>
  <c r="J944" i="2"/>
  <c r="H328" i="2"/>
  <c r="J328" i="2" s="1"/>
  <c r="J329" i="2"/>
  <c r="G527" i="2"/>
  <c r="G447" i="2"/>
  <c r="G737" i="2"/>
  <c r="G736" i="2" s="1"/>
  <c r="G729" i="2" s="1"/>
  <c r="G728" i="2" s="1"/>
  <c r="G104" i="2"/>
  <c r="G103" i="2" s="1"/>
  <c r="G145" i="2"/>
  <c r="G648" i="2"/>
  <c r="G884" i="2"/>
  <c r="G150" i="2"/>
  <c r="G160" i="2"/>
  <c r="G683" i="2"/>
  <c r="G91" i="2"/>
  <c r="G90" i="2" s="1"/>
  <c r="G74" i="2"/>
  <c r="G73" i="2" s="1"/>
  <c r="G72" i="2" s="1"/>
  <c r="G71" i="2" s="1"/>
  <c r="G317" i="2"/>
  <c r="G316" i="2" s="1"/>
  <c r="G311" i="2" s="1"/>
  <c r="G310" i="2" s="1"/>
  <c r="G970" i="2"/>
  <c r="G969" i="2" s="1"/>
  <c r="G968" i="2" s="1"/>
  <c r="G961" i="2" s="1"/>
  <c r="G794" i="2"/>
  <c r="G789" i="2" s="1"/>
  <c r="J795" i="2"/>
  <c r="G493" i="2"/>
  <c r="G492" i="2" s="1"/>
  <c r="G491" i="2" s="1"/>
  <c r="G45" i="2"/>
  <c r="G44" i="2" s="1"/>
  <c r="G43" i="2" s="1"/>
  <c r="G42" i="2" s="1"/>
  <c r="G83" i="2"/>
  <c r="G82" i="2" s="1"/>
  <c r="G81" i="2" s="1"/>
  <c r="G80" i="2" s="1"/>
  <c r="G699" i="2"/>
  <c r="G60" i="2"/>
  <c r="G59" i="2" s="1"/>
  <c r="G58" i="2" s="1"/>
  <c r="G809" i="2"/>
  <c r="G808" i="2" s="1"/>
  <c r="G507" i="2"/>
  <c r="G506" i="2" s="1"/>
  <c r="G37" i="2"/>
  <c r="G36" i="2" s="1"/>
  <c r="G35" i="2" s="1"/>
  <c r="G34" i="2" s="1"/>
  <c r="G125" i="2"/>
  <c r="G124" i="2" s="1"/>
  <c r="G204" i="2"/>
  <c r="G653" i="2"/>
  <c r="G890" i="2"/>
  <c r="G235" i="2"/>
  <c r="G234" i="2" s="1"/>
  <c r="G233" i="2" s="1"/>
  <c r="G232" i="2" s="1"/>
  <c r="G624" i="2"/>
  <c r="G623" i="2" s="1"/>
  <c r="G622" i="2" s="1"/>
  <c r="G689" i="2"/>
  <c r="G131" i="2"/>
  <c r="G130" i="2" s="1"/>
  <c r="G990" i="2"/>
  <c r="G989" i="2" s="1"/>
  <c r="G1039" i="2"/>
  <c r="G1038" i="2" s="1"/>
  <c r="G1037" i="2" s="1"/>
  <c r="G1036" i="2" s="1"/>
  <c r="G1035" i="2" s="1"/>
  <c r="G26" i="2"/>
  <c r="G19" i="2" s="1"/>
  <c r="G18" i="2" s="1"/>
  <c r="G225" i="2"/>
  <c r="G224" i="2" s="1"/>
  <c r="G223" i="2" s="1"/>
  <c r="G1000" i="2"/>
  <c r="G999" i="2" s="1"/>
  <c r="G760" i="2"/>
  <c r="G759" i="2" s="1"/>
  <c r="G758" i="2" s="1"/>
  <c r="G291" i="2"/>
  <c r="G290" i="2" s="1"/>
  <c r="G289" i="2" s="1"/>
  <c r="G849" i="2"/>
  <c r="G848" i="2" s="1"/>
  <c r="G438" i="2"/>
  <c r="G516" i="2"/>
  <c r="G716" i="2"/>
  <c r="G715" i="2" s="1"/>
  <c r="G745" i="2"/>
  <c r="G744" i="2" s="1"/>
  <c r="G743" i="2" s="1"/>
  <c r="G742" i="2" s="1"/>
  <c r="G351" i="2"/>
  <c r="G658" i="2"/>
  <c r="G637" i="2"/>
  <c r="G1011" i="2"/>
  <c r="G1010" i="2" s="1"/>
  <c r="G1009" i="2" s="1"/>
  <c r="G1008" i="2" s="1"/>
  <c r="G666" i="2"/>
  <c r="G394" i="2"/>
  <c r="G393" i="2" s="1"/>
  <c r="G392" i="2" s="1"/>
  <c r="G710" i="2"/>
  <c r="G709" i="2" s="1"/>
  <c r="G920" i="2"/>
  <c r="G915" i="2" s="1"/>
  <c r="G140" i="2"/>
  <c r="G872" i="2"/>
  <c r="G871" i="2" s="1"/>
  <c r="G861" i="2" s="1"/>
  <c r="G165" i="2"/>
  <c r="G906" i="2"/>
  <c r="G905" i="2" s="1"/>
  <c r="G340" i="2"/>
  <c r="G53" i="2"/>
  <c r="G52" i="2" s="1"/>
  <c r="G51" i="2" s="1"/>
  <c r="G421" i="2"/>
  <c r="G420" i="2" s="1"/>
  <c r="G557" i="2"/>
  <c r="G556" i="2" s="1"/>
  <c r="G550" i="2" s="1"/>
  <c r="G549" i="2" s="1"/>
  <c r="G548" i="2" s="1"/>
  <c r="G1024" i="2"/>
  <c r="G1023" i="2" s="1"/>
  <c r="G409" i="2"/>
  <c r="G408" i="2" s="1"/>
  <c r="G526" i="2"/>
  <c r="G574" i="2"/>
  <c r="G573" i="2" s="1"/>
  <c r="G365" i="2"/>
  <c r="G816" i="2"/>
  <c r="F423" i="2"/>
  <c r="F414" i="2"/>
  <c r="H972" i="2"/>
  <c r="G942" i="2" l="1"/>
  <c r="J942" i="2" s="1"/>
  <c r="J943" i="2"/>
  <c r="G50" i="2"/>
  <c r="G33" i="2" s="1"/>
  <c r="G688" i="2"/>
  <c r="G79" i="2"/>
  <c r="G437" i="2"/>
  <c r="G430" i="2" s="1"/>
  <c r="G429" i="2" s="1"/>
  <c r="G883" i="2"/>
  <c r="G882" i="2" s="1"/>
  <c r="G881" i="2" s="1"/>
  <c r="G860" i="2" s="1"/>
  <c r="G572" i="2"/>
  <c r="G571" i="2" s="1"/>
  <c r="G784" i="2"/>
  <c r="G778" i="2" s="1"/>
  <c r="G777" i="2" s="1"/>
  <c r="G288" i="2"/>
  <c r="G139" i="2"/>
  <c r="G138" i="2" s="1"/>
  <c r="G505" i="2"/>
  <c r="G504" i="2" s="1"/>
  <c r="G484" i="2" s="1"/>
  <c r="G988" i="2"/>
  <c r="G981" i="2" s="1"/>
  <c r="G953" i="2" s="1"/>
  <c r="J972" i="2"/>
  <c r="I185" i="2"/>
  <c r="J185" i="2"/>
  <c r="G119" i="2"/>
  <c r="G203" i="2"/>
  <c r="G202" i="2" s="1"/>
  <c r="G194" i="2" s="1"/>
  <c r="G636" i="2"/>
  <c r="G635" i="2" s="1"/>
  <c r="G634" i="2" s="1"/>
  <c r="G633" i="2" s="1"/>
  <c r="G899" i="2"/>
  <c r="G339" i="2"/>
  <c r="G333" i="2" s="1"/>
  <c r="G332" i="2" s="1"/>
  <c r="G1007" i="2"/>
  <c r="G407" i="2"/>
  <c r="G385" i="2" s="1"/>
  <c r="H522" i="2"/>
  <c r="G898" i="2" l="1"/>
  <c r="G897" i="2" s="1"/>
  <c r="G118" i="2"/>
  <c r="G111" i="2" s="1"/>
  <c r="G10" i="2" s="1"/>
  <c r="I343" i="2"/>
  <c r="J343" i="2"/>
  <c r="I346" i="2"/>
  <c r="J346" i="2"/>
  <c r="J522" i="2"/>
  <c r="J354" i="2"/>
  <c r="I354" i="2"/>
  <c r="G570" i="2"/>
  <c r="G257" i="2"/>
  <c r="G384" i="2"/>
  <c r="H263" i="2"/>
  <c r="J263" i="2" l="1"/>
  <c r="G1057" i="2"/>
  <c r="F349" i="2"/>
  <c r="F348" i="2" s="1"/>
  <c r="F347" i="2" s="1"/>
  <c r="F228" i="2" l="1"/>
  <c r="F671" i="2"/>
  <c r="F669" i="2"/>
  <c r="F667" i="2"/>
  <c r="F666" i="2" l="1"/>
  <c r="F734" i="2"/>
  <c r="F731" i="2" s="1"/>
  <c r="F730" i="2" s="1"/>
  <c r="I734" i="2" l="1"/>
  <c r="H731" i="2"/>
  <c r="H461" i="2"/>
  <c r="F461" i="2"/>
  <c r="F460" i="2" s="1"/>
  <c r="H465" i="2"/>
  <c r="F465" i="2"/>
  <c r="F464" i="2" s="1"/>
  <c r="H440" i="2"/>
  <c r="F440" i="2"/>
  <c r="F439" i="2" s="1"/>
  <c r="J461" i="2" l="1"/>
  <c r="I461" i="2"/>
  <c r="J731" i="2"/>
  <c r="I731" i="2"/>
  <c r="J440" i="2"/>
  <c r="I440" i="2"/>
  <c r="J465" i="2"/>
  <c r="I465" i="2"/>
  <c r="H464" i="2"/>
  <c r="H730" i="2"/>
  <c r="H439" i="2"/>
  <c r="H460" i="2"/>
  <c r="H794" i="2"/>
  <c r="F795" i="2"/>
  <c r="I795" i="2" s="1"/>
  <c r="J794" i="2" l="1"/>
  <c r="J460" i="2"/>
  <c r="I460" i="2"/>
  <c r="J439" i="2"/>
  <c r="I439" i="2"/>
  <c r="J730" i="2"/>
  <c r="I730" i="2"/>
  <c r="J464" i="2"/>
  <c r="I464" i="2"/>
  <c r="F794" i="2"/>
  <c r="I794" i="2" s="1"/>
  <c r="H831" i="2"/>
  <c r="F831" i="2"/>
  <c r="F830" i="2" s="1"/>
  <c r="F829" i="2" s="1"/>
  <c r="F828" i="2" s="1"/>
  <c r="H606" i="2"/>
  <c r="F606" i="2"/>
  <c r="F605" i="2" s="1"/>
  <c r="F604" i="2" s="1"/>
  <c r="F603" i="2" s="1"/>
  <c r="J606" i="2" l="1"/>
  <c r="I606" i="2"/>
  <c r="J831" i="2"/>
  <c r="I831" i="2"/>
  <c r="H605" i="2"/>
  <c r="H830" i="2"/>
  <c r="F827" i="2"/>
  <c r="J830" i="2" l="1"/>
  <c r="I830" i="2"/>
  <c r="J605" i="2"/>
  <c r="I605" i="2"/>
  <c r="H604" i="2"/>
  <c r="H829" i="2"/>
  <c r="F719" i="2"/>
  <c r="F717" i="2"/>
  <c r="F713" i="2"/>
  <c r="F711" i="2"/>
  <c r="H693" i="2"/>
  <c r="F693" i="2"/>
  <c r="J829" i="2" l="1"/>
  <c r="I829" i="2"/>
  <c r="J693" i="2"/>
  <c r="I693" i="2"/>
  <c r="J604" i="2"/>
  <c r="I604" i="2"/>
  <c r="H603" i="2"/>
  <c r="H828" i="2"/>
  <c r="F710" i="2"/>
  <c r="F709" i="2" s="1"/>
  <c r="J828" i="2" l="1"/>
  <c r="I828" i="2"/>
  <c r="J603" i="2"/>
  <c r="I603" i="2"/>
  <c r="H827" i="2"/>
  <c r="F1005" i="2"/>
  <c r="F1004" i="2" s="1"/>
  <c r="F1002" i="2"/>
  <c r="F1001" i="2" s="1"/>
  <c r="F562" i="2"/>
  <c r="F561" i="2" s="1"/>
  <c r="J827" i="2" l="1"/>
  <c r="I827" i="2"/>
  <c r="H806" i="2"/>
  <c r="F806" i="2"/>
  <c r="F805" i="2" s="1"/>
  <c r="F804" i="2" s="1"/>
  <c r="H887" i="2"/>
  <c r="F887" i="2"/>
  <c r="H885" i="2"/>
  <c r="F885" i="2"/>
  <c r="J887" i="2" l="1"/>
  <c r="I887" i="2"/>
  <c r="J806" i="2"/>
  <c r="I806" i="2"/>
  <c r="J885" i="2"/>
  <c r="I885" i="2"/>
  <c r="H805" i="2"/>
  <c r="F884" i="2"/>
  <c r="H884" i="2"/>
  <c r="J805" i="2" l="1"/>
  <c r="I805" i="2"/>
  <c r="J884" i="2"/>
  <c r="I884" i="2"/>
  <c r="H804" i="2"/>
  <c r="H88" i="2"/>
  <c r="F88" i="2"/>
  <c r="J88" i="2" l="1"/>
  <c r="I88" i="2"/>
  <c r="J804" i="2"/>
  <c r="I804" i="2"/>
  <c r="H579" i="2"/>
  <c r="F579" i="2"/>
  <c r="F578" i="2" s="1"/>
  <c r="J579" i="2" l="1"/>
  <c r="I579" i="2"/>
  <c r="H578" i="2"/>
  <c r="H931" i="2"/>
  <c r="F931" i="2"/>
  <c r="F930" i="2" s="1"/>
  <c r="F929" i="2" s="1"/>
  <c r="K915" i="2"/>
  <c r="J578" i="2" l="1"/>
  <c r="I578" i="2"/>
  <c r="I931" i="2"/>
  <c r="H930" i="2"/>
  <c r="F810" i="2"/>
  <c r="I930" i="2" l="1"/>
  <c r="H929" i="2"/>
  <c r="H418" i="2"/>
  <c r="F418" i="2"/>
  <c r="F417" i="2" s="1"/>
  <c r="H427" i="2"/>
  <c r="F427" i="2"/>
  <c r="F426" i="2" s="1"/>
  <c r="H411" i="2"/>
  <c r="F411" i="2"/>
  <c r="F410" i="2" s="1"/>
  <c r="H473" i="2"/>
  <c r="F473" i="2"/>
  <c r="F472" i="2" s="1"/>
  <c r="F471" i="2" s="1"/>
  <c r="H457" i="2"/>
  <c r="F457" i="2"/>
  <c r="F456" i="2" s="1"/>
  <c r="H444" i="2"/>
  <c r="F444" i="2"/>
  <c r="F443" i="2" s="1"/>
  <c r="F438" i="2" s="1"/>
  <c r="H974" i="2"/>
  <c r="F974" i="2"/>
  <c r="F972" i="2"/>
  <c r="I972" i="2" s="1"/>
  <c r="H971" i="2"/>
  <c r="J444" i="2" l="1"/>
  <c r="I444" i="2"/>
  <c r="J411" i="2"/>
  <c r="I411" i="2"/>
  <c r="J974" i="2"/>
  <c r="I974" i="2"/>
  <c r="J427" i="2"/>
  <c r="I427" i="2"/>
  <c r="J457" i="2"/>
  <c r="I457" i="2"/>
  <c r="J418" i="2"/>
  <c r="I418" i="2"/>
  <c r="J473" i="2"/>
  <c r="I473" i="2"/>
  <c r="J971" i="2"/>
  <c r="I929" i="2"/>
  <c r="H426" i="2"/>
  <c r="H456" i="2"/>
  <c r="H472" i="2"/>
  <c r="F971" i="2"/>
  <c r="F970" i="2" s="1"/>
  <c r="F969" i="2" s="1"/>
  <c r="H443" i="2"/>
  <c r="H410" i="2"/>
  <c r="H417" i="2"/>
  <c r="H970" i="2"/>
  <c r="H726" i="2"/>
  <c r="F726" i="2"/>
  <c r="F725" i="2" s="1"/>
  <c r="F724" i="2" s="1"/>
  <c r="H592" i="2"/>
  <c r="F592" i="2"/>
  <c r="F591" i="2" s="1"/>
  <c r="F590" i="2" s="1"/>
  <c r="H651" i="2"/>
  <c r="F651" i="2"/>
  <c r="I971" i="2" l="1"/>
  <c r="J651" i="2"/>
  <c r="I651" i="2"/>
  <c r="J592" i="2"/>
  <c r="I592" i="2"/>
  <c r="J472" i="2"/>
  <c r="I472" i="2"/>
  <c r="J726" i="2"/>
  <c r="I726" i="2"/>
  <c r="J970" i="2"/>
  <c r="I970" i="2"/>
  <c r="J410" i="2"/>
  <c r="I410" i="2"/>
  <c r="J443" i="2"/>
  <c r="I443" i="2"/>
  <c r="J456" i="2"/>
  <c r="I456" i="2"/>
  <c r="J426" i="2"/>
  <c r="I426" i="2"/>
  <c r="J417" i="2"/>
  <c r="I417" i="2"/>
  <c r="H438" i="2"/>
  <c r="H471" i="2"/>
  <c r="H591" i="2"/>
  <c r="H969" i="2"/>
  <c r="H725" i="2"/>
  <c r="F879" i="2"/>
  <c r="F878" i="2" s="1"/>
  <c r="F874" i="2"/>
  <c r="F873" i="2" s="1"/>
  <c r="J969" i="2" l="1"/>
  <c r="I969" i="2"/>
  <c r="J591" i="2"/>
  <c r="I591" i="2"/>
  <c r="J471" i="2"/>
  <c r="I471" i="2"/>
  <c r="J438" i="2"/>
  <c r="I438" i="2"/>
  <c r="J725" i="2"/>
  <c r="I725" i="2"/>
  <c r="H724" i="2"/>
  <c r="H590" i="2"/>
  <c r="H774" i="2"/>
  <c r="F774" i="2"/>
  <c r="F773" i="2" s="1"/>
  <c r="H770" i="2"/>
  <c r="F770" i="2"/>
  <c r="F769" i="2" s="1"/>
  <c r="H766" i="2"/>
  <c r="F766" i="2"/>
  <c r="F765" i="2" s="1"/>
  <c r="H762" i="2"/>
  <c r="F762" i="2"/>
  <c r="F761" i="2" s="1"/>
  <c r="J774" i="2" l="1"/>
  <c r="I774" i="2"/>
  <c r="J770" i="2"/>
  <c r="I770" i="2"/>
  <c r="J762" i="2"/>
  <c r="I762" i="2"/>
  <c r="J590" i="2"/>
  <c r="I590" i="2"/>
  <c r="J724" i="2"/>
  <c r="I724" i="2"/>
  <c r="J766" i="2"/>
  <c r="I766" i="2"/>
  <c r="H765" i="2"/>
  <c r="H773" i="2"/>
  <c r="H761" i="2"/>
  <c r="H769" i="2"/>
  <c r="F760" i="2"/>
  <c r="F759" i="2" s="1"/>
  <c r="F758" i="2" s="1"/>
  <c r="J769" i="2" l="1"/>
  <c r="I769" i="2"/>
  <c r="J761" i="2"/>
  <c r="I761" i="2"/>
  <c r="J765" i="2"/>
  <c r="I765" i="2"/>
  <c r="J773" i="2"/>
  <c r="I773" i="2"/>
  <c r="H760" i="2"/>
  <c r="H759" i="2" s="1"/>
  <c r="H630" i="2"/>
  <c r="F630" i="2"/>
  <c r="F629" i="2" s="1"/>
  <c r="H626" i="2"/>
  <c r="F626" i="2"/>
  <c r="F625" i="2" s="1"/>
  <c r="J630" i="2" l="1"/>
  <c r="I630" i="2"/>
  <c r="J626" i="2"/>
  <c r="I626" i="2"/>
  <c r="J759" i="2"/>
  <c r="I759" i="2"/>
  <c r="J760" i="2"/>
  <c r="I760" i="2"/>
  <c r="H625" i="2"/>
  <c r="H758" i="2"/>
  <c r="H629" i="2"/>
  <c r="F624" i="2"/>
  <c r="H746" i="2"/>
  <c r="F746" i="2"/>
  <c r="J629" i="2" l="1"/>
  <c r="I629" i="2"/>
  <c r="J758" i="2"/>
  <c r="I758" i="2"/>
  <c r="J746" i="2"/>
  <c r="I746" i="2"/>
  <c r="J625" i="2"/>
  <c r="I625" i="2"/>
  <c r="H624" i="2"/>
  <c r="F623" i="2"/>
  <c r="F622" i="2" s="1"/>
  <c r="H814" i="2"/>
  <c r="F814" i="2"/>
  <c r="H810" i="2"/>
  <c r="I814" i="2" l="1"/>
  <c r="J810" i="2"/>
  <c r="I810" i="2"/>
  <c r="J624" i="2"/>
  <c r="I624" i="2"/>
  <c r="H809" i="2"/>
  <c r="H623" i="2"/>
  <c r="F809" i="2"/>
  <c r="H713" i="2"/>
  <c r="H711" i="2"/>
  <c r="J809" i="2" l="1"/>
  <c r="I809" i="2"/>
  <c r="J623" i="2"/>
  <c r="I623" i="2"/>
  <c r="J711" i="2"/>
  <c r="I711" i="2"/>
  <c r="J713" i="2"/>
  <c r="I713" i="2"/>
  <c r="H622" i="2"/>
  <c r="H710" i="2"/>
  <c r="J710" i="2" l="1"/>
  <c r="I710" i="2"/>
  <c r="J622" i="2"/>
  <c r="I622" i="2"/>
  <c r="H709" i="2"/>
  <c r="H600" i="2"/>
  <c r="F600" i="2"/>
  <c r="F599" i="2" s="1"/>
  <c r="F598" i="2" s="1"/>
  <c r="J600" i="2" l="1"/>
  <c r="I600" i="2"/>
  <c r="J709" i="2"/>
  <c r="I709" i="2"/>
  <c r="H599" i="2"/>
  <c r="H396" i="2"/>
  <c r="F396" i="2"/>
  <c r="F395" i="2" s="1"/>
  <c r="F263" i="2"/>
  <c r="I263" i="2" s="1"/>
  <c r="J396" i="2" l="1"/>
  <c r="I396" i="2"/>
  <c r="J599" i="2"/>
  <c r="I599" i="2"/>
  <c r="H598" i="2"/>
  <c r="H395" i="2"/>
  <c r="H228" i="2"/>
  <c r="H469" i="2"/>
  <c r="F469" i="2"/>
  <c r="F468" i="2" s="1"/>
  <c r="H382" i="2"/>
  <c r="F382" i="2"/>
  <c r="F381" i="2" s="1"/>
  <c r="F380" i="2" s="1"/>
  <c r="F379" i="2" s="1"/>
  <c r="H510" i="2"/>
  <c r="F510" i="2"/>
  <c r="H31" i="2"/>
  <c r="F31" i="2"/>
  <c r="J31" i="2" l="1"/>
  <c r="I31" i="2"/>
  <c r="J395" i="2"/>
  <c r="I395" i="2"/>
  <c r="J469" i="2"/>
  <c r="I469" i="2"/>
  <c r="J228" i="2"/>
  <c r="I228" i="2"/>
  <c r="J598" i="2"/>
  <c r="I598" i="2"/>
  <c r="J510" i="2"/>
  <c r="I510" i="2"/>
  <c r="J382" i="2"/>
  <c r="I382" i="2"/>
  <c r="H468" i="2"/>
  <c r="H381" i="2"/>
  <c r="H868" i="2"/>
  <c r="F868" i="2"/>
  <c r="J468" i="2" l="1"/>
  <c r="I468" i="2"/>
  <c r="J381" i="2"/>
  <c r="I381" i="2"/>
  <c r="J868" i="2"/>
  <c r="I868" i="2"/>
  <c r="H380" i="2"/>
  <c r="H148" i="2"/>
  <c r="F148" i="2"/>
  <c r="H146" i="2"/>
  <c r="F146" i="2"/>
  <c r="H145" i="2" l="1"/>
  <c r="J148" i="2"/>
  <c r="I148" i="2"/>
  <c r="J380" i="2"/>
  <c r="I380" i="2"/>
  <c r="J146" i="2"/>
  <c r="I146" i="2"/>
  <c r="H379" i="2"/>
  <c r="F145" i="2"/>
  <c r="H820" i="2"/>
  <c r="F820" i="2"/>
  <c r="F819" i="2" s="1"/>
  <c r="F818" i="2" s="1"/>
  <c r="F817" i="2" s="1"/>
  <c r="J379" i="2" l="1"/>
  <c r="I379" i="2"/>
  <c r="J820" i="2"/>
  <c r="I820" i="2"/>
  <c r="J145" i="2"/>
  <c r="I145" i="2"/>
  <c r="H819" i="2"/>
  <c r="H686" i="2"/>
  <c r="F686" i="2"/>
  <c r="H684" i="2"/>
  <c r="F684" i="2"/>
  <c r="J819" i="2" l="1"/>
  <c r="I819" i="2"/>
  <c r="J684" i="2"/>
  <c r="I684" i="2"/>
  <c r="J686" i="2"/>
  <c r="I686" i="2"/>
  <c r="H818" i="2"/>
  <c r="H565" i="2"/>
  <c r="J818" i="2" l="1"/>
  <c r="I818" i="2"/>
  <c r="J565" i="2"/>
  <c r="H817" i="2"/>
  <c r="H705" i="2"/>
  <c r="F705" i="2"/>
  <c r="F704" i="2" s="1"/>
  <c r="J817" i="2" l="1"/>
  <c r="I817" i="2"/>
  <c r="J705" i="2"/>
  <c r="I705" i="2"/>
  <c r="H704" i="2"/>
  <c r="H893" i="2"/>
  <c r="J893" i="2" l="1"/>
  <c r="J704" i="2"/>
  <c r="I704" i="2"/>
  <c r="H1002" i="2"/>
  <c r="H1005" i="2"/>
  <c r="J1005" i="2" l="1"/>
  <c r="I1005" i="2"/>
  <c r="J1002" i="2"/>
  <c r="I1002" i="2"/>
  <c r="H1001" i="2"/>
  <c r="H1004" i="2"/>
  <c r="F1000" i="2"/>
  <c r="J1004" i="2" l="1"/>
  <c r="I1004" i="2"/>
  <c r="J1001" i="2"/>
  <c r="I1001" i="2"/>
  <c r="H1000" i="2"/>
  <c r="H323" i="2"/>
  <c r="F323" i="2"/>
  <c r="F322" i="2" s="1"/>
  <c r="H535" i="2"/>
  <c r="F535" i="2"/>
  <c r="F534" i="2" s="1"/>
  <c r="H532" i="2"/>
  <c r="F532" i="2"/>
  <c r="F531" i="2" s="1"/>
  <c r="F522" i="2"/>
  <c r="I522" i="2" s="1"/>
  <c r="H434" i="2"/>
  <c r="F434" i="2"/>
  <c r="F433" i="2" s="1"/>
  <c r="F432" i="2" s="1"/>
  <c r="J535" i="2" l="1"/>
  <c r="I535" i="2"/>
  <c r="J1000" i="2"/>
  <c r="I1000" i="2"/>
  <c r="J434" i="2"/>
  <c r="I434" i="2"/>
  <c r="J323" i="2"/>
  <c r="I323" i="2"/>
  <c r="J532" i="2"/>
  <c r="I532" i="2"/>
  <c r="H531" i="2"/>
  <c r="H322" i="2"/>
  <c r="F521" i="2"/>
  <c r="H534" i="2"/>
  <c r="H433" i="2"/>
  <c r="F431" i="2"/>
  <c r="H1028" i="2"/>
  <c r="F1028" i="2"/>
  <c r="F1027" i="2" s="1"/>
  <c r="F1026" i="2" s="1"/>
  <c r="H1013" i="2"/>
  <c r="F1013" i="2"/>
  <c r="F1012" i="2" s="1"/>
  <c r="J534" i="2" l="1"/>
  <c r="I534" i="2"/>
  <c r="J322" i="2"/>
  <c r="I322" i="2"/>
  <c r="J531" i="2"/>
  <c r="I531" i="2"/>
  <c r="J1013" i="2"/>
  <c r="I1013" i="2"/>
  <c r="J433" i="2"/>
  <c r="I433" i="2"/>
  <c r="J1028" i="2"/>
  <c r="I1028" i="2"/>
  <c r="H432" i="2"/>
  <c r="H1012" i="2"/>
  <c r="H1027" i="2"/>
  <c r="F1025" i="2"/>
  <c r="J1027" i="2" l="1"/>
  <c r="I1027" i="2"/>
  <c r="J432" i="2"/>
  <c r="I432" i="2"/>
  <c r="J1012" i="2"/>
  <c r="I1012" i="2"/>
  <c r="H1026" i="2"/>
  <c r="H431" i="2"/>
  <c r="H922" i="2"/>
  <c r="F922" i="2"/>
  <c r="F921" i="2" s="1"/>
  <c r="J431" i="2" l="1"/>
  <c r="I431" i="2"/>
  <c r="J1026" i="2"/>
  <c r="I1026" i="2"/>
  <c r="J922" i="2"/>
  <c r="I922" i="2"/>
  <c r="H921" i="2"/>
  <c r="H1025" i="2"/>
  <c r="H717" i="2"/>
  <c r="H719" i="2"/>
  <c r="H681" i="2"/>
  <c r="F681" i="2"/>
  <c r="F680" i="2" s="1"/>
  <c r="H588" i="2"/>
  <c r="F588" i="2"/>
  <c r="F587" i="2" s="1"/>
  <c r="J588" i="2" l="1"/>
  <c r="I588" i="2"/>
  <c r="J1025" i="2"/>
  <c r="I1025" i="2"/>
  <c r="J719" i="2"/>
  <c r="I719" i="2"/>
  <c r="J921" i="2"/>
  <c r="I921" i="2"/>
  <c r="J681" i="2"/>
  <c r="I681" i="2"/>
  <c r="J717" i="2"/>
  <c r="I717" i="2"/>
  <c r="H587" i="2"/>
  <c r="H680" i="2"/>
  <c r="F716" i="2"/>
  <c r="H716" i="2"/>
  <c r="J587" i="2" l="1"/>
  <c r="I587" i="2"/>
  <c r="J716" i="2"/>
  <c r="I716" i="2"/>
  <c r="J680" i="2"/>
  <c r="I680" i="2"/>
  <c r="H143" i="2"/>
  <c r="F143" i="2"/>
  <c r="J143" i="2" l="1"/>
  <c r="I143" i="2"/>
  <c r="H153" i="2"/>
  <c r="F153" i="2"/>
  <c r="J153" i="2" l="1"/>
  <c r="I153" i="2"/>
  <c r="H305" i="2"/>
  <c r="F305" i="2"/>
  <c r="F304" i="2" s="1"/>
  <c r="H926" i="2"/>
  <c r="F926" i="2"/>
  <c r="H798" i="2"/>
  <c r="F798" i="2"/>
  <c r="H612" i="2"/>
  <c r="F612" i="2"/>
  <c r="H308" i="2"/>
  <c r="F308" i="2"/>
  <c r="J926" i="2" l="1"/>
  <c r="I926" i="2"/>
  <c r="J305" i="2"/>
  <c r="I305" i="2"/>
  <c r="J308" i="2"/>
  <c r="I308" i="2"/>
  <c r="J798" i="2"/>
  <c r="I798" i="2"/>
  <c r="J612" i="2"/>
  <c r="I612" i="2"/>
  <c r="H304" i="2"/>
  <c r="H611" i="2"/>
  <c r="H423" i="2"/>
  <c r="F422" i="2"/>
  <c r="H414" i="2"/>
  <c r="F413" i="2"/>
  <c r="F409" i="2" s="1"/>
  <c r="H40" i="2"/>
  <c r="F40" i="2"/>
  <c r="J414" i="2" l="1"/>
  <c r="I414" i="2"/>
  <c r="J423" i="2"/>
  <c r="I423" i="2"/>
  <c r="J611" i="2"/>
  <c r="J304" i="2"/>
  <c r="I304" i="2"/>
  <c r="J40" i="2"/>
  <c r="I40" i="2"/>
  <c r="H422" i="2"/>
  <c r="H413" i="2"/>
  <c r="H610" i="2"/>
  <c r="F421" i="2"/>
  <c r="F420" i="2" s="1"/>
  <c r="F408" i="2"/>
  <c r="F48" i="2"/>
  <c r="H48" i="2"/>
  <c r="J413" i="2" l="1"/>
  <c r="I413" i="2"/>
  <c r="J422" i="2"/>
  <c r="I422" i="2"/>
  <c r="J610" i="2"/>
  <c r="J48" i="2"/>
  <c r="I48" i="2"/>
  <c r="H409" i="2"/>
  <c r="H609" i="2"/>
  <c r="H421" i="2"/>
  <c r="F407" i="2"/>
  <c r="H101" i="2"/>
  <c r="F101" i="2"/>
  <c r="F100" i="2" s="1"/>
  <c r="F99" i="2" s="1"/>
  <c r="F98" i="2" s="1"/>
  <c r="H96" i="2"/>
  <c r="F96" i="2"/>
  <c r="H94" i="2"/>
  <c r="F94" i="2"/>
  <c r="H92" i="2"/>
  <c r="F92" i="2"/>
  <c r="H29" i="2"/>
  <c r="F29" i="2"/>
  <c r="H27" i="2"/>
  <c r="F27" i="2"/>
  <c r="H24" i="2"/>
  <c r="F24" i="2"/>
  <c r="F23" i="2" s="1"/>
  <c r="H21" i="2"/>
  <c r="F21" i="2"/>
  <c r="F20" i="2" s="1"/>
  <c r="H155" i="2"/>
  <c r="F155" i="2"/>
  <c r="H151" i="2"/>
  <c r="F151" i="2"/>
  <c r="H163" i="2"/>
  <c r="F163" i="2"/>
  <c r="H161" i="2"/>
  <c r="F161" i="2"/>
  <c r="H65" i="2"/>
  <c r="F65" i="2"/>
  <c r="H63" i="2"/>
  <c r="F63" i="2"/>
  <c r="H61" i="2"/>
  <c r="F61" i="2"/>
  <c r="H86" i="2"/>
  <c r="F86" i="2"/>
  <c r="H84" i="2"/>
  <c r="F84" i="2"/>
  <c r="H136" i="2"/>
  <c r="F136" i="2"/>
  <c r="H134" i="2"/>
  <c r="F134" i="2"/>
  <c r="H132" i="2"/>
  <c r="F132" i="2"/>
  <c r="H56" i="2"/>
  <c r="F56" i="2"/>
  <c r="H54" i="2"/>
  <c r="F54" i="2"/>
  <c r="H128" i="2"/>
  <c r="F128" i="2"/>
  <c r="H126" i="2"/>
  <c r="F126" i="2"/>
  <c r="J54" i="2" l="1"/>
  <c r="I54" i="2"/>
  <c r="J136" i="2"/>
  <c r="I136" i="2"/>
  <c r="J63" i="2"/>
  <c r="I63" i="2"/>
  <c r="J151" i="2"/>
  <c r="I151" i="2"/>
  <c r="J27" i="2"/>
  <c r="I27" i="2"/>
  <c r="J96" i="2"/>
  <c r="I96" i="2"/>
  <c r="J56" i="2"/>
  <c r="I56" i="2"/>
  <c r="J84" i="2"/>
  <c r="I84" i="2"/>
  <c r="J65" i="2"/>
  <c r="I65" i="2"/>
  <c r="J155" i="2"/>
  <c r="I155" i="2"/>
  <c r="J29" i="2"/>
  <c r="I29" i="2"/>
  <c r="J101" i="2"/>
  <c r="I101" i="2"/>
  <c r="J126" i="2"/>
  <c r="I126" i="2"/>
  <c r="J132" i="2"/>
  <c r="I132" i="2"/>
  <c r="J86" i="2"/>
  <c r="I86" i="2"/>
  <c r="J161" i="2"/>
  <c r="I161" i="2"/>
  <c r="J21" i="2"/>
  <c r="I21" i="2"/>
  <c r="J92" i="2"/>
  <c r="I92" i="2"/>
  <c r="J421" i="2"/>
  <c r="I421" i="2"/>
  <c r="J609" i="2"/>
  <c r="J128" i="2"/>
  <c r="I128" i="2"/>
  <c r="J134" i="2"/>
  <c r="I134" i="2"/>
  <c r="J61" i="2"/>
  <c r="I61" i="2"/>
  <c r="J163" i="2"/>
  <c r="I163" i="2"/>
  <c r="J24" i="2"/>
  <c r="I24" i="2"/>
  <c r="J94" i="2"/>
  <c r="I94" i="2"/>
  <c r="J409" i="2"/>
  <c r="I409" i="2"/>
  <c r="H408" i="2"/>
  <c r="H23" i="2"/>
  <c r="H100" i="2"/>
  <c r="H608" i="2"/>
  <c r="H420" i="2"/>
  <c r="H20" i="2"/>
  <c r="H83" i="2"/>
  <c r="F83" i="2"/>
  <c r="F26" i="2"/>
  <c r="F125" i="2"/>
  <c r="F124" i="2" s="1"/>
  <c r="H26" i="2"/>
  <c r="F91" i="2"/>
  <c r="H91" i="2"/>
  <c r="F150" i="2"/>
  <c r="F160" i="2"/>
  <c r="H160" i="2"/>
  <c r="H125" i="2"/>
  <c r="F53" i="2"/>
  <c r="F52" i="2" s="1"/>
  <c r="F51" i="2" s="1"/>
  <c r="H150" i="2"/>
  <c r="H131" i="2"/>
  <c r="F131" i="2"/>
  <c r="H60" i="2"/>
  <c r="F60" i="2"/>
  <c r="H53" i="2"/>
  <c r="J53" i="2" l="1"/>
  <c r="I53" i="2"/>
  <c r="J160" i="2"/>
  <c r="I160" i="2"/>
  <c r="J408" i="2"/>
  <c r="I408" i="2"/>
  <c r="J83" i="2"/>
  <c r="I83" i="2"/>
  <c r="J125" i="2"/>
  <c r="I125" i="2"/>
  <c r="J20" i="2"/>
  <c r="I20" i="2"/>
  <c r="J91" i="2"/>
  <c r="I91" i="2"/>
  <c r="J420" i="2"/>
  <c r="I420" i="2"/>
  <c r="J131" i="2"/>
  <c r="I131" i="2"/>
  <c r="J608" i="2"/>
  <c r="J23" i="2"/>
  <c r="I23" i="2"/>
  <c r="J60" i="2"/>
  <c r="I60" i="2"/>
  <c r="J150" i="2"/>
  <c r="I150" i="2"/>
  <c r="J26" i="2"/>
  <c r="I26" i="2"/>
  <c r="J100" i="2"/>
  <c r="I100" i="2"/>
  <c r="H124" i="2"/>
  <c r="H602" i="2"/>
  <c r="H407" i="2"/>
  <c r="H99" i="2"/>
  <c r="H52" i="2"/>
  <c r="H496" i="2"/>
  <c r="F496" i="2"/>
  <c r="H494" i="2"/>
  <c r="F494" i="2"/>
  <c r="H230" i="2"/>
  <c r="F230" i="2"/>
  <c r="H211" i="2"/>
  <c r="F211" i="2"/>
  <c r="F210" i="2" s="1"/>
  <c r="F209" i="2" s="1"/>
  <c r="J230" i="2" l="1"/>
  <c r="I230" i="2"/>
  <c r="J602" i="2"/>
  <c r="J124" i="2"/>
  <c r="I124" i="2"/>
  <c r="J496" i="2"/>
  <c r="I496" i="2"/>
  <c r="J494" i="2"/>
  <c r="I494" i="2"/>
  <c r="J52" i="2"/>
  <c r="I52" i="2"/>
  <c r="J211" i="2"/>
  <c r="I211" i="2"/>
  <c r="J99" i="2"/>
  <c r="I99" i="2"/>
  <c r="J407" i="2"/>
  <c r="I407" i="2"/>
  <c r="H210" i="2"/>
  <c r="H51" i="2"/>
  <c r="H98" i="2"/>
  <c r="F493" i="2"/>
  <c r="H493" i="2"/>
  <c r="J51" i="2" l="1"/>
  <c r="I51" i="2"/>
  <c r="J98" i="2"/>
  <c r="I98" i="2"/>
  <c r="J210" i="2"/>
  <c r="I210" i="2"/>
  <c r="J493" i="2"/>
  <c r="I493" i="2"/>
  <c r="H209" i="2"/>
  <c r="H243" i="2"/>
  <c r="F243" i="2"/>
  <c r="F242" i="2" s="1"/>
  <c r="H240" i="2"/>
  <c r="F240" i="2"/>
  <c r="F239" i="2" s="1"/>
  <c r="H237" i="2"/>
  <c r="F237" i="2"/>
  <c r="F236" i="2" s="1"/>
  <c r="H568" i="2"/>
  <c r="F568" i="2"/>
  <c r="F567" i="2" s="1"/>
  <c r="H564" i="2"/>
  <c r="F565" i="2"/>
  <c r="I565" i="2" s="1"/>
  <c r="H562" i="2"/>
  <c r="H559" i="2"/>
  <c r="F559" i="2"/>
  <c r="F558" i="2" s="1"/>
  <c r="J568" i="2" l="1"/>
  <c r="I568" i="2"/>
  <c r="J559" i="2"/>
  <c r="I559" i="2"/>
  <c r="J240" i="2"/>
  <c r="I240" i="2"/>
  <c r="J237" i="2"/>
  <c r="I237" i="2"/>
  <c r="J564" i="2"/>
  <c r="J243" i="2"/>
  <c r="I243" i="2"/>
  <c r="J562" i="2"/>
  <c r="I562" i="2"/>
  <c r="J209" i="2"/>
  <c r="I209" i="2"/>
  <c r="H239" i="2"/>
  <c r="H558" i="2"/>
  <c r="H561" i="2"/>
  <c r="H567" i="2"/>
  <c r="H236" i="2"/>
  <c r="H242" i="2"/>
  <c r="F564" i="2"/>
  <c r="I564" i="2" s="1"/>
  <c r="H740" i="2"/>
  <c r="H738" i="2"/>
  <c r="H879" i="2"/>
  <c r="H876" i="2"/>
  <c r="H874" i="2"/>
  <c r="H801" i="2"/>
  <c r="F801" i="2"/>
  <c r="F800" i="2" s="1"/>
  <c r="H791" i="2"/>
  <c r="F791" i="2"/>
  <c r="F790" i="2" s="1"/>
  <c r="H702" i="2"/>
  <c r="F702" i="2"/>
  <c r="F700" i="2"/>
  <c r="H661" i="2"/>
  <c r="F661" i="2"/>
  <c r="H659" i="2"/>
  <c r="F659" i="2"/>
  <c r="H642" i="2"/>
  <c r="F642" i="2"/>
  <c r="H640" i="2"/>
  <c r="F640" i="2"/>
  <c r="H638" i="2"/>
  <c r="F638" i="2"/>
  <c r="H678" i="2"/>
  <c r="H676" i="2"/>
  <c r="H674" i="2"/>
  <c r="H671" i="2"/>
  <c r="H669" i="2"/>
  <c r="H667" i="2"/>
  <c r="J676" i="2" l="1"/>
  <c r="J678" i="2"/>
  <c r="J659" i="2"/>
  <c r="I659" i="2"/>
  <c r="J791" i="2"/>
  <c r="I791" i="2"/>
  <c r="J740" i="2"/>
  <c r="J638" i="2"/>
  <c r="I638" i="2"/>
  <c r="J661" i="2"/>
  <c r="I661" i="2"/>
  <c r="J801" i="2"/>
  <c r="I801" i="2"/>
  <c r="J236" i="2"/>
  <c r="I236" i="2"/>
  <c r="J667" i="2"/>
  <c r="I667" i="2"/>
  <c r="J874" i="2"/>
  <c r="I874" i="2"/>
  <c r="J567" i="2"/>
  <c r="I567" i="2"/>
  <c r="J242" i="2"/>
  <c r="I242" i="2"/>
  <c r="J669" i="2"/>
  <c r="I669" i="2"/>
  <c r="J640" i="2"/>
  <c r="I640" i="2"/>
  <c r="J700" i="2"/>
  <c r="I700" i="2"/>
  <c r="J876" i="2"/>
  <c r="I876" i="2"/>
  <c r="J561" i="2"/>
  <c r="I561" i="2"/>
  <c r="J671" i="2"/>
  <c r="I671" i="2"/>
  <c r="J879" i="2"/>
  <c r="I879" i="2"/>
  <c r="J558" i="2"/>
  <c r="I558" i="2"/>
  <c r="J674" i="2"/>
  <c r="J642" i="2"/>
  <c r="I642" i="2"/>
  <c r="J702" i="2"/>
  <c r="I702" i="2"/>
  <c r="J738" i="2"/>
  <c r="J239" i="2"/>
  <c r="I239" i="2"/>
  <c r="H800" i="2"/>
  <c r="H878" i="2"/>
  <c r="H790" i="2"/>
  <c r="H673" i="2"/>
  <c r="H873" i="2"/>
  <c r="F872" i="2"/>
  <c r="F871" i="2" s="1"/>
  <c r="H666" i="2"/>
  <c r="H699" i="2"/>
  <c r="H683" i="2"/>
  <c r="H658" i="2"/>
  <c r="F683" i="2"/>
  <c r="F658" i="2"/>
  <c r="F699" i="2"/>
  <c r="J790" i="2" l="1"/>
  <c r="I790" i="2"/>
  <c r="J683" i="2"/>
  <c r="I683" i="2"/>
  <c r="J800" i="2"/>
  <c r="I800" i="2"/>
  <c r="J673" i="2"/>
  <c r="J878" i="2"/>
  <c r="I878" i="2"/>
  <c r="J658" i="2"/>
  <c r="I658" i="2"/>
  <c r="J666" i="2"/>
  <c r="I666" i="2"/>
  <c r="J699" i="2"/>
  <c r="I699" i="2"/>
  <c r="J873" i="2"/>
  <c r="I873" i="2"/>
  <c r="H872" i="2"/>
  <c r="H314" i="2"/>
  <c r="F314" i="2"/>
  <c r="H405" i="2"/>
  <c r="F405" i="2"/>
  <c r="H326" i="2"/>
  <c r="K326" i="2"/>
  <c r="F326" i="2"/>
  <c r="H546" i="2"/>
  <c r="F546" i="2"/>
  <c r="H521" i="2"/>
  <c r="J326" i="2" l="1"/>
  <c r="I326" i="2"/>
  <c r="J405" i="2"/>
  <c r="I405" i="2"/>
  <c r="J521" i="2"/>
  <c r="I521" i="2"/>
  <c r="J314" i="2"/>
  <c r="I314" i="2"/>
  <c r="J546" i="2"/>
  <c r="I546" i="2"/>
  <c r="J872" i="2"/>
  <c r="I872" i="2"/>
  <c r="H325" i="2"/>
  <c r="H871" i="2"/>
  <c r="H293" i="2"/>
  <c r="F293" i="2"/>
  <c r="J871" i="2" l="1"/>
  <c r="I871" i="2"/>
  <c r="J325" i="2"/>
  <c r="J293" i="2"/>
  <c r="I293" i="2"/>
  <c r="H363" i="2"/>
  <c r="F363" i="2"/>
  <c r="H337" i="2"/>
  <c r="F337" i="2"/>
  <c r="J363" i="2" l="1"/>
  <c r="I363" i="2"/>
  <c r="J337" i="2"/>
  <c r="I337" i="2"/>
  <c r="H997" i="2"/>
  <c r="F997" i="2"/>
  <c r="F996" i="2" s="1"/>
  <c r="J997" i="2" l="1"/>
  <c r="I997" i="2"/>
  <c r="H996" i="2"/>
  <c r="H986" i="2"/>
  <c r="F986" i="2"/>
  <c r="H585" i="2"/>
  <c r="F585" i="2"/>
  <c r="F584" i="2" s="1"/>
  <c r="J986" i="2" l="1"/>
  <c r="I986" i="2"/>
  <c r="J585" i="2"/>
  <c r="I585" i="2"/>
  <c r="J996" i="2"/>
  <c r="I996" i="2"/>
  <c r="H584" i="2"/>
  <c r="K633" i="2"/>
  <c r="J584" i="2" l="1"/>
  <c r="I584" i="2"/>
  <c r="F1047" i="2"/>
  <c r="F1046" i="2" s="1"/>
  <c r="F1044" i="2"/>
  <c r="F1043" i="2" s="1"/>
  <c r="K291" i="2" l="1"/>
  <c r="K308" i="2"/>
  <c r="K182" i="2" l="1"/>
  <c r="F748" i="2" l="1"/>
  <c r="F745" i="2" s="1"/>
  <c r="F979" i="2" l="1"/>
  <c r="H808" i="2"/>
  <c r="J808" i="2" l="1"/>
  <c r="H545" i="2"/>
  <c r="F545" i="2"/>
  <c r="H542" i="2"/>
  <c r="F542" i="2"/>
  <c r="J542" i="2" l="1"/>
  <c r="I542" i="2"/>
  <c r="J545" i="2"/>
  <c r="I545" i="2"/>
  <c r="H1047" i="2"/>
  <c r="J1047" i="2" l="1"/>
  <c r="I1047" i="2"/>
  <c r="H1046" i="2"/>
  <c r="F808" i="2"/>
  <c r="I808" i="2" s="1"/>
  <c r="J1046" i="2" l="1"/>
  <c r="I1046" i="2"/>
  <c r="H925" i="2"/>
  <c r="J925" i="2" l="1"/>
  <c r="H920" i="2"/>
  <c r="H184" i="2"/>
  <c r="F184" i="2"/>
  <c r="F183" i="2" s="1"/>
  <c r="F182" i="2" s="1"/>
  <c r="H169" i="2"/>
  <c r="F169" i="2"/>
  <c r="F168" i="2" s="1"/>
  <c r="F167" i="2" s="1"/>
  <c r="F166" i="2" s="1"/>
  <c r="J169" i="2" l="1"/>
  <c r="I169" i="2"/>
  <c r="J184" i="2"/>
  <c r="I184" i="2"/>
  <c r="J920" i="2"/>
  <c r="H168" i="2"/>
  <c r="H183" i="2"/>
  <c r="H554" i="2"/>
  <c r="F554" i="2"/>
  <c r="F553" i="2" s="1"/>
  <c r="F552" i="2" s="1"/>
  <c r="F551" i="2" s="1"/>
  <c r="J168" i="2" l="1"/>
  <c r="I168" i="2"/>
  <c r="J183" i="2"/>
  <c r="I183" i="2"/>
  <c r="J554" i="2"/>
  <c r="I554" i="2"/>
  <c r="H167" i="2"/>
  <c r="H553" i="2"/>
  <c r="H182" i="2"/>
  <c r="H508" i="2"/>
  <c r="F508" i="2"/>
  <c r="J167" i="2" l="1"/>
  <c r="I167" i="2"/>
  <c r="J553" i="2"/>
  <c r="I553" i="2"/>
  <c r="J508" i="2"/>
  <c r="I508" i="2"/>
  <c r="J182" i="2"/>
  <c r="I182" i="2"/>
  <c r="H552" i="2"/>
  <c r="H166" i="2"/>
  <c r="H507" i="2"/>
  <c r="F507" i="2"/>
  <c r="F506" i="2" s="1"/>
  <c r="H867" i="2"/>
  <c r="F867" i="2"/>
  <c r="F866" i="2" s="1"/>
  <c r="F862" i="2" s="1"/>
  <c r="J867" i="2" l="1"/>
  <c r="I867" i="2"/>
  <c r="J166" i="2"/>
  <c r="I166" i="2"/>
  <c r="I507" i="2"/>
  <c r="J552" i="2"/>
  <c r="I552" i="2"/>
  <c r="H506" i="2"/>
  <c r="J507" i="2"/>
  <c r="H866" i="2"/>
  <c r="H862" i="2" s="1"/>
  <c r="H551" i="2"/>
  <c r="H77" i="2"/>
  <c r="F77" i="2"/>
  <c r="I862" i="2" l="1"/>
  <c r="J862" i="2"/>
  <c r="J506" i="2"/>
  <c r="I506" i="2"/>
  <c r="J77" i="2"/>
  <c r="I77" i="2"/>
  <c r="J551" i="2"/>
  <c r="I551" i="2"/>
  <c r="J866" i="2"/>
  <c r="I866" i="2"/>
  <c r="F678" i="2"/>
  <c r="I678" i="2" s="1"/>
  <c r="F676" i="2"/>
  <c r="I676" i="2" s="1"/>
  <c r="F674" i="2"/>
  <c r="I674" i="2" s="1"/>
  <c r="F673" i="2" l="1"/>
  <c r="I673" i="2" s="1"/>
  <c r="H390" i="2" l="1"/>
  <c r="F390" i="2"/>
  <c r="F389" i="2" s="1"/>
  <c r="F388" i="2" s="1"/>
  <c r="F387" i="2" s="1"/>
  <c r="F386" i="2" s="1"/>
  <c r="J390" i="2" l="1"/>
  <c r="I390" i="2"/>
  <c r="H389" i="2"/>
  <c r="F861" i="2"/>
  <c r="H180" i="2"/>
  <c r="F180" i="2"/>
  <c r="F179" i="2" s="1"/>
  <c r="F178" i="2" s="1"/>
  <c r="F177" i="2" s="1"/>
  <c r="H1044" i="2"/>
  <c r="H1041" i="2"/>
  <c r="F1041" i="2"/>
  <c r="F1040" i="2" s="1"/>
  <c r="F1039" i="2" s="1"/>
  <c r="J180" i="2" l="1"/>
  <c r="I180" i="2"/>
  <c r="J1044" i="2"/>
  <c r="I1044" i="2"/>
  <c r="J389" i="2"/>
  <c r="I389" i="2"/>
  <c r="J1041" i="2"/>
  <c r="I1041" i="2"/>
  <c r="H179" i="2"/>
  <c r="H388" i="2"/>
  <c r="H1043" i="2"/>
  <c r="H1040" i="2"/>
  <c r="H861" i="2"/>
  <c r="H278" i="2"/>
  <c r="F278" i="2"/>
  <c r="F277" i="2" s="1"/>
  <c r="F276" i="2" s="1"/>
  <c r="F275" i="2" s="1"/>
  <c r="H271" i="2"/>
  <c r="F271" i="2"/>
  <c r="F270" i="2" s="1"/>
  <c r="J861" i="2" l="1"/>
  <c r="I861" i="2"/>
  <c r="J278" i="2"/>
  <c r="I278" i="2"/>
  <c r="J1040" i="2"/>
  <c r="I1040" i="2"/>
  <c r="J1043" i="2"/>
  <c r="I1043" i="2"/>
  <c r="J388" i="2"/>
  <c r="I388" i="2"/>
  <c r="J179" i="2"/>
  <c r="I179" i="2"/>
  <c r="J271" i="2"/>
  <c r="I271" i="2"/>
  <c r="F269" i="2"/>
  <c r="F268" i="2" s="1"/>
  <c r="H178" i="2"/>
  <c r="H270" i="2"/>
  <c r="I270" i="2" s="1"/>
  <c r="H387" i="2"/>
  <c r="H277" i="2"/>
  <c r="H1039" i="2"/>
  <c r="H122" i="2"/>
  <c r="F122" i="2"/>
  <c r="F121" i="2" s="1"/>
  <c r="F120" i="2" s="1"/>
  <c r="J178" i="2" l="1"/>
  <c r="I178" i="2"/>
  <c r="J1039" i="2"/>
  <c r="I1039" i="2"/>
  <c r="J277" i="2"/>
  <c r="I277" i="2"/>
  <c r="J387" i="2"/>
  <c r="I387" i="2"/>
  <c r="J122" i="2"/>
  <c r="I122" i="2"/>
  <c r="H269" i="2"/>
  <c r="J270" i="2"/>
  <c r="H386" i="2"/>
  <c r="H177" i="2"/>
  <c r="H121" i="2"/>
  <c r="H276" i="2"/>
  <c r="K484" i="2"/>
  <c r="J177" i="2" l="1"/>
  <c r="I177" i="2"/>
  <c r="J121" i="2"/>
  <c r="I121" i="2"/>
  <c r="J386" i="2"/>
  <c r="I386" i="2"/>
  <c r="J269" i="2"/>
  <c r="I269" i="2"/>
  <c r="J276" i="2"/>
  <c r="I276" i="2"/>
  <c r="H268" i="2"/>
  <c r="H120" i="2"/>
  <c r="H275" i="2"/>
  <c r="H116" i="2"/>
  <c r="F116" i="2"/>
  <c r="J116" i="2" l="1"/>
  <c r="I116" i="2"/>
  <c r="J268" i="2"/>
  <c r="I268" i="2"/>
  <c r="J275" i="2"/>
  <c r="I275" i="2"/>
  <c r="J120" i="2"/>
  <c r="I120" i="2"/>
  <c r="H1055" i="2"/>
  <c r="F1055" i="2"/>
  <c r="F1054" i="2" s="1"/>
  <c r="F1053" i="2" s="1"/>
  <c r="F1052" i="2" s="1"/>
  <c r="J1055" i="2" l="1"/>
  <c r="I1055" i="2"/>
  <c r="H1054" i="2"/>
  <c r="H69" i="2"/>
  <c r="F69" i="2"/>
  <c r="F68" i="2" s="1"/>
  <c r="F67" i="2" s="1"/>
  <c r="J69" i="2" l="1"/>
  <c r="I69" i="2"/>
  <c r="J1054" i="2"/>
  <c r="I1054" i="2"/>
  <c r="H1053" i="2"/>
  <c r="H68" i="2"/>
  <c r="H75" i="2"/>
  <c r="F75" i="2"/>
  <c r="J68" i="2" l="1"/>
  <c r="I68" i="2"/>
  <c r="J75" i="2"/>
  <c r="I75" i="2"/>
  <c r="J1053" i="2"/>
  <c r="I1053" i="2"/>
  <c r="H1052" i="2"/>
  <c r="H67" i="2"/>
  <c r="F74" i="2"/>
  <c r="F73" i="2" s="1"/>
  <c r="F72" i="2" s="1"/>
  <c r="F71" i="2" s="1"/>
  <c r="H74" i="2"/>
  <c r="F325" i="2"/>
  <c r="I325" i="2" s="1"/>
  <c r="H318" i="2"/>
  <c r="F318" i="2"/>
  <c r="H502" i="2"/>
  <c r="F502" i="2"/>
  <c r="H482" i="2"/>
  <c r="F482" i="2"/>
  <c r="F481" i="2" s="1"/>
  <c r="F480" i="2" s="1"/>
  <c r="F479" i="2" s="1"/>
  <c r="J67" i="2" l="1"/>
  <c r="I67" i="2"/>
  <c r="J1052" i="2"/>
  <c r="I1052" i="2"/>
  <c r="J318" i="2"/>
  <c r="I318" i="2"/>
  <c r="J482" i="2"/>
  <c r="I482" i="2"/>
  <c r="J74" i="2"/>
  <c r="I74" i="2"/>
  <c r="J502" i="2"/>
  <c r="I502" i="2"/>
  <c r="H73" i="2"/>
  <c r="H481" i="2"/>
  <c r="H46" i="2"/>
  <c r="H16" i="2"/>
  <c r="F16" i="2"/>
  <c r="F15" i="2" s="1"/>
  <c r="F14" i="2" s="1"/>
  <c r="H255" i="2"/>
  <c r="F255" i="2"/>
  <c r="F254" i="2" s="1"/>
  <c r="F253" i="2" s="1"/>
  <c r="H251" i="2"/>
  <c r="F251" i="2"/>
  <c r="F250" i="2" s="1"/>
  <c r="H247" i="2"/>
  <c r="F247" i="2"/>
  <c r="F246" i="2" s="1"/>
  <c r="F245" i="2" s="1"/>
  <c r="H235" i="2"/>
  <c r="F235" i="2"/>
  <c r="H226" i="2"/>
  <c r="F226" i="2"/>
  <c r="F225" i="2" s="1"/>
  <c r="H221" i="2"/>
  <c r="F221" i="2"/>
  <c r="F220" i="2" s="1"/>
  <c r="F219" i="2" s="1"/>
  <c r="F218" i="2" s="1"/>
  <c r="H216" i="2"/>
  <c r="F216" i="2"/>
  <c r="F215" i="2" s="1"/>
  <c r="F214" i="2" s="1"/>
  <c r="F213" i="2" s="1"/>
  <c r="H207" i="2"/>
  <c r="F207" i="2"/>
  <c r="F206" i="2" s="1"/>
  <c r="F205" i="2" s="1"/>
  <c r="F204" i="2" s="1"/>
  <c r="H200" i="2"/>
  <c r="F200" i="2"/>
  <c r="F199" i="2" s="1"/>
  <c r="F198" i="2" s="1"/>
  <c r="F197" i="2" s="1"/>
  <c r="H999" i="2"/>
  <c r="F999" i="2"/>
  <c r="H992" i="2"/>
  <c r="F992" i="2"/>
  <c r="F991" i="2" s="1"/>
  <c r="F990" i="2" s="1"/>
  <c r="J235" i="2" l="1"/>
  <c r="I235" i="2"/>
  <c r="J992" i="2"/>
  <c r="I992" i="2"/>
  <c r="J247" i="2"/>
  <c r="I247" i="2"/>
  <c r="J481" i="2"/>
  <c r="I481" i="2"/>
  <c r="J207" i="2"/>
  <c r="I207" i="2"/>
  <c r="J216" i="2"/>
  <c r="I216" i="2"/>
  <c r="J73" i="2"/>
  <c r="I73" i="2"/>
  <c r="J999" i="2"/>
  <c r="I999" i="2"/>
  <c r="J221" i="2"/>
  <c r="I221" i="2"/>
  <c r="J251" i="2"/>
  <c r="I251" i="2"/>
  <c r="J200" i="2"/>
  <c r="I200" i="2"/>
  <c r="J226" i="2"/>
  <c r="I226" i="2"/>
  <c r="J255" i="2"/>
  <c r="I255" i="2"/>
  <c r="J46" i="2"/>
  <c r="J16" i="2"/>
  <c r="I16" i="2"/>
  <c r="H991" i="2"/>
  <c r="H199" i="2"/>
  <c r="H215" i="2"/>
  <c r="H225" i="2"/>
  <c r="H246" i="2"/>
  <c r="H254" i="2"/>
  <c r="H72" i="2"/>
  <c r="H206" i="2"/>
  <c r="H220" i="2"/>
  <c r="H250" i="2"/>
  <c r="H15" i="2"/>
  <c r="H480" i="2"/>
  <c r="H492" i="2"/>
  <c r="F492" i="2"/>
  <c r="F224" i="2"/>
  <c r="F223" i="2" s="1"/>
  <c r="F203" i="2" s="1"/>
  <c r="F249" i="2"/>
  <c r="F234" i="2" s="1"/>
  <c r="F989" i="2"/>
  <c r="F988" i="2" s="1"/>
  <c r="J199" i="2" l="1"/>
  <c r="I199" i="2"/>
  <c r="J250" i="2"/>
  <c r="I250" i="2"/>
  <c r="J220" i="2"/>
  <c r="I220" i="2"/>
  <c r="J991" i="2"/>
  <c r="I991" i="2"/>
  <c r="J72" i="2"/>
  <c r="I72" i="2"/>
  <c r="J254" i="2"/>
  <c r="I254" i="2"/>
  <c r="J225" i="2"/>
  <c r="I225" i="2"/>
  <c r="J206" i="2"/>
  <c r="I206" i="2"/>
  <c r="J492" i="2"/>
  <c r="I492" i="2"/>
  <c r="J246" i="2"/>
  <c r="I246" i="2"/>
  <c r="J480" i="2"/>
  <c r="I480" i="2"/>
  <c r="J215" i="2"/>
  <c r="I215" i="2"/>
  <c r="J15" i="2"/>
  <c r="I15" i="2"/>
  <c r="H224" i="2"/>
  <c r="H71" i="2"/>
  <c r="H245" i="2"/>
  <c r="H214" i="2"/>
  <c r="H990" i="2"/>
  <c r="H14" i="2"/>
  <c r="H219" i="2"/>
  <c r="H253" i="2"/>
  <c r="H198" i="2"/>
  <c r="H479" i="2"/>
  <c r="H249" i="2"/>
  <c r="H205" i="2"/>
  <c r="F233" i="2"/>
  <c r="F232" i="2" s="1"/>
  <c r="K557" i="2"/>
  <c r="J205" i="2" l="1"/>
  <c r="I205" i="2"/>
  <c r="J990" i="2"/>
  <c r="I990" i="2"/>
  <c r="J249" i="2"/>
  <c r="I249" i="2"/>
  <c r="J198" i="2"/>
  <c r="I198" i="2"/>
  <c r="J214" i="2"/>
  <c r="I214" i="2"/>
  <c r="J245" i="2"/>
  <c r="I245" i="2"/>
  <c r="J479" i="2"/>
  <c r="I479" i="2"/>
  <c r="J253" i="2"/>
  <c r="I253" i="2"/>
  <c r="J71" i="2"/>
  <c r="I71" i="2"/>
  <c r="J224" i="2"/>
  <c r="I224" i="2"/>
  <c r="J219" i="2"/>
  <c r="I219" i="2"/>
  <c r="J14" i="2"/>
  <c r="I14" i="2"/>
  <c r="H223" i="2"/>
  <c r="H218" i="2"/>
  <c r="H213" i="2"/>
  <c r="H197" i="2"/>
  <c r="H204" i="2"/>
  <c r="H989" i="2"/>
  <c r="H234" i="2"/>
  <c r="F557" i="2"/>
  <c r="H557" i="2"/>
  <c r="J234" i="2" l="1"/>
  <c r="I234" i="2"/>
  <c r="J989" i="2"/>
  <c r="I989" i="2"/>
  <c r="J204" i="2"/>
  <c r="I204" i="2"/>
  <c r="J213" i="2"/>
  <c r="I213" i="2"/>
  <c r="J197" i="2"/>
  <c r="I197" i="2"/>
  <c r="J218" i="2"/>
  <c r="I218" i="2"/>
  <c r="J557" i="2"/>
  <c r="I557" i="2"/>
  <c r="J223" i="2"/>
  <c r="I223" i="2"/>
  <c r="H556" i="2"/>
  <c r="H550" i="2" s="1"/>
  <c r="H988" i="2"/>
  <c r="H203" i="2"/>
  <c r="H233" i="2"/>
  <c r="F556" i="2"/>
  <c r="F550" i="2" s="1"/>
  <c r="H376" i="2"/>
  <c r="F376" i="2"/>
  <c r="F375" i="2" s="1"/>
  <c r="F374" i="2" s="1"/>
  <c r="F373" i="2" s="1"/>
  <c r="F372" i="2" s="1"/>
  <c r="H174" i="2"/>
  <c r="F174" i="2"/>
  <c r="F173" i="2" s="1"/>
  <c r="F172" i="2" s="1"/>
  <c r="J550" i="2" l="1"/>
  <c r="I550" i="2"/>
  <c r="J233" i="2"/>
  <c r="I233" i="2"/>
  <c r="J988" i="2"/>
  <c r="I988" i="2"/>
  <c r="J376" i="2"/>
  <c r="I376" i="2"/>
  <c r="J203" i="2"/>
  <c r="I203" i="2"/>
  <c r="J174" i="2"/>
  <c r="I174" i="2"/>
  <c r="J556" i="2"/>
  <c r="I556" i="2"/>
  <c r="H173" i="2"/>
  <c r="H549" i="2"/>
  <c r="H375" i="2"/>
  <c r="H232" i="2"/>
  <c r="H1038" i="2"/>
  <c r="F1038" i="2"/>
  <c r="J1038" i="2" l="1"/>
  <c r="I1038" i="2"/>
  <c r="J173" i="2"/>
  <c r="I173" i="2"/>
  <c r="J232" i="2"/>
  <c r="I232" i="2"/>
  <c r="J375" i="2"/>
  <c r="I375" i="2"/>
  <c r="H548" i="2"/>
  <c r="J549" i="2"/>
  <c r="H374" i="2"/>
  <c r="H172" i="2"/>
  <c r="H979" i="2"/>
  <c r="F978" i="2"/>
  <c r="F977" i="2" s="1"/>
  <c r="H38" i="2"/>
  <c r="F38" i="2"/>
  <c r="F959" i="2"/>
  <c r="F958" i="2" s="1"/>
  <c r="F957" i="2" s="1"/>
  <c r="F956" i="2" s="1"/>
  <c r="F955" i="2" s="1"/>
  <c r="F954" i="2" s="1"/>
  <c r="H109" i="2"/>
  <c r="J109" i="2" l="1"/>
  <c r="J38" i="2"/>
  <c r="I38" i="2"/>
  <c r="J979" i="2"/>
  <c r="I979" i="2"/>
  <c r="J172" i="2"/>
  <c r="I172" i="2"/>
  <c r="J374" i="2"/>
  <c r="I374" i="2"/>
  <c r="J959" i="2"/>
  <c r="I959" i="2"/>
  <c r="J548" i="2"/>
  <c r="H108" i="2"/>
  <c r="H373" i="2"/>
  <c r="H958" i="2"/>
  <c r="H978" i="2"/>
  <c r="H378" i="2"/>
  <c r="F378" i="2"/>
  <c r="F976" i="2"/>
  <c r="F968" i="2" s="1"/>
  <c r="F37" i="2"/>
  <c r="F36" i="2" s="1"/>
  <c r="F35" i="2" s="1"/>
  <c r="F34" i="2" s="1"/>
  <c r="H37" i="2"/>
  <c r="F19" i="2"/>
  <c r="J37" i="2" l="1"/>
  <c r="I37" i="2"/>
  <c r="J108" i="2"/>
  <c r="J373" i="2"/>
  <c r="I373" i="2"/>
  <c r="J378" i="2"/>
  <c r="I378" i="2"/>
  <c r="J978" i="2"/>
  <c r="I978" i="2"/>
  <c r="J958" i="2"/>
  <c r="I958" i="2"/>
  <c r="H957" i="2"/>
  <c r="H36" i="2"/>
  <c r="H977" i="2"/>
  <c r="H372" i="2"/>
  <c r="F893" i="2"/>
  <c r="I893" i="2" s="1"/>
  <c r="H891" i="2"/>
  <c r="F891" i="2"/>
  <c r="J372" i="2" l="1"/>
  <c r="I372" i="2"/>
  <c r="J977" i="2"/>
  <c r="I977" i="2"/>
  <c r="J36" i="2"/>
  <c r="I36" i="2"/>
  <c r="J957" i="2"/>
  <c r="I957" i="2"/>
  <c r="J891" i="2"/>
  <c r="I891" i="2"/>
  <c r="H976" i="2"/>
  <c r="H956" i="2"/>
  <c r="H35" i="2"/>
  <c r="F890" i="2"/>
  <c r="H890" i="2"/>
  <c r="H985" i="2"/>
  <c r="F985" i="2"/>
  <c r="F984" i="2" s="1"/>
  <c r="F983" i="2" s="1"/>
  <c r="F982" i="2" s="1"/>
  <c r="H837" i="2"/>
  <c r="F837" i="2"/>
  <c r="F836" i="2" s="1"/>
  <c r="F835" i="2" s="1"/>
  <c r="F834" i="2" s="1"/>
  <c r="F833" i="2" s="1"/>
  <c r="J890" i="2" l="1"/>
  <c r="I890" i="2"/>
  <c r="J976" i="2"/>
  <c r="I976" i="2"/>
  <c r="J956" i="2"/>
  <c r="I956" i="2"/>
  <c r="J837" i="2"/>
  <c r="I837" i="2"/>
  <c r="J985" i="2"/>
  <c r="I985" i="2"/>
  <c r="J35" i="2"/>
  <c r="I35" i="2"/>
  <c r="H984" i="2"/>
  <c r="H34" i="2"/>
  <c r="H968" i="2"/>
  <c r="H836" i="2"/>
  <c r="H955" i="2"/>
  <c r="F883" i="2"/>
  <c r="F882" i="2" s="1"/>
  <c r="H883" i="2"/>
  <c r="H748" i="2"/>
  <c r="F740" i="2"/>
  <c r="I740" i="2" s="1"/>
  <c r="F738" i="2"/>
  <c r="I738" i="2" s="1"/>
  <c r="H797" i="2"/>
  <c r="F797" i="2"/>
  <c r="F789" i="2" s="1"/>
  <c r="H787" i="2"/>
  <c r="F787" i="2"/>
  <c r="F786" i="2" s="1"/>
  <c r="F785" i="2" s="1"/>
  <c r="F782" i="2"/>
  <c r="F781" i="2" s="1"/>
  <c r="F780" i="2" s="1"/>
  <c r="F779" i="2" s="1"/>
  <c r="H782" i="2"/>
  <c r="H722" i="2"/>
  <c r="F722" i="2"/>
  <c r="F721" i="2" s="1"/>
  <c r="F715" i="2" s="1"/>
  <c r="H690" i="2"/>
  <c r="F690" i="2"/>
  <c r="F689" i="2" s="1"/>
  <c r="J836" i="2" l="1"/>
  <c r="I836" i="2"/>
  <c r="J968" i="2"/>
  <c r="I968" i="2"/>
  <c r="J722" i="2"/>
  <c r="I722" i="2"/>
  <c r="J984" i="2"/>
  <c r="I984" i="2"/>
  <c r="J690" i="2"/>
  <c r="I690" i="2"/>
  <c r="J782" i="2"/>
  <c r="I782" i="2"/>
  <c r="J883" i="2"/>
  <c r="I883" i="2"/>
  <c r="J797" i="2"/>
  <c r="I797" i="2"/>
  <c r="J34" i="2"/>
  <c r="I34" i="2"/>
  <c r="J748" i="2"/>
  <c r="I748" i="2"/>
  <c r="J787" i="2"/>
  <c r="I787" i="2"/>
  <c r="J955" i="2"/>
  <c r="I955" i="2"/>
  <c r="H789" i="2"/>
  <c r="H882" i="2"/>
  <c r="H954" i="2"/>
  <c r="H983" i="2"/>
  <c r="H781" i="2"/>
  <c r="H721" i="2"/>
  <c r="H786" i="2"/>
  <c r="H835" i="2"/>
  <c r="H745" i="2"/>
  <c r="H689" i="2"/>
  <c r="H688" i="2" s="1"/>
  <c r="F784" i="2"/>
  <c r="F688" i="2"/>
  <c r="F744" i="2"/>
  <c r="H737" i="2"/>
  <c r="F737" i="2"/>
  <c r="F736" i="2" s="1"/>
  <c r="F729" i="2" s="1"/>
  <c r="I688" i="2" l="1"/>
  <c r="J688" i="2"/>
  <c r="J737" i="2"/>
  <c r="I737" i="2"/>
  <c r="J721" i="2"/>
  <c r="I721" i="2"/>
  <c r="J983" i="2"/>
  <c r="I983" i="2"/>
  <c r="J835" i="2"/>
  <c r="I835" i="2"/>
  <c r="J786" i="2"/>
  <c r="I786" i="2"/>
  <c r="J781" i="2"/>
  <c r="I781" i="2"/>
  <c r="J954" i="2"/>
  <c r="I954" i="2"/>
  <c r="J689" i="2"/>
  <c r="I689" i="2"/>
  <c r="J882" i="2"/>
  <c r="I882" i="2"/>
  <c r="J745" i="2"/>
  <c r="I745" i="2"/>
  <c r="J789" i="2"/>
  <c r="I789" i="2"/>
  <c r="H785" i="2"/>
  <c r="H744" i="2"/>
  <c r="H780" i="2"/>
  <c r="H736" i="2"/>
  <c r="H834" i="2"/>
  <c r="H715" i="2"/>
  <c r="H982" i="2"/>
  <c r="H881" i="2"/>
  <c r="F728" i="2"/>
  <c r="F778" i="2"/>
  <c r="F743" i="2"/>
  <c r="F742" i="2" s="1"/>
  <c r="J785" i="2" l="1"/>
  <c r="I785" i="2"/>
  <c r="J744" i="2"/>
  <c r="I744" i="2"/>
  <c r="J881" i="2"/>
  <c r="J982" i="2"/>
  <c r="I982" i="2"/>
  <c r="J834" i="2"/>
  <c r="I834" i="2"/>
  <c r="J715" i="2"/>
  <c r="I715" i="2"/>
  <c r="J736" i="2"/>
  <c r="I736" i="2"/>
  <c r="J780" i="2"/>
  <c r="I780" i="2"/>
  <c r="H779" i="2"/>
  <c r="H784" i="2"/>
  <c r="H833" i="2"/>
  <c r="H729" i="2"/>
  <c r="H743" i="2"/>
  <c r="H664" i="2"/>
  <c r="F664" i="2"/>
  <c r="F663" i="2" s="1"/>
  <c r="H656" i="2"/>
  <c r="F656" i="2"/>
  <c r="H654" i="2"/>
  <c r="F654" i="2"/>
  <c r="H649" i="2"/>
  <c r="H648" i="2" s="1"/>
  <c r="F649" i="2"/>
  <c r="F648" i="2" s="1"/>
  <c r="H646" i="2"/>
  <c r="F646" i="2"/>
  <c r="H644" i="2"/>
  <c r="F644" i="2"/>
  <c r="F611" i="2"/>
  <c r="I611" i="2" s="1"/>
  <c r="J646" i="2" l="1"/>
  <c r="I646" i="2"/>
  <c r="J729" i="2"/>
  <c r="I729" i="2"/>
  <c r="J833" i="2"/>
  <c r="I833" i="2"/>
  <c r="J779" i="2"/>
  <c r="I779" i="2"/>
  <c r="J743" i="2"/>
  <c r="I743" i="2"/>
  <c r="J649" i="2"/>
  <c r="I649" i="2"/>
  <c r="J654" i="2"/>
  <c r="I654" i="2"/>
  <c r="J656" i="2"/>
  <c r="I656" i="2"/>
  <c r="J664" i="2"/>
  <c r="I664" i="2"/>
  <c r="J784" i="2"/>
  <c r="I784" i="2"/>
  <c r="J644" i="2"/>
  <c r="I644" i="2"/>
  <c r="H778" i="2"/>
  <c r="H742" i="2"/>
  <c r="F610" i="2"/>
  <c r="I610" i="2" s="1"/>
  <c r="H663" i="2"/>
  <c r="H728" i="2"/>
  <c r="F602" i="2"/>
  <c r="I602" i="2" s="1"/>
  <c r="F653" i="2"/>
  <c r="H637" i="2"/>
  <c r="F637" i="2"/>
  <c r="H653" i="2"/>
  <c r="H582" i="2"/>
  <c r="F582" i="2"/>
  <c r="F581" i="2" s="1"/>
  <c r="H576" i="2"/>
  <c r="J648" i="2" l="1"/>
  <c r="I648" i="2"/>
  <c r="J778" i="2"/>
  <c r="I778" i="2"/>
  <c r="J728" i="2"/>
  <c r="I728" i="2"/>
  <c r="J663" i="2"/>
  <c r="I663" i="2"/>
  <c r="J576" i="2"/>
  <c r="J582" i="2"/>
  <c r="I582" i="2"/>
  <c r="J637" i="2"/>
  <c r="I637" i="2"/>
  <c r="J653" i="2"/>
  <c r="I653" i="2"/>
  <c r="J742" i="2"/>
  <c r="I742" i="2"/>
  <c r="H575" i="2"/>
  <c r="F609" i="2"/>
  <c r="I609" i="2" s="1"/>
  <c r="H581" i="2"/>
  <c r="F636" i="2"/>
  <c r="F635" i="2" s="1"/>
  <c r="H636" i="2"/>
  <c r="H858" i="2"/>
  <c r="F858" i="2"/>
  <c r="F857" i="2" s="1"/>
  <c r="F856" i="2" s="1"/>
  <c r="F855" i="2" s="1"/>
  <c r="H853" i="2"/>
  <c r="F853" i="2"/>
  <c r="F852" i="2" s="1"/>
  <c r="F851" i="2" s="1"/>
  <c r="F850" i="2" s="1"/>
  <c r="H825" i="2"/>
  <c r="F825" i="2"/>
  <c r="F824" i="2" s="1"/>
  <c r="H935" i="2"/>
  <c r="F935" i="2"/>
  <c r="F934" i="2" s="1"/>
  <c r="F933" i="2" s="1"/>
  <c r="H911" i="2"/>
  <c r="F911" i="2"/>
  <c r="F910" i="2" s="1"/>
  <c r="J858" i="2" l="1"/>
  <c r="I858" i="2"/>
  <c r="J581" i="2"/>
  <c r="I581" i="2"/>
  <c r="J911" i="2"/>
  <c r="I911" i="2"/>
  <c r="J575" i="2"/>
  <c r="J935" i="2"/>
  <c r="I935" i="2"/>
  <c r="J825" i="2"/>
  <c r="I825" i="2"/>
  <c r="J853" i="2"/>
  <c r="I853" i="2"/>
  <c r="J636" i="2"/>
  <c r="I636" i="2"/>
  <c r="H635" i="2"/>
  <c r="H910" i="2"/>
  <c r="H857" i="2"/>
  <c r="F608" i="2"/>
  <c r="I608" i="2" s="1"/>
  <c r="H934" i="2"/>
  <c r="H852" i="2"/>
  <c r="H574" i="2"/>
  <c r="F634" i="2"/>
  <c r="F633" i="2" s="1"/>
  <c r="F849" i="2"/>
  <c r="H573" i="2" l="1"/>
  <c r="J574" i="2"/>
  <c r="J852" i="2"/>
  <c r="I852" i="2"/>
  <c r="J934" i="2"/>
  <c r="I934" i="2"/>
  <c r="J857" i="2"/>
  <c r="I857" i="2"/>
  <c r="J910" i="2"/>
  <c r="I910" i="2"/>
  <c r="J635" i="2"/>
  <c r="I635" i="2"/>
  <c r="H933" i="2"/>
  <c r="H856" i="2"/>
  <c r="H851" i="2"/>
  <c r="H634" i="2"/>
  <c r="H362" i="2"/>
  <c r="F362" i="2"/>
  <c r="F361" i="2" s="1"/>
  <c r="H359" i="2"/>
  <c r="F359" i="2"/>
  <c r="F358" i="2" s="1"/>
  <c r="H356" i="2"/>
  <c r="F356" i="2"/>
  <c r="F355" i="2" s="1"/>
  <c r="H353" i="2"/>
  <c r="F353" i="2"/>
  <c r="F352" i="2" s="1"/>
  <c r="H349" i="2"/>
  <c r="H336" i="2"/>
  <c r="F336" i="2"/>
  <c r="F335" i="2" s="1"/>
  <c r="H345" i="2"/>
  <c r="F345" i="2"/>
  <c r="F344" i="2" s="1"/>
  <c r="J573" i="2" l="1"/>
  <c r="J851" i="2"/>
  <c r="I851" i="2"/>
  <c r="J933" i="2"/>
  <c r="I933" i="2"/>
  <c r="J356" i="2"/>
  <c r="I356" i="2"/>
  <c r="J353" i="2"/>
  <c r="I353" i="2"/>
  <c r="J349" i="2"/>
  <c r="I349" i="2"/>
  <c r="J362" i="2"/>
  <c r="I362" i="2"/>
  <c r="J856" i="2"/>
  <c r="I856" i="2"/>
  <c r="J345" i="2"/>
  <c r="I345" i="2"/>
  <c r="J359" i="2"/>
  <c r="I359" i="2"/>
  <c r="J336" i="2"/>
  <c r="I336" i="2"/>
  <c r="J634" i="2"/>
  <c r="I634" i="2"/>
  <c r="H855" i="2"/>
  <c r="H344" i="2"/>
  <c r="H633" i="2"/>
  <c r="H335" i="2"/>
  <c r="H850" i="2"/>
  <c r="H572" i="2"/>
  <c r="H348" i="2"/>
  <c r="H355" i="2"/>
  <c r="H361" i="2"/>
  <c r="H352" i="2"/>
  <c r="H358" i="2"/>
  <c r="F351" i="2"/>
  <c r="H571" i="2" l="1"/>
  <c r="J572" i="2"/>
  <c r="J348" i="2"/>
  <c r="I348" i="2"/>
  <c r="J355" i="2"/>
  <c r="I355" i="2"/>
  <c r="J633" i="2"/>
  <c r="I633" i="2"/>
  <c r="J850" i="2"/>
  <c r="I850" i="2"/>
  <c r="J335" i="2"/>
  <c r="I335" i="2"/>
  <c r="J358" i="2"/>
  <c r="I358" i="2"/>
  <c r="J352" i="2"/>
  <c r="I352" i="2"/>
  <c r="J344" i="2"/>
  <c r="I344" i="2"/>
  <c r="J361" i="2"/>
  <c r="I361" i="2"/>
  <c r="J855" i="2"/>
  <c r="I855" i="2"/>
  <c r="H347" i="2"/>
  <c r="H849" i="2"/>
  <c r="H351" i="2"/>
  <c r="H1021" i="2"/>
  <c r="F1021" i="2"/>
  <c r="F1020" i="2" s="1"/>
  <c r="F1019" i="2" s="1"/>
  <c r="F1018" i="2" s="1"/>
  <c r="J571" i="2" l="1"/>
  <c r="J347" i="2"/>
  <c r="I347" i="2"/>
  <c r="J849" i="2"/>
  <c r="I849" i="2"/>
  <c r="J1021" i="2"/>
  <c r="I1021" i="2"/>
  <c r="J351" i="2"/>
  <c r="I351" i="2"/>
  <c r="H1020" i="2"/>
  <c r="H1016" i="2"/>
  <c r="F1016" i="2"/>
  <c r="J1016" i="2" l="1"/>
  <c r="I1016" i="2"/>
  <c r="J1020" i="2"/>
  <c r="I1020" i="2"/>
  <c r="H1019" i="2"/>
  <c r="K33" i="2"/>
  <c r="J1019" i="2" l="1"/>
  <c r="I1019" i="2"/>
  <c r="H1018" i="2"/>
  <c r="H518" i="2"/>
  <c r="F518" i="2"/>
  <c r="F517" i="2" s="1"/>
  <c r="F516" i="2" s="1"/>
  <c r="J518" i="2" l="1"/>
  <c r="I518" i="2"/>
  <c r="J1018" i="2"/>
  <c r="I1018" i="2"/>
  <c r="H517" i="2"/>
  <c r="J517" i="2" l="1"/>
  <c r="I517" i="2"/>
  <c r="H516" i="2"/>
  <c r="F46" i="2"/>
  <c r="I46" i="2" s="1"/>
  <c r="J516" i="2" l="1"/>
  <c r="I516" i="2"/>
  <c r="H505" i="2"/>
  <c r="H274" i="2"/>
  <c r="F274" i="2"/>
  <c r="F273" i="2" s="1"/>
  <c r="F267" i="2" s="1"/>
  <c r="H45" i="2"/>
  <c r="J45" i="2" l="1"/>
  <c r="J505" i="2"/>
  <c r="J274" i="2"/>
  <c r="I274" i="2"/>
  <c r="H273" i="2"/>
  <c r="F576" i="2"/>
  <c r="I576" i="2" s="1"/>
  <c r="J273" i="2" l="1"/>
  <c r="I273" i="2"/>
  <c r="F575" i="2"/>
  <c r="I575" i="2" s="1"/>
  <c r="H267" i="2"/>
  <c r="H44" i="2"/>
  <c r="J44" i="2" l="1"/>
  <c r="J267" i="2"/>
  <c r="I267" i="2"/>
  <c r="F574" i="2"/>
  <c r="I574" i="2" s="1"/>
  <c r="H43" i="2"/>
  <c r="F45" i="2"/>
  <c r="I45" i="2" s="1"/>
  <c r="J43" i="2" l="1"/>
  <c r="F44" i="2"/>
  <c r="I44" i="2" s="1"/>
  <c r="F573" i="2"/>
  <c r="I573" i="2" s="1"/>
  <c r="H42" i="2"/>
  <c r="F881" i="2"/>
  <c r="I881" i="2" s="1"/>
  <c r="J42" i="2" l="1"/>
  <c r="F43" i="2"/>
  <c r="I43" i="2" s="1"/>
  <c r="F860" i="2"/>
  <c r="F572" i="2"/>
  <c r="I572" i="2" s="1"/>
  <c r="F262" i="2"/>
  <c r="F261" i="2" s="1"/>
  <c r="F571" i="2" l="1"/>
  <c r="I571" i="2" s="1"/>
  <c r="F42" i="2"/>
  <c r="I42" i="2" s="1"/>
  <c r="H477" i="2"/>
  <c r="F477" i="2"/>
  <c r="F476" i="2" s="1"/>
  <c r="F475" i="2" s="1"/>
  <c r="J477" i="2" l="1"/>
  <c r="I477" i="2"/>
  <c r="H476" i="2"/>
  <c r="I476" i="2" s="1"/>
  <c r="H334" i="2"/>
  <c r="F334" i="2"/>
  <c r="J334" i="2" l="1"/>
  <c r="I334" i="2"/>
  <c r="H475" i="2"/>
  <c r="J476" i="2"/>
  <c r="K140" i="2"/>
  <c r="K139" i="2" s="1"/>
  <c r="H141" i="2"/>
  <c r="F141" i="2"/>
  <c r="F140" i="2" s="1"/>
  <c r="J141" i="2" l="1"/>
  <c r="I141" i="2"/>
  <c r="J475" i="2"/>
  <c r="I475" i="2"/>
  <c r="H140" i="2"/>
  <c r="K1036" i="2"/>
  <c r="K1035" i="2" s="1"/>
  <c r="J140" i="2" l="1"/>
  <c r="I140" i="2"/>
  <c r="K202" i="2"/>
  <c r="F266" i="2" l="1"/>
  <c r="H266" i="2"/>
  <c r="H501" i="2"/>
  <c r="F501" i="2"/>
  <c r="F500" i="2" s="1"/>
  <c r="F499" i="2" s="1"/>
  <c r="F498" i="2" s="1"/>
  <c r="J501" i="2" l="1"/>
  <c r="I501" i="2"/>
  <c r="J266" i="2"/>
  <c r="I266" i="2"/>
  <c r="H500" i="2"/>
  <c r="H313" i="2"/>
  <c r="F313" i="2"/>
  <c r="J500" i="2" l="1"/>
  <c r="I500" i="2"/>
  <c r="J313" i="2"/>
  <c r="I313" i="2"/>
  <c r="H499" i="2"/>
  <c r="H312" i="2"/>
  <c r="F312" i="2"/>
  <c r="J312" i="2" l="1"/>
  <c r="I312" i="2"/>
  <c r="J499" i="2"/>
  <c r="I499" i="2"/>
  <c r="H498" i="2"/>
  <c r="F823" i="2"/>
  <c r="H824" i="2"/>
  <c r="J824" i="2" l="1"/>
  <c r="I824" i="2"/>
  <c r="J498" i="2"/>
  <c r="I498" i="2"/>
  <c r="H823" i="2"/>
  <c r="F822" i="2"/>
  <c r="F816" i="2" s="1"/>
  <c r="F777" i="2" s="1"/>
  <c r="F106" i="2"/>
  <c r="F109" i="2"/>
  <c r="I109" i="2" s="1"/>
  <c r="H404" i="2"/>
  <c r="F404" i="2"/>
  <c r="F403" i="2" s="1"/>
  <c r="F402" i="2" s="1"/>
  <c r="F401" i="2" s="1"/>
  <c r="J823" i="2" l="1"/>
  <c r="I823" i="2"/>
  <c r="J404" i="2"/>
  <c r="I404" i="2"/>
  <c r="F108" i="2"/>
  <c r="I108" i="2" s="1"/>
  <c r="H403" i="2"/>
  <c r="H822" i="2"/>
  <c r="H202" i="2"/>
  <c r="F202" i="2"/>
  <c r="H320" i="2"/>
  <c r="F320" i="2"/>
  <c r="H541" i="2"/>
  <c r="F541" i="2"/>
  <c r="H529" i="2"/>
  <c r="F529" i="2"/>
  <c r="F528" i="2" s="1"/>
  <c r="H342" i="2"/>
  <c r="F342" i="2"/>
  <c r="F341" i="2" s="1"/>
  <c r="H307" i="2"/>
  <c r="F307" i="2"/>
  <c r="H302" i="2"/>
  <c r="F302" i="2"/>
  <c r="F301" i="2" s="1"/>
  <c r="H299" i="2"/>
  <c r="F299" i="2"/>
  <c r="F298" i="2" s="1"/>
  <c r="H296" i="2"/>
  <c r="F296" i="2"/>
  <c r="F295" i="2" s="1"/>
  <c r="H292" i="2"/>
  <c r="F292" i="2"/>
  <c r="H158" i="2"/>
  <c r="F158" i="2"/>
  <c r="F157" i="2" s="1"/>
  <c r="H90" i="2"/>
  <c r="F90" i="2"/>
  <c r="H192" i="2"/>
  <c r="F192" i="2"/>
  <c r="F191" i="2" s="1"/>
  <c r="K848" i="2"/>
  <c r="J342" i="2" l="1"/>
  <c r="I342" i="2"/>
  <c r="J90" i="2"/>
  <c r="I90" i="2"/>
  <c r="J299" i="2"/>
  <c r="I299" i="2"/>
  <c r="J529" i="2"/>
  <c r="I529" i="2"/>
  <c r="J403" i="2"/>
  <c r="I403" i="2"/>
  <c r="J192" i="2"/>
  <c r="I192" i="2"/>
  <c r="J202" i="2"/>
  <c r="I202" i="2"/>
  <c r="J296" i="2"/>
  <c r="I296" i="2"/>
  <c r="J822" i="2"/>
  <c r="I822" i="2"/>
  <c r="J158" i="2"/>
  <c r="I158" i="2"/>
  <c r="J302" i="2"/>
  <c r="I302" i="2"/>
  <c r="J541" i="2"/>
  <c r="I541" i="2"/>
  <c r="J292" i="2"/>
  <c r="I292" i="2"/>
  <c r="J307" i="2"/>
  <c r="I307" i="2"/>
  <c r="J320" i="2"/>
  <c r="I320" i="2"/>
  <c r="H816" i="2"/>
  <c r="H777" i="2" s="1"/>
  <c r="H301" i="2"/>
  <c r="H191" i="2"/>
  <c r="H157" i="2"/>
  <c r="H295" i="2"/>
  <c r="H341" i="2"/>
  <c r="H402" i="2"/>
  <c r="H298" i="2"/>
  <c r="H528" i="2"/>
  <c r="H317" i="2"/>
  <c r="F527" i="2"/>
  <c r="F526" i="2" s="1"/>
  <c r="F291" i="2"/>
  <c r="F139" i="2"/>
  <c r="F317" i="2"/>
  <c r="F316" i="2" s="1"/>
  <c r="F340" i="2"/>
  <c r="F505" i="2"/>
  <c r="I505" i="2" s="1"/>
  <c r="H19" i="2"/>
  <c r="H18" i="2" s="1"/>
  <c r="I777" i="2" l="1"/>
  <c r="J777" i="2"/>
  <c r="J191" i="2"/>
  <c r="I191" i="2"/>
  <c r="J301" i="2"/>
  <c r="I301" i="2"/>
  <c r="J528" i="2"/>
  <c r="I528" i="2"/>
  <c r="J298" i="2"/>
  <c r="I298" i="2"/>
  <c r="J816" i="2"/>
  <c r="I816" i="2"/>
  <c r="J402" i="2"/>
  <c r="I402" i="2"/>
  <c r="J317" i="2"/>
  <c r="I317" i="2"/>
  <c r="J341" i="2"/>
  <c r="I341" i="2"/>
  <c r="J19" i="2"/>
  <c r="I19" i="2"/>
  <c r="J295" i="2"/>
  <c r="I295" i="2"/>
  <c r="J157" i="2"/>
  <c r="I157" i="2"/>
  <c r="H401" i="2"/>
  <c r="H316" i="2"/>
  <c r="H139" i="2"/>
  <c r="H291" i="2"/>
  <c r="H340" i="2"/>
  <c r="H527" i="2"/>
  <c r="F311" i="2"/>
  <c r="F504" i="2"/>
  <c r="J401" i="2" l="1"/>
  <c r="I401" i="2"/>
  <c r="J527" i="2"/>
  <c r="I527" i="2"/>
  <c r="J340" i="2"/>
  <c r="I340" i="2"/>
  <c r="J316" i="2"/>
  <c r="I316" i="2"/>
  <c r="J291" i="2"/>
  <c r="I291" i="2"/>
  <c r="J139" i="2"/>
  <c r="I139" i="2"/>
  <c r="H311" i="2"/>
  <c r="H290" i="2"/>
  <c r="H526" i="2"/>
  <c r="H138" i="2"/>
  <c r="F310" i="2"/>
  <c r="J311" i="2" l="1"/>
  <c r="I311" i="2"/>
  <c r="J290" i="2"/>
  <c r="J138" i="2"/>
  <c r="J526" i="2"/>
  <c r="I526" i="2"/>
  <c r="H310" i="2"/>
  <c r="H289" i="2"/>
  <c r="K637" i="2"/>
  <c r="H288" i="2" l="1"/>
  <c r="J289" i="2"/>
  <c r="J310" i="2"/>
  <c r="I310" i="2"/>
  <c r="H449" i="2"/>
  <c r="F449" i="2"/>
  <c r="F448" i="2" s="1"/>
  <c r="F447" i="2" s="1"/>
  <c r="H370" i="2"/>
  <c r="F370" i="2"/>
  <c r="F369" i="2" s="1"/>
  <c r="H262" i="2"/>
  <c r="H489" i="2"/>
  <c r="F489" i="2"/>
  <c r="F488" i="2" s="1"/>
  <c r="H1033" i="2"/>
  <c r="F1033" i="2"/>
  <c r="F1032" i="2" s="1"/>
  <c r="F1031" i="2" s="1"/>
  <c r="F1030" i="2" s="1"/>
  <c r="F1024" i="2" s="1"/>
  <c r="K1011" i="2"/>
  <c r="H1015" i="2"/>
  <c r="F1015" i="2"/>
  <c r="F1011" i="2" s="1"/>
  <c r="J449" i="2" l="1"/>
  <c r="I449" i="2"/>
  <c r="J1015" i="2"/>
  <c r="I1015" i="2"/>
  <c r="J370" i="2"/>
  <c r="I370" i="2"/>
  <c r="J288" i="2"/>
  <c r="J1033" i="2"/>
  <c r="I1033" i="2"/>
  <c r="J489" i="2"/>
  <c r="I489" i="2"/>
  <c r="J262" i="2"/>
  <c r="I262" i="2"/>
  <c r="H1011" i="2"/>
  <c r="H369" i="2"/>
  <c r="H1032" i="2"/>
  <c r="H261" i="2"/>
  <c r="H448" i="2"/>
  <c r="I448" i="2" s="1"/>
  <c r="H488" i="2"/>
  <c r="F437" i="2"/>
  <c r="F430" i="2" s="1"/>
  <c r="F1010" i="2"/>
  <c r="F1009" i="2" s="1"/>
  <c r="F1008" i="2" s="1"/>
  <c r="J369" i="2" l="1"/>
  <c r="I369" i="2"/>
  <c r="J1011" i="2"/>
  <c r="I1011" i="2"/>
  <c r="J261" i="2"/>
  <c r="I261" i="2"/>
  <c r="J488" i="2"/>
  <c r="I488" i="2"/>
  <c r="J1032" i="2"/>
  <c r="I1032" i="2"/>
  <c r="H447" i="2"/>
  <c r="J448" i="2"/>
  <c r="H1031" i="2"/>
  <c r="H1010" i="2"/>
  <c r="J1031" i="2" l="1"/>
  <c r="I1031" i="2"/>
  <c r="J447" i="2"/>
  <c r="I447" i="2"/>
  <c r="J1010" i="2"/>
  <c r="I1010" i="2"/>
  <c r="H1009" i="2"/>
  <c r="H437" i="2"/>
  <c r="H1030" i="2"/>
  <c r="H940" i="2"/>
  <c r="F940" i="2"/>
  <c r="F939" i="2" s="1"/>
  <c r="F938" i="2" s="1"/>
  <c r="F925" i="2"/>
  <c r="I925" i="2" s="1"/>
  <c r="H918" i="2"/>
  <c r="F918" i="2"/>
  <c r="F917" i="2" s="1"/>
  <c r="F916" i="2" s="1"/>
  <c r="H908" i="2"/>
  <c r="F908" i="2"/>
  <c r="F907" i="2" s="1"/>
  <c r="F906" i="2" s="1"/>
  <c r="H903" i="2"/>
  <c r="F903" i="2"/>
  <c r="F902" i="2" s="1"/>
  <c r="F901" i="2" s="1"/>
  <c r="J437" i="2" l="1"/>
  <c r="I437" i="2"/>
  <c r="J908" i="2"/>
  <c r="I908" i="2"/>
  <c r="J1009" i="2"/>
  <c r="I1009" i="2"/>
  <c r="J918" i="2"/>
  <c r="I918" i="2"/>
  <c r="J940" i="2"/>
  <c r="I940" i="2"/>
  <c r="J903" i="2"/>
  <c r="I903" i="2"/>
  <c r="J1030" i="2"/>
  <c r="I1030" i="2"/>
  <c r="F920" i="2"/>
  <c r="I920" i="2" s="1"/>
  <c r="H1024" i="2"/>
  <c r="H1008" i="2"/>
  <c r="H902" i="2"/>
  <c r="H917" i="2"/>
  <c r="H939" i="2"/>
  <c r="H907" i="2"/>
  <c r="H430" i="2"/>
  <c r="F900" i="2"/>
  <c r="F905" i="2"/>
  <c r="F937" i="2"/>
  <c r="F915" i="2" l="1"/>
  <c r="F899" i="2" s="1"/>
  <c r="F898" i="2" s="1"/>
  <c r="J1024" i="2"/>
  <c r="I1024" i="2"/>
  <c r="J939" i="2"/>
  <c r="I939" i="2"/>
  <c r="J430" i="2"/>
  <c r="I430" i="2"/>
  <c r="J902" i="2"/>
  <c r="I902" i="2"/>
  <c r="J907" i="2"/>
  <c r="I907" i="2"/>
  <c r="J917" i="2"/>
  <c r="I917" i="2"/>
  <c r="J1008" i="2"/>
  <c r="I1008" i="2"/>
  <c r="H906" i="2"/>
  <c r="H916" i="2"/>
  <c r="H938" i="2"/>
  <c r="H901" i="2"/>
  <c r="H429" i="2"/>
  <c r="H1023" i="2"/>
  <c r="K655" i="2"/>
  <c r="J906" i="2" l="1"/>
  <c r="I906" i="2"/>
  <c r="J916" i="2"/>
  <c r="I916" i="2"/>
  <c r="J429" i="2"/>
  <c r="J1023" i="2"/>
  <c r="J901" i="2"/>
  <c r="I901" i="2"/>
  <c r="J938" i="2"/>
  <c r="I938" i="2"/>
  <c r="H937" i="2"/>
  <c r="H905" i="2"/>
  <c r="H900" i="2"/>
  <c r="H915" i="2"/>
  <c r="K556" i="2"/>
  <c r="J915" i="2" l="1"/>
  <c r="I915" i="2"/>
  <c r="J900" i="2"/>
  <c r="I900" i="2"/>
  <c r="J905" i="2"/>
  <c r="I905" i="2"/>
  <c r="J937" i="2"/>
  <c r="I937" i="2"/>
  <c r="H899" i="2"/>
  <c r="H898" i="2" s="1"/>
  <c r="H860" i="2"/>
  <c r="H848" i="2"/>
  <c r="F848" i="2"/>
  <c r="J848" i="2" l="1"/>
  <c r="I848" i="2"/>
  <c r="J860" i="2"/>
  <c r="I860" i="2"/>
  <c r="J899" i="2"/>
  <c r="I899" i="2"/>
  <c r="I898" i="2" s="1"/>
  <c r="H570" i="2"/>
  <c r="F570" i="2"/>
  <c r="J898" i="2" l="1"/>
  <c r="J570" i="2"/>
  <c r="I570" i="2"/>
  <c r="H897" i="2"/>
  <c r="F429" i="2"/>
  <c r="I429" i="2" s="1"/>
  <c r="J897" i="2" l="1"/>
  <c r="H285" i="2"/>
  <c r="F285" i="2"/>
  <c r="F284" i="2" s="1"/>
  <c r="F283" i="2" s="1"/>
  <c r="H487" i="2"/>
  <c r="F487" i="2"/>
  <c r="F486" i="2" s="1"/>
  <c r="F485" i="2" s="1"/>
  <c r="F399" i="2"/>
  <c r="F398" i="2" s="1"/>
  <c r="F394" i="2" s="1"/>
  <c r="H399" i="2"/>
  <c r="J399" i="2" l="1"/>
  <c r="I399" i="2"/>
  <c r="J487" i="2"/>
  <c r="I487" i="2"/>
  <c r="J285" i="2"/>
  <c r="I285" i="2"/>
  <c r="H284" i="2"/>
  <c r="H398" i="2"/>
  <c r="H486" i="2"/>
  <c r="H504" i="2"/>
  <c r="F393" i="2"/>
  <c r="H491" i="2"/>
  <c r="F491" i="2"/>
  <c r="F484" i="2" s="1"/>
  <c r="F549" i="2"/>
  <c r="J284" i="2" l="1"/>
  <c r="I284" i="2"/>
  <c r="J398" i="2"/>
  <c r="I398" i="2"/>
  <c r="F548" i="2"/>
  <c r="I548" i="2" s="1"/>
  <c r="I549" i="2"/>
  <c r="J491" i="2"/>
  <c r="I491" i="2"/>
  <c r="J504" i="2"/>
  <c r="I504" i="2"/>
  <c r="J486" i="2"/>
  <c r="I486" i="2"/>
  <c r="H485" i="2"/>
  <c r="H394" i="2"/>
  <c r="F392" i="2"/>
  <c r="F385" i="2" s="1"/>
  <c r="J485" i="2" l="1"/>
  <c r="I485" i="2"/>
  <c r="J394" i="2"/>
  <c r="I394" i="2"/>
  <c r="H393" i="2"/>
  <c r="H484" i="2"/>
  <c r="F384" i="2"/>
  <c r="J484" i="2" l="1"/>
  <c r="I484" i="2"/>
  <c r="J393" i="2"/>
  <c r="I393" i="2"/>
  <c r="H392" i="2"/>
  <c r="H368" i="2"/>
  <c r="F368" i="2"/>
  <c r="F367" i="2" s="1"/>
  <c r="F366" i="2" s="1"/>
  <c r="J392" i="2" l="1"/>
  <c r="I392" i="2"/>
  <c r="J368" i="2"/>
  <c r="I368" i="2"/>
  <c r="H367" i="2"/>
  <c r="H385" i="2"/>
  <c r="F365" i="2"/>
  <c r="J385" i="2" l="1"/>
  <c r="I385" i="2"/>
  <c r="J367" i="2"/>
  <c r="I367" i="2"/>
  <c r="H366" i="2"/>
  <c r="H384" i="2"/>
  <c r="F897" i="2"/>
  <c r="I897" i="2" s="1"/>
  <c r="J384" i="2" l="1"/>
  <c r="I384" i="2"/>
  <c r="J366" i="2"/>
  <c r="I366" i="2"/>
  <c r="H365" i="2"/>
  <c r="H1051" i="2"/>
  <c r="F1051" i="2"/>
  <c r="F1050" i="2" s="1"/>
  <c r="F1049" i="2" s="1"/>
  <c r="H981" i="2"/>
  <c r="F981" i="2"/>
  <c r="H966" i="2"/>
  <c r="F966" i="2"/>
  <c r="F965" i="2" s="1"/>
  <c r="F964" i="2" s="1"/>
  <c r="F963" i="2" s="1"/>
  <c r="F962" i="2" s="1"/>
  <c r="F961" i="2" s="1"/>
  <c r="J1051" i="2" l="1"/>
  <c r="I1051" i="2"/>
  <c r="J981" i="2"/>
  <c r="I981" i="2"/>
  <c r="J365" i="2"/>
  <c r="I365" i="2"/>
  <c r="J966" i="2"/>
  <c r="I966" i="2"/>
  <c r="H965" i="2"/>
  <c r="H1050" i="2"/>
  <c r="F339" i="2"/>
  <c r="H339" i="2"/>
  <c r="J339" i="2" l="1"/>
  <c r="I339" i="2"/>
  <c r="J1050" i="2"/>
  <c r="I1050" i="2"/>
  <c r="J965" i="2"/>
  <c r="I965" i="2"/>
  <c r="H964" i="2"/>
  <c r="H1049" i="2"/>
  <c r="F953" i="2"/>
  <c r="H1007" i="2"/>
  <c r="F1023" i="2"/>
  <c r="I1023" i="2" s="1"/>
  <c r="H333" i="2"/>
  <c r="F333" i="2"/>
  <c r="J333" i="2" l="1"/>
  <c r="I333" i="2"/>
  <c r="J964" i="2"/>
  <c r="I964" i="2"/>
  <c r="J1007" i="2"/>
  <c r="J1049" i="2"/>
  <c r="I1049" i="2"/>
  <c r="H963" i="2"/>
  <c r="H283" i="2"/>
  <c r="F282" i="2"/>
  <c r="H260" i="2"/>
  <c r="F260" i="2"/>
  <c r="F259" i="2" s="1"/>
  <c r="F258" i="2" s="1"/>
  <c r="H196" i="2"/>
  <c r="F196" i="2"/>
  <c r="H190" i="2"/>
  <c r="F190" i="2"/>
  <c r="F189" i="2" s="1"/>
  <c r="F188" i="2" s="1"/>
  <c r="F187" i="2" s="1"/>
  <c r="F186" i="2" s="1"/>
  <c r="J190" i="2" l="1"/>
  <c r="I190" i="2"/>
  <c r="J196" i="2"/>
  <c r="I196" i="2"/>
  <c r="J260" i="2"/>
  <c r="I260" i="2"/>
  <c r="J283" i="2"/>
  <c r="I283" i="2"/>
  <c r="J963" i="2"/>
  <c r="I963" i="2"/>
  <c r="H259" i="2"/>
  <c r="H962" i="2"/>
  <c r="H189" i="2"/>
  <c r="H282" i="2"/>
  <c r="F290" i="2"/>
  <c r="I290" i="2" s="1"/>
  <c r="F281" i="2"/>
  <c r="F280" i="2" s="1"/>
  <c r="F195" i="2"/>
  <c r="H195" i="2"/>
  <c r="H130" i="2"/>
  <c r="F130" i="2"/>
  <c r="J962" i="2" l="1"/>
  <c r="I962" i="2"/>
  <c r="J130" i="2"/>
  <c r="I130" i="2"/>
  <c r="J259" i="2"/>
  <c r="I259" i="2"/>
  <c r="J195" i="2"/>
  <c r="I195" i="2"/>
  <c r="J282" i="2"/>
  <c r="I282" i="2"/>
  <c r="J189" i="2"/>
  <c r="I189" i="2"/>
  <c r="H188" i="2"/>
  <c r="H258" i="2"/>
  <c r="F289" i="2"/>
  <c r="I289" i="2" s="1"/>
  <c r="H961" i="2"/>
  <c r="H281" i="2"/>
  <c r="F194" i="2"/>
  <c r="H194" i="2"/>
  <c r="J258" i="2" l="1"/>
  <c r="I258" i="2"/>
  <c r="J188" i="2"/>
  <c r="I188" i="2"/>
  <c r="J961" i="2"/>
  <c r="I961" i="2"/>
  <c r="J194" i="2"/>
  <c r="I194" i="2"/>
  <c r="J281" i="2"/>
  <c r="I281" i="2"/>
  <c r="H280" i="2"/>
  <c r="F288" i="2"/>
  <c r="I288" i="2" s="1"/>
  <c r="H187" i="2"/>
  <c r="H953" i="2"/>
  <c r="H171" i="2"/>
  <c r="F171" i="2"/>
  <c r="F165" i="2" s="1"/>
  <c r="J171" i="2" l="1"/>
  <c r="I171" i="2"/>
  <c r="J953" i="2"/>
  <c r="I953" i="2"/>
  <c r="J187" i="2"/>
  <c r="I187" i="2"/>
  <c r="J280" i="2"/>
  <c r="I280" i="2"/>
  <c r="H165" i="2"/>
  <c r="H186" i="2"/>
  <c r="F138" i="2"/>
  <c r="I138" i="2" s="1"/>
  <c r="J186" i="2" l="1"/>
  <c r="I186" i="2"/>
  <c r="J165" i="2"/>
  <c r="I165" i="2"/>
  <c r="F1007" i="2"/>
  <c r="I1007" i="2" s="1"/>
  <c r="H332" i="2" l="1"/>
  <c r="F332" i="2"/>
  <c r="F257" i="2" s="1"/>
  <c r="J332" i="2" l="1"/>
  <c r="I332" i="2"/>
  <c r="H257" i="2"/>
  <c r="H106" i="2"/>
  <c r="F105" i="2"/>
  <c r="F104" i="2" s="1"/>
  <c r="F103" i="2" s="1"/>
  <c r="J106" i="2" l="1"/>
  <c r="I106" i="2"/>
  <c r="J257" i="2"/>
  <c r="I257" i="2"/>
  <c r="H105" i="2"/>
  <c r="H82" i="2"/>
  <c r="F82" i="2"/>
  <c r="F81" i="2" s="1"/>
  <c r="J82" i="2" l="1"/>
  <c r="I82" i="2"/>
  <c r="J105" i="2"/>
  <c r="I105" i="2"/>
  <c r="J18" i="2"/>
  <c r="H104" i="2"/>
  <c r="H81" i="2"/>
  <c r="F80" i="2"/>
  <c r="F79" i="2" s="1"/>
  <c r="H13" i="2"/>
  <c r="F1037" i="2"/>
  <c r="H1037" i="2"/>
  <c r="F176" i="2"/>
  <c r="H176" i="2"/>
  <c r="J1037" i="2" l="1"/>
  <c r="I1037" i="2"/>
  <c r="J176" i="2"/>
  <c r="I176" i="2"/>
  <c r="J81" i="2"/>
  <c r="I81" i="2"/>
  <c r="J104" i="2"/>
  <c r="I104" i="2"/>
  <c r="J13" i="2"/>
  <c r="H80" i="2"/>
  <c r="I80" i="2" s="1"/>
  <c r="H103" i="2"/>
  <c r="H12" i="2"/>
  <c r="H1036" i="2"/>
  <c r="F1036" i="2"/>
  <c r="F1035" i="2" s="1"/>
  <c r="H59" i="2"/>
  <c r="H119" i="2"/>
  <c r="F119" i="2"/>
  <c r="F118" i="2" s="1"/>
  <c r="J59" i="2" l="1"/>
  <c r="J1036" i="2"/>
  <c r="I1036" i="2"/>
  <c r="J103" i="2"/>
  <c r="I103" i="2"/>
  <c r="J119" i="2"/>
  <c r="I119" i="2"/>
  <c r="J12" i="2"/>
  <c r="H79" i="2"/>
  <c r="J80" i="2"/>
  <c r="H1035" i="2"/>
  <c r="H11" i="2"/>
  <c r="H118" i="2"/>
  <c r="H58" i="2"/>
  <c r="F115" i="2"/>
  <c r="F114" i="2" s="1"/>
  <c r="F113" i="2" s="1"/>
  <c r="F112" i="2" s="1"/>
  <c r="F111" i="2" s="1"/>
  <c r="F18" i="2"/>
  <c r="I18" i="2" s="1"/>
  <c r="F59" i="2"/>
  <c r="I59" i="2" s="1"/>
  <c r="J58" i="2" l="1"/>
  <c r="J118" i="2"/>
  <c r="I118" i="2"/>
  <c r="J1035" i="2"/>
  <c r="I1035" i="2"/>
  <c r="J79" i="2"/>
  <c r="I79" i="2"/>
  <c r="J11" i="2"/>
  <c r="H115" i="2"/>
  <c r="H50" i="2"/>
  <c r="F58" i="2"/>
  <c r="F50" i="2" s="1"/>
  <c r="F33" i="2" s="1"/>
  <c r="F13" i="2"/>
  <c r="I13" i="2" s="1"/>
  <c r="J50" i="2" l="1"/>
  <c r="I50" i="2"/>
  <c r="J115" i="2"/>
  <c r="I115" i="2"/>
  <c r="I58" i="2"/>
  <c r="H114" i="2"/>
  <c r="H33" i="2"/>
  <c r="F12" i="2"/>
  <c r="I12" i="2" s="1"/>
  <c r="J33" i="2" l="1"/>
  <c r="I33" i="2"/>
  <c r="J114" i="2"/>
  <c r="I114" i="2"/>
  <c r="F11" i="2"/>
  <c r="I11" i="2" s="1"/>
  <c r="H113" i="2"/>
  <c r="J113" i="2" l="1"/>
  <c r="I113" i="2"/>
  <c r="H112" i="2"/>
  <c r="F10" i="2"/>
  <c r="F1057" i="2" s="1"/>
  <c r="J112" i="2" l="1"/>
  <c r="I112" i="2"/>
  <c r="H111" i="2"/>
  <c r="J111" i="2" l="1"/>
  <c r="I111" i="2"/>
  <c r="H10" i="2"/>
  <c r="J10" i="2" l="1"/>
  <c r="I10" i="2"/>
  <c r="H1057" i="2"/>
  <c r="J1057" i="2" l="1"/>
  <c r="I1057" i="2"/>
</calcChain>
</file>

<file path=xl/sharedStrings.xml><?xml version="1.0" encoding="utf-8"?>
<sst xmlns="http://schemas.openxmlformats.org/spreadsheetml/2006/main" count="3612" uniqueCount="863">
  <si>
    <t>&lt;caption&gt;</t>
  </si>
  <si>
    <t>Бюджет: &lt;Бюджет&gt;</t>
  </si>
  <si>
    <t>Финансовый орган, обслуживающий данный бюджет: &lt;ФО&gt;</t>
  </si>
  <si>
    <t>Наименование</t>
  </si>
  <si>
    <t>Код главы</t>
  </si>
  <si>
    <t>РзПр</t>
  </si>
  <si>
    <t>ЦСР</t>
  </si>
  <si>
    <t>ВР</t>
  </si>
  <si>
    <t>I Год</t>
  </si>
  <si>
    <t>II Год</t>
  </si>
  <si>
    <t>III Год</t>
  </si>
  <si>
    <t>&lt;ColNumber&gt;</t>
  </si>
  <si>
    <t>&lt;ГРБСИмя&gt;</t>
  </si>
  <si>
    <t>&lt;ГРБС&gt;</t>
  </si>
  <si>
    <t>&lt;Год1&gt;</t>
  </si>
  <si>
    <t>&lt;Год2&gt;</t>
  </si>
  <si>
    <t>&lt;Год3&gt;</t>
  </si>
  <si>
    <t>&lt;ФКРИмя_ХХ00&gt;</t>
  </si>
  <si>
    <t>&lt;ФКР_ХХ00&gt;</t>
  </si>
  <si>
    <t>&lt;ФКРИмя_ХХХХ&gt;</t>
  </si>
  <si>
    <t>&lt;ФКР_ХХХХ&gt;</t>
  </si>
  <si>
    <t>&lt;ЦСРИмя_ХХ00000000&gt;</t>
  </si>
  <si>
    <t>&lt;ЦСР_ХХ00000000&gt;</t>
  </si>
  <si>
    <t>&lt;ЦСРИмя_ХХХ0000000&gt;</t>
  </si>
  <si>
    <t>&lt;ЦСР_ХХХ0000000&gt;</t>
  </si>
  <si>
    <t>&lt;ЦСРИмя_ХХХХХ00000&gt;</t>
  </si>
  <si>
    <t>&lt;ЦСР_ХХХХХ00000&gt;</t>
  </si>
  <si>
    <t>&lt;ЦСРИмя_ХХХХХХХХХХ&gt;</t>
  </si>
  <si>
    <t>&lt;ЦСР_ХХХХХХХХХХ&gt;</t>
  </si>
  <si>
    <t>&lt;ВРИмя&gt;</t>
  </si>
  <si>
    <t>&lt;ВР&gt;</t>
  </si>
  <si>
    <t xml:space="preserve">ИТОГО  </t>
  </si>
  <si>
    <t>Ответственный исполнитель</t>
  </si>
  <si>
    <t>&lt;ДолжностьИсполнителя&gt;</t>
  </si>
  <si>
    <t>&lt;ИмяИсполнителя&gt;</t>
  </si>
  <si>
    <t>&lt;ТелефонИсполнителя&gt;</t>
  </si>
  <si>
    <t>(должность)</t>
  </si>
  <si>
    <t>(подпись)</t>
  </si>
  <si>
    <t>(расшифровка подписи)</t>
  </si>
  <si>
    <t>(телефон)</t>
  </si>
  <si>
    <t>&lt;НаДату&gt;</t>
  </si>
  <si>
    <t>СубКОСГУ</t>
  </si>
  <si>
    <t>&lt;СубЭКРИмя&gt;</t>
  </si>
  <si>
    <t>&lt;СубЭКР&gt;</t>
  </si>
  <si>
    <t>Единица измерения: &lt;sumFormat&gt;</t>
  </si>
  <si>
    <t>&lt;АналитическийКлассификатор1&gt;</t>
  </si>
  <si>
    <t>&lt;clsAnalityc1&gt;</t>
  </si>
  <si>
    <t xml:space="preserve"> </t>
  </si>
  <si>
    <t>&lt;clsAnalityc3&gt;</t>
  </si>
  <si>
    <t>&lt;АналитИстИмя1&gt;</t>
  </si>
  <si>
    <t>&lt;АналитИстИмя3&gt;</t>
  </si>
  <si>
    <t>&lt;АналитическийКлассификатор3&gt;</t>
  </si>
  <si>
    <t>&lt;clsAnalityc2&gt;</t>
  </si>
  <si>
    <t>&lt;АналитическийКлассификатор2&gt;</t>
  </si>
  <si>
    <t>&lt;АналитИстИмя2&gt;</t>
  </si>
  <si>
    <t>&lt;ВР1Имя&gt;</t>
  </si>
  <si>
    <t>&lt;ВР2Имя&gt;</t>
  </si>
  <si>
    <t>&lt;ВР1&gt;</t>
  </si>
  <si>
    <t>&lt;ВР2&gt;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</si>
  <si>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</si>
  <si>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</si>
  <si>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органов местного самоуправления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</si>
  <si>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</si>
  <si>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</si>
  <si>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</si>
  <si>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</si>
  <si>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</si>
  <si>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</si>
  <si>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</si>
  <si>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</si>
  <si>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</si>
  <si>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</si>
  <si>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Иные бюджетные ассигнования</t>
  </si>
  <si>
    <t>800</t>
  </si>
  <si>
    <t>Уплата налогов, сборов и иных платежей</t>
  </si>
  <si>
    <t>850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</si>
  <si>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</si>
  <si>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</si>
  <si>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Резервные средства</t>
  </si>
  <si>
    <t>870</t>
  </si>
  <si>
    <t>Другие общегосударственные вопросы</t>
  </si>
  <si>
    <t>Расходы на выплаты персоналу казенных учреждений</t>
  </si>
  <si>
    <t>110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</si>
  <si>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</si>
  <si>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</si>
  <si>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</si>
  <si>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</si>
  <si>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НАЦИОНАЛЬНАЯ ОБОРОНА</t>
  </si>
  <si>
    <t>Мобилизационная подготовка экономики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</si>
  <si>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</si>
  <si>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</si>
  <si>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</si>
  <si>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</si>
  <si>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</si>
  <si>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</si>
  <si>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Связь и информатика</t>
  </si>
  <si>
    <t>Субсидии автономным учреждениям</t>
  </si>
  <si>
    <t>620</t>
  </si>
  <si>
    <t>Другие вопросы в области национальной экономики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</si>
  <si>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</si>
  <si>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ЖИЛИЩНО-КОММУНАЛЬНОЕ ХОЗЯЙСТВО</t>
  </si>
  <si>
    <t>Жилищное хозяйство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</si>
  <si>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</si>
  <si>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</si>
  <si>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</si>
  <si>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</si>
  <si>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Благоустройство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</si>
  <si>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</si>
  <si>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</si>
  <si>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</si>
  <si>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</si>
  <si>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</si>
  <si>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Подпрограмма "Общее образование"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</si>
  <si>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</si>
  <si>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</si>
  <si>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</si>
  <si>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</si>
  <si>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Дополнительное образование детей</t>
  </si>
  <si>
    <t>Молодежная политика</t>
  </si>
  <si>
    <t>Другие вопросы в области образования</t>
  </si>
  <si>
    <t>Обеспечивающая подпрограмма</t>
  </si>
  <si>
    <t>КУЛЬТУРА, КИНЕМАТОГРАФИЯ</t>
  </si>
  <si>
    <t>Культура</t>
  </si>
  <si>
    <t>Стипендии</t>
  </si>
  <si>
    <t>340</t>
  </si>
  <si>
    <t>630</t>
  </si>
  <si>
    <t>СОЦИАЛЬНАЯ ПОЛИТИКА</t>
  </si>
  <si>
    <t>Пенсионное обеспечение</t>
  </si>
  <si>
    <t>Социальное обеспечение населения</t>
  </si>
  <si>
    <t>Реализация мероприятий по обеспечению жильем молодых семей</t>
  </si>
  <si>
    <t>Публичные нормативные социальные выплаты гражданам</t>
  </si>
  <si>
    <t>Охрана семьи и детства</t>
  </si>
  <si>
    <t>ФИЗИЧЕСКАЯ КУЛЬТУРА И СПОРТ</t>
  </si>
  <si>
    <t>Физическая культура</t>
  </si>
  <si>
    <t>Спорт высших достижений</t>
  </si>
  <si>
    <t>Обслуживание государственного (муниципального) долга</t>
  </si>
  <si>
    <t>Обслуживание муниципального долга</t>
  </si>
  <si>
    <t>тыс. руб.</t>
  </si>
  <si>
    <t xml:space="preserve">Субсидии бюджетным учреждениям </t>
  </si>
  <si>
    <t>Коды классификации расходов бюджета</t>
  </si>
  <si>
    <t>Целевая статья</t>
  </si>
  <si>
    <t>Вид расходов</t>
  </si>
  <si>
    <t>09 0 00 00000</t>
  </si>
  <si>
    <t>10 0 00 00000</t>
  </si>
  <si>
    <t>07 0 00 00000</t>
  </si>
  <si>
    <t>99 0 00 00000</t>
  </si>
  <si>
    <t>01 0 00 00000</t>
  </si>
  <si>
    <t>11 0 00 00000</t>
  </si>
  <si>
    <t>11 3 00 00000</t>
  </si>
  <si>
    <t>04 0 00 00000</t>
  </si>
  <si>
    <t>04 1 00 00000</t>
  </si>
  <si>
    <t>09 2 00 00000</t>
  </si>
  <si>
    <t>09 2 01 00000</t>
  </si>
  <si>
    <t>95 0 00 00000</t>
  </si>
  <si>
    <t>02 0 00 00000</t>
  </si>
  <si>
    <t>10 1 02 00000</t>
  </si>
  <si>
    <t>13 0 00 00000</t>
  </si>
  <si>
    <t>13 1 00 00000</t>
  </si>
  <si>
    <t>13 1 01 00000</t>
  </si>
  <si>
    <t>15 0 00 00000</t>
  </si>
  <si>
    <t>15 1 00 00000</t>
  </si>
  <si>
    <t>16 0 00 00000</t>
  </si>
  <si>
    <t>06 0 00 00000</t>
  </si>
  <si>
    <t>06 4 00 00000</t>
  </si>
  <si>
    <t>06 4 01 00000</t>
  </si>
  <si>
    <t>05 0 00 00000</t>
  </si>
  <si>
    <t>05 3 00 00000</t>
  </si>
  <si>
    <t>08 0 00 00000</t>
  </si>
  <si>
    <t>08 1 00 00000</t>
  </si>
  <si>
    <t>15 2 00 00000</t>
  </si>
  <si>
    <t>08 1 01 00000</t>
  </si>
  <si>
    <t>14 0 00 00000</t>
  </si>
  <si>
    <t>08 3 00 00000</t>
  </si>
  <si>
    <t>08 3 01 00000</t>
  </si>
  <si>
    <t>12 0 00 00000</t>
  </si>
  <si>
    <t>12 1 00 00000</t>
  </si>
  <si>
    <t>08 1 02 00000</t>
  </si>
  <si>
    <t>08 1 04 00000</t>
  </si>
  <si>
    <t>08 1 05 00000</t>
  </si>
  <si>
    <t>02 2 00 00000</t>
  </si>
  <si>
    <t>02 2 01 00000</t>
  </si>
  <si>
    <t>02 3 00 00000</t>
  </si>
  <si>
    <t>02 3 01 00000</t>
  </si>
  <si>
    <t>02 4 00 00000</t>
  </si>
  <si>
    <t>03 0 00 00000</t>
  </si>
  <si>
    <t>03 1 00 00000</t>
  </si>
  <si>
    <t>03 2 00 00000</t>
  </si>
  <si>
    <t>04 2 00 00000</t>
  </si>
  <si>
    <t>05 3 01 00000</t>
  </si>
  <si>
    <t>12 5 00 00000</t>
  </si>
  <si>
    <t>12 5 01 00000</t>
  </si>
  <si>
    <t>Федеральный проект «Формирование комфортной городской среды»</t>
  </si>
  <si>
    <t xml:space="preserve">Непрограммные расходы бюджета </t>
  </si>
  <si>
    <t>15 1 02 00000</t>
  </si>
  <si>
    <t>РП</t>
  </si>
  <si>
    <t>0102</t>
  </si>
  <si>
    <t>0103</t>
  </si>
  <si>
    <t>0104</t>
  </si>
  <si>
    <t>0106</t>
  </si>
  <si>
    <t>0111</t>
  </si>
  <si>
    <t>0113</t>
  </si>
  <si>
    <t>0204</t>
  </si>
  <si>
    <t>0309</t>
  </si>
  <si>
    <t>0314</t>
  </si>
  <si>
    <t>0405</t>
  </si>
  <si>
    <t>0408</t>
  </si>
  <si>
    <t>0409</t>
  </si>
  <si>
    <t>0410</t>
  </si>
  <si>
    <t>0412</t>
  </si>
  <si>
    <t>0501</t>
  </si>
  <si>
    <t>0502</t>
  </si>
  <si>
    <t>0503</t>
  </si>
  <si>
    <t>0605</t>
  </si>
  <si>
    <t>0701</t>
  </si>
  <si>
    <t>0702</t>
  </si>
  <si>
    <t>0703</t>
  </si>
  <si>
    <t>0707</t>
  </si>
  <si>
    <t>0709</t>
  </si>
  <si>
    <t>0801</t>
  </si>
  <si>
    <t>1001</t>
  </si>
  <si>
    <t>1003</t>
  </si>
  <si>
    <t>1004</t>
  </si>
  <si>
    <t>1101</t>
  </si>
  <si>
    <t>1103</t>
  </si>
  <si>
    <t>1301</t>
  </si>
  <si>
    <t>тип средств</t>
  </si>
  <si>
    <t>Функционирование высшего должностного лица</t>
  </si>
  <si>
    <t xml:space="preserve">Обеспечивающая подпрограмма   </t>
  </si>
  <si>
    <t>12 5 01 00110</t>
  </si>
  <si>
    <t>Руководство и управление в сфере установленных функций органов местного самоуправления</t>
  </si>
  <si>
    <t xml:space="preserve">Председатель представительного органа местного самоуправления </t>
  </si>
  <si>
    <t>95 0 00 00010</t>
  </si>
  <si>
    <t>95 0 00 00020</t>
  </si>
  <si>
    <t>Расходы на содержание представительного органа муниципального образования</t>
  </si>
  <si>
    <t>95 0 00 00030</t>
  </si>
  <si>
    <t>900100</t>
  </si>
  <si>
    <t>Обеспечение деятельности администрации</t>
  </si>
  <si>
    <t>12 5 01 00120</t>
  </si>
  <si>
    <t xml:space="preserve">Муниципальная программа «Социальная защита населения»                    </t>
  </si>
  <si>
    <t>16 2 00 00000</t>
  </si>
  <si>
    <t xml:space="preserve">Муниципальная программа «Безопасность и обеспечение безопасности жизнедеятельности населения»                    </t>
  </si>
  <si>
    <t>Подпрограмма «Профилактика преступлений и иных правонарушений»</t>
  </si>
  <si>
    <t>Обеспечение первичных мер пожарной безопасности в границах городского округа</t>
  </si>
  <si>
    <t>08 4 00 00000</t>
  </si>
  <si>
    <t>08 4 01 00000</t>
  </si>
  <si>
    <t>08 4 01 00360</t>
  </si>
  <si>
    <t>Осуществление мероприятий в сфере профилактики правонарушений</t>
  </si>
  <si>
    <t>08 1 04 00900</t>
  </si>
  <si>
    <t>Обеспечение деятельности финансового органа</t>
  </si>
  <si>
    <t>12 5 01 00160</t>
  </si>
  <si>
    <t xml:space="preserve">Обеспечение деятельности контрольно-счетной палаты </t>
  </si>
  <si>
    <t>95 0 00 00150</t>
  </si>
  <si>
    <t xml:space="preserve">Резервный фонд администрации </t>
  </si>
  <si>
    <t>Резервный фонд на предупреждение и ликвидацию чрезвычайных ситуаций и последствий стихийных бедствий</t>
  </si>
  <si>
    <t>99 0 00 00060</t>
  </si>
  <si>
    <t>99 0 00 00070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</si>
  <si>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</si>
  <si>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</si>
  <si>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12 5 01 06070</t>
  </si>
  <si>
    <t>12 5 01 06090</t>
  </si>
  <si>
    <t>12 1 03 00000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</si>
  <si>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</si>
  <si>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12 1 02 00000</t>
  </si>
  <si>
    <t xml:space="preserve">Организация и осуществление мероприятий по мобилизационной подготовке </t>
  </si>
  <si>
    <t>12 5 01 00720</t>
  </si>
  <si>
    <t>Осуществление мероприятий по обеспечению безопасности людей на водных объектах, охране их жизни и здоровья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</si>
  <si>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</si>
  <si>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08 1 05 00990</t>
  </si>
  <si>
    <t>08 2 00 00000</t>
  </si>
  <si>
    <t>08 2 02 00000</t>
  </si>
  <si>
    <t>08 3 01 00690</t>
  </si>
  <si>
    <t>08 5 00 00000</t>
  </si>
  <si>
    <t>08 5 01 00000</t>
  </si>
  <si>
    <t xml:space="preserve">Муниципальная программа «Развитие сельского хозяйства»                    </t>
  </si>
  <si>
    <t>06 4 01 60870</t>
  </si>
  <si>
    <t xml:space="preserve">Муниципальная программа «Развитие и функционирование дорожно-транспортного комплекса»                </t>
  </si>
  <si>
    <t>Развитие информационной инфраструктуры ( обеспечение оборудованием и поддержание его работоспособности)</t>
  </si>
  <si>
    <t>Информационная безопасность</t>
  </si>
  <si>
    <t>15 2 01 00000</t>
  </si>
  <si>
    <t>15 2 01 01151</t>
  </si>
  <si>
    <t>15 2 01 01152</t>
  </si>
  <si>
    <t>15 2 02 00000</t>
  </si>
  <si>
    <t>15 2 02 01160</t>
  </si>
  <si>
    <t>15 2 03 00000</t>
  </si>
  <si>
    <t>15 2 03 01171</t>
  </si>
  <si>
    <t>15 2 03 01172</t>
  </si>
  <si>
    <t>15 2 03 01173</t>
  </si>
  <si>
    <t>15 2 E4 00000</t>
  </si>
  <si>
    <t>Содействие развитию малого и среднего предпринимательства</t>
  </si>
  <si>
    <t>11 3 02 00000</t>
  </si>
  <si>
    <t>11 3 02 00750</t>
  </si>
  <si>
    <t>Подпрограмма «Дороги Подмосковья»</t>
  </si>
  <si>
    <t>14 2 00 00000</t>
  </si>
  <si>
    <t>Дорожная деятельность в отношении автомобильных дорог местного значения в границах городского округа (содержание автомобильных дорог)</t>
  </si>
  <si>
    <t>Дорожная деятельность в отношении автомобильных дорог местного значения в границах городского округа (разработка и экспертиза проектно-сметной документации капитального ремонта  автомобильных  дорог  общего пользования)</t>
  </si>
  <si>
    <t>Дорожная деятельность в отношении автомобильных дорог местного значения в границах городского округа (текущий,ямочный ремонт автомобильных дорог)</t>
  </si>
  <si>
    <t>Мероприятия по обеспечению безопасности дорожного движения</t>
  </si>
  <si>
    <t>Организация в границах городского округа электро-, тепло-, газо- и водоснабжения населения, водоотведения, снабжения населения топливом</t>
  </si>
  <si>
    <t>10 3 00 00000</t>
  </si>
  <si>
    <t>10 3 02 00000</t>
  </si>
  <si>
    <t xml:space="preserve">Муниципальная программа «Формирование современной комфортной городской среды»   </t>
  </si>
  <si>
    <t>17 0 00 00000</t>
  </si>
  <si>
    <t>Подпрограмма «Комфортная городская среда»</t>
  </si>
  <si>
    <t>17 1 00 00000</t>
  </si>
  <si>
    <t>17 1 F2 00000</t>
  </si>
  <si>
    <t>17 2 00 00000</t>
  </si>
  <si>
    <t>17 2 01 00000</t>
  </si>
  <si>
    <t>Основное мероприятие «Приведение в надлежащее состояние подъездов в многоквартирных домах»</t>
  </si>
  <si>
    <t>Ремонт подъездов в многоквартирных домах</t>
  </si>
  <si>
    <t>Основное мероприятие «Обеспечение выполнения функций муниципальных музеев»</t>
  </si>
  <si>
    <t>Расходы на обеспечение деятельности (оказание услуг) муниципальных учреждений - музеи, галереи</t>
  </si>
  <si>
    <t>Расходы на обеспечение деятельности (оказание услуг) муниципальных учреждений - библиотеки</t>
  </si>
  <si>
    <t>Мероприятия в сфере культуры</t>
  </si>
  <si>
    <t>Стипендии в области образования, культуры и искусства</t>
  </si>
  <si>
    <t>02 2 01 06130</t>
  </si>
  <si>
    <t>02 3 01 06100</t>
  </si>
  <si>
    <t>02 8 00 00000</t>
  </si>
  <si>
    <t>02 8 01 00000</t>
  </si>
  <si>
    <t>Расходы на обеспечение деятельности (оказание услуг) муниципальных учреждений - парк культуры и отдыха</t>
  </si>
  <si>
    <t xml:space="preserve">Муниципальная программа «Спорт»                    </t>
  </si>
  <si>
    <t>Подпрограмма «Развитие физической культуры и спорта»</t>
  </si>
  <si>
    <t>05 1 00 00000</t>
  </si>
  <si>
    <t>Расходы на обеспечение деятельности (оказание услуг) муниципальных учреждений в сфере физической культуры и спорта</t>
  </si>
  <si>
    <t>05 1 01 00000</t>
  </si>
  <si>
    <t>05 1 01 06140</t>
  </si>
  <si>
    <t>Подпрограмма «Подготовка спортивного резерва»</t>
  </si>
  <si>
    <t>Расходы на обеспечение деятельности (оказание услуг) муниципальных учреждений в сфере молодежной политики</t>
  </si>
  <si>
    <t>13 4 00 00000</t>
  </si>
  <si>
    <t>13 4 01 00000</t>
  </si>
  <si>
    <t>Расходы на обеспечение деятельности (оказание услуг) муниципальных учреждений - организации дополнительного образования</t>
  </si>
  <si>
    <t xml:space="preserve">Муниципальная программа «Образование»           </t>
  </si>
  <si>
    <t>03 1 02 00000</t>
  </si>
  <si>
    <t>03 2 01 00000</t>
  </si>
  <si>
    <t>Мероприятия по организации отдыха детей в каникулярное время</t>
  </si>
  <si>
    <t>Основное мероприятие «Обеспечение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экзамена»</t>
  </si>
  <si>
    <t>0100</t>
  </si>
  <si>
    <t>Основное мероприятие "Создание условий для реализации полномочий органов местного самоуправления"</t>
  </si>
  <si>
    <t>0200</t>
  </si>
  <si>
    <t>0300</t>
  </si>
  <si>
    <t>0400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</si>
  <si>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</si>
  <si>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Расходы на обеспечение деятельности (оказание услуг) муниципальных учреждений в сфере похоронного дела</t>
  </si>
  <si>
    <t>08 1 07 00000</t>
  </si>
  <si>
    <t>08 1 07 06250</t>
  </si>
  <si>
    <t>0500</t>
  </si>
  <si>
    <t>Взносы на капитальный ремонт общего имущества многоквартирных домов</t>
  </si>
  <si>
    <t>12 1 02 00180</t>
  </si>
  <si>
    <t xml:space="preserve">Коммунальное хозяйство </t>
  </si>
  <si>
    <t>Проведение мероприятий по комплексной борьбе с борщевиком Сосновского</t>
  </si>
  <si>
    <t>06 2 00 00000</t>
  </si>
  <si>
    <t>06 2 01 00000</t>
  </si>
  <si>
    <t>06 2 01 01280</t>
  </si>
  <si>
    <t>0600</t>
  </si>
  <si>
    <t>07 5 00 00000</t>
  </si>
  <si>
    <t>0700</t>
  </si>
  <si>
    <t>0800</t>
  </si>
  <si>
    <t xml:space="preserve">Муниципальная программа «Социальная защита населения»         </t>
  </si>
  <si>
    <t>Предоставление доплаты за выслугу лет к трудовой пенсии муниципальным служащим за счет средств местного бюджета</t>
  </si>
  <si>
    <t>1000</t>
  </si>
  <si>
    <t xml:space="preserve">Муниципальная программа «Здравоохранение» </t>
  </si>
  <si>
    <t>Подпрограмма «Финансовое обеспечение системы организации медицинской помощи»</t>
  </si>
  <si>
    <t>Основное мероприятие «Развитие мер социальной поддержки медицинских работников»</t>
  </si>
  <si>
    <t>Оказание поддержки социально ориентированным некоммерческим организациям</t>
  </si>
  <si>
    <t>01 5 00 00000</t>
  </si>
  <si>
    <t>09 2 01 L4970</t>
  </si>
  <si>
    <t>900302</t>
  </si>
  <si>
    <t>09 3 00 00000</t>
  </si>
  <si>
    <t>09 3 01 00000</t>
  </si>
  <si>
    <t>09 3 01 60820</t>
  </si>
  <si>
    <t>1100</t>
  </si>
  <si>
    <t>1300</t>
  </si>
  <si>
    <t>Основное меропритяие "Обеспечение функций культурно-досуговых учреждений"</t>
  </si>
  <si>
    <t>Основное мероприятие «Благоустройство общественных территорий муниципальных образований Московской области»</t>
  </si>
  <si>
    <t>17 1 01 00000</t>
  </si>
  <si>
    <t>10 6 00 00000</t>
  </si>
  <si>
    <t>10 6 01 00000</t>
  </si>
  <si>
    <t>Подпрограмма "Обеспечивающая подпрограмма"</t>
  </si>
  <si>
    <t>08 1 01 00310</t>
  </si>
  <si>
    <t>Приобретение оборудования (материалов), наглядных пособий и оснащение для использования при проведении тренировок на объектах с массовым пребыванием людей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</si>
  <si>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</si>
  <si>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08 1 02 00780</t>
  </si>
  <si>
    <t>Основное мероприятие «Реализация механизмов муниципальной поддержки субъектов малого и среднего предпринимательства»</t>
  </si>
  <si>
    <t>Депутат представительного органа местного самоуправления на постоянной основе</t>
  </si>
  <si>
    <t>900202</t>
  </si>
  <si>
    <t>10 2 00 00000</t>
  </si>
  <si>
    <t>08 1 07 62820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</si>
  <si>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</si>
  <si>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Организация и проведение официальных физкультурно-оздоровительных и спортивных мероприятий</t>
  </si>
  <si>
    <t>Подпрограмма "Обеспечение пожарной безопасности на территории муниципального образования Московской области"</t>
  </si>
  <si>
    <t>Подпрограмма "Обеспечение мероприятий гражданской обороны на территории муниципального образования Московской области"</t>
  </si>
  <si>
    <t>Подпрограмма "Создание условий для обеспечения комфортного проживания жителей в многоквартирных домах Московской области"</t>
  </si>
  <si>
    <t>02 6 00 00000</t>
  </si>
  <si>
    <t>02 6 01 00000</t>
  </si>
  <si>
    <t>02 6 01 06260</t>
  </si>
  <si>
    <t>06 3 00 00000</t>
  </si>
  <si>
    <t>Подпрограмма "Комплексное развитие сельских территорий"</t>
  </si>
  <si>
    <t>10 3 02 S0320</t>
  </si>
  <si>
    <t>Взносы в общественные организации</t>
  </si>
  <si>
    <t>12 5 01 00870</t>
  </si>
  <si>
    <t>0310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</si>
  <si>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</si>
  <si>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</si>
  <si>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</si>
  <si>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Внедрение и обеспечение функционирования модели персонифицированного финансирования дополнительного образования детей</t>
  </si>
  <si>
    <t>Ремонт дворовых территорий</t>
  </si>
  <si>
    <t xml:space="preserve">Муниципальная программа «Развитие сельского хозяйства»             </t>
  </si>
  <si>
    <t>Водное хозяйство</t>
  </si>
  <si>
    <t>Муниципальная программа "Экология и окружающая среда"</t>
  </si>
  <si>
    <t>Основное мероприятие «Обеспечение безопасности гидротехнических сооружений и проведение мероприятий по берегоукреплению»</t>
  </si>
  <si>
    <t>0406</t>
  </si>
  <si>
    <t>07 2 00 00000</t>
  </si>
  <si>
    <t>07 2 01 00000</t>
  </si>
  <si>
    <t>12 3 00 00000</t>
  </si>
  <si>
    <t>12 3 01 00000</t>
  </si>
  <si>
    <t>Основное мероприятие «Строительство и содержание газопроводов в населенных пунктах»</t>
  </si>
  <si>
    <t>1200</t>
  </si>
  <si>
    <t>1204</t>
  </si>
  <si>
    <t>СРЕДСТВА МАССОВОЙ ИНФОРМАЦИИ</t>
  </si>
  <si>
    <t>Другие вопросы в области средств массовой информации</t>
  </si>
  <si>
    <t>10 3 05 00000</t>
  </si>
  <si>
    <t>08 6 00 00000</t>
  </si>
  <si>
    <t>08 6 01 00000</t>
  </si>
  <si>
    <t>08 6 01 01020</t>
  </si>
  <si>
    <t>Содержание и развитие муниципальных экстренных оперативных служб</t>
  </si>
  <si>
    <t>04 5 00 00000</t>
  </si>
  <si>
    <t>17 2 01 01480</t>
  </si>
  <si>
    <t>0407</t>
  </si>
  <si>
    <t>Лесное хозяйство</t>
  </si>
  <si>
    <t>Основное мероприятие «Осуществление отдельных полномочий в области лесных отношений»</t>
  </si>
  <si>
    <t>07 4 00 00000</t>
  </si>
  <si>
    <t>07 4 01 00000</t>
  </si>
  <si>
    <t>17 1 F2 54249</t>
  </si>
  <si>
    <t>Участие в предупреждении и ликвидации последствий чрезвычайных ситуаций в границах городского округа</t>
  </si>
  <si>
    <t>Приложение 2</t>
  </si>
  <si>
    <t>Муниципальная программа "Культура и туризм"</t>
  </si>
  <si>
    <t>Подпрограмма «Развитие музейного дела»</t>
  </si>
  <si>
    <t>02 3 01 L5198</t>
  </si>
  <si>
    <t>Подпрограмма "Развитие библиотечного дела"</t>
  </si>
  <si>
    <t>Основное мероприятие "Организация библиотечного обслуживания населения муниципальными библиотеками Московской области"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</si>
  <si>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</si>
  <si>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02 4 02 00000</t>
  </si>
  <si>
    <t>02 4 02 01110</t>
  </si>
  <si>
    <t>Подпрограмма "Развитие профессионального искусства, гастрольно-концертной и культурно-досуговой деятельности, кинематографии"</t>
  </si>
  <si>
    <t>Основное мероприятие "Реализация отдельных функций органа местного самоуправления в сфере культуры"</t>
  </si>
  <si>
    <t>02 4 04 00000</t>
  </si>
  <si>
    <t>02 4 04 06110</t>
  </si>
  <si>
    <t>Расходы на обеспечение деятельности (оказание услуг) муниципальных учреждений - культурно-досуговые учреждения</t>
  </si>
  <si>
    <t>02 4 06 00000</t>
  </si>
  <si>
    <t>Основное мероприятие "Создание условий для массового отдыха жителей городского округа в парках культуры и отдыха"</t>
  </si>
  <si>
    <t>02 4 06 06170</t>
  </si>
  <si>
    <t>02 8 01 00500</t>
  </si>
  <si>
    <t xml:space="preserve"> Подпрограмма "Развитие образования в сфере культуры"</t>
  </si>
  <si>
    <t>Основное мероприятие "Обеспечение функций муниципальных организаций дополнительного образования сферы культуры"</t>
  </si>
  <si>
    <t>Расходы на обеспечение деятельности (оказание услуг) муниципальных организаций дополнительного образования сферы культуры</t>
  </si>
  <si>
    <t xml:space="preserve">Муниципальная программа "Спорт"                 </t>
  </si>
  <si>
    <t>Основное мероприятие "Обеспечение условий для развития на территории городского округа физической культуры, школьного спорта и массового спорта"</t>
  </si>
  <si>
    <t>05 2 00 00000</t>
  </si>
  <si>
    <t>05 2 01 00000</t>
  </si>
  <si>
    <t>05 2 01 06150</t>
  </si>
  <si>
    <t>Основное мероприятие "Подготовка спортивных сборных команд"</t>
  </si>
  <si>
    <t>Расходы на обеспечение деятельности (оказание услуг) муниципальных учреждений по подготовке спортивных сборных команд и спортивного резерва</t>
  </si>
  <si>
    <t>05 3 01 00570</t>
  </si>
  <si>
    <t>Развитие информационной инфраструктуры (Обеспечение ОМСУ муниципального образования Московской области широкополосным доступом в сеть Интернет, телефонной связью, иными услугами электросвязи)</t>
  </si>
  <si>
    <t>Подпрограмма "Повышение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услуг"</t>
  </si>
  <si>
    <t>Основное мероприятие "Совершенствование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услуг"</t>
  </si>
  <si>
    <t>Основное мероприятие "Информационная безопасность"</t>
  </si>
  <si>
    <t>Основное мероприятие "Цифровое государственное управление"</t>
  </si>
  <si>
    <t>Развитие информационной инфраструктуры (Обеспечение программными продуктами)</t>
  </si>
  <si>
    <t>Развитие информационной инфраструктуры (Внедрение и сопровождение информационных систем поддержки оказания государственных и муниципальных услуг и обеспечивающих функций и контроля результативности деятельности ОМСУ муниципального образования Московской области)</t>
  </si>
  <si>
    <t>Цифровое государственное управление (Развитие и сопровождение муниципальных информационных систем обеспечения деятельности ОМСУ муниципального образования Московской области)</t>
  </si>
  <si>
    <t>Федеральный проект "Цифровая образовательная среда"</t>
  </si>
  <si>
    <t>ОБСЛУЖИВАНИЕ ГОСУДАРСТВЕННОГО (МУНИЦИПАЛЬНОГО) ДОЛГА</t>
  </si>
  <si>
    <t xml:space="preserve">Субсидии автономным учреждениям </t>
  </si>
  <si>
    <t>13 4 01 00770</t>
  </si>
  <si>
    <t>13 6 00 00000</t>
  </si>
  <si>
    <t>13 6 01 00000</t>
  </si>
  <si>
    <t>13 6 01 06020</t>
  </si>
  <si>
    <t>Подпрограмма "Молодежь Подмосковья"</t>
  </si>
  <si>
    <t>Основное мероприятие "Вовлечение молодежи в общественную жизнь"</t>
  </si>
  <si>
    <t>Организация и осуществление мероприятий по работе с детьми и молодежью в городском округе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</si>
  <si>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</si>
  <si>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Основное мероприятие "Финансовое обеспечение деятельности образовательных организаций"</t>
  </si>
  <si>
    <t>03 1 01 00000</t>
  </si>
  <si>
    <t>Расходы на обеспечение деятельности (оказание услуг) муниципальных учреждений – общеобразовательные организации, оказывающие услуги дошкольного, начального общего, основного общего, среднего общего образования</t>
  </si>
  <si>
    <t>03 1 01 06051</t>
  </si>
  <si>
    <t>Расходы на обеспечение деятельности (оказание услуг) муниципальных учреждений – общеобразовательные организации, оказывающие услуги дошкольного, начального общего, основного общего, среднего общего образования (Укрепление материально-технической базы и проведение текущего ремонта общеобразовательных организаций)</t>
  </si>
  <si>
    <t>03 1 01 06052</t>
  </si>
  <si>
    <t>Расходы на обеспечение деятельности (оказание услуг) муниципальных учреждений – общеобразовательные организации, оказывающие услуги дошкольного, начального общего, основного общего, среднего общего образования (Профессиональная физическая охрана муниципальных учреждений в сфере общеобразовательных организаций)</t>
  </si>
  <si>
    <t>03 1 01 06053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</si>
  <si>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</si>
  <si>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03 1 01 62010</t>
  </si>
  <si>
    <t xml:space="preserve">Муниципальная программа "Безопасность и обеспечение безопасности жизнедеятельности населения"         </t>
  </si>
  <si>
    <t>Подпрограмма "Профилактика преступлений и иных правонарушений"</t>
  </si>
  <si>
    <t>Основное мероприятие "Развертывание элементов системы технологического обеспечения региональной общественной безопасности и оперативного управления "Безопасный регион"</t>
  </si>
  <si>
    <t>Подпрограмма "Энергосбережение и повышение энергетической эффективности"</t>
  </si>
  <si>
    <t>Основное мероприятие "Повышение энергетической эффективности муниципальных учреждений Московской области"</t>
  </si>
  <si>
    <t>10 5 00 00000</t>
  </si>
  <si>
    <t>10 5 01 00000</t>
  </si>
  <si>
    <t>10 5 01 00190</t>
  </si>
  <si>
    <t>Муниципальная программа "Развитие инженерной инфраструктуры, энергоэффективности и отрасли обращения с отходами"</t>
  </si>
  <si>
    <t>Расходы на обеспечение деятельности (оказание услуг) муниципальных учреждений – общеобразовательные организации, оказывающие услуги дошкольного, начального общего, основного общего, среднего общего образования (Организация питания обучающихся и воспитанников общеобразовательных организаций)</t>
  </si>
  <si>
    <t>Расходы на обеспечение деятельности (оказание услуг) муниципальных учреждений – общеобразовательные организации, оказывающие услуги дошкольного, начального общего, основного общего, среднего общего образования (Мероприятия в сфере образования)</t>
  </si>
  <si>
    <t>03 1 01 06054</t>
  </si>
  <si>
    <t>03 1 01 06055</t>
  </si>
  <si>
    <t>Обеспечение подвоза обучающихся к месту обучения в муниципальные общеобразовательные организации</t>
  </si>
  <si>
    <t>03 1 01 02270</t>
  </si>
  <si>
    <t>Организация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</si>
  <si>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>03 1 02 S2870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</si>
  <si>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</si>
  <si>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03 1 02 L3040</t>
  </si>
  <si>
    <t>Расходы на обеспечение деятельности (оказание услуг) муниципальных учреждений - общеобразовательные организации</t>
  </si>
  <si>
    <t>03 1 04 00000</t>
  </si>
  <si>
    <t>03 1 04 06050</t>
  </si>
  <si>
    <t>Основное мероприятие "Модернизация школьных систем образования в рамках государственной программы Российской Федерации "Развитие образования"</t>
  </si>
  <si>
    <t>Разработка проектно-сметной документации на проведение капитального ремонта зданий муниципальных общеобразовательных организаций</t>
  </si>
  <si>
    <t>Благоустройство территорий муниципальных общеобразовательных организаций, в зданиях которых выполнен капитальный ремонт</t>
  </si>
  <si>
    <t>Подпрограмма "Дополнительное образование, воспитание и психолого-социальное сопровождение детей"</t>
  </si>
  <si>
    <t>Основное мероприятие "Реализация "пилотных проектов" обновления содержания и технологий дополнительного образования, воспитания, психолого-педагогического сопровождения детей"</t>
  </si>
  <si>
    <t>Основное мероприятие "Финансовое обеспечение деятельности организаций дополнительного образования"</t>
  </si>
  <si>
    <t>Расходы на обеспечение деятельности (оказание услуг) муниципальных учреждений - организации дополнительного образования (Профессиональная физическая охрана муниципальных учреждений дополнительного образования)</t>
  </si>
  <si>
    <t>Расходы на обеспечение деятельности (оказание услуг) муниципальных учреждений - организации дополнительного образования (Мероприятия в сфере дополнительного образования)</t>
  </si>
  <si>
    <t>Федеральный проект "Патриотическое воспитание граждан Российской Федерации"</t>
  </si>
  <si>
    <t>03 2 01 01110</t>
  </si>
  <si>
    <t>03 2 02 00000</t>
  </si>
  <si>
    <t>03 2 02 06061</t>
  </si>
  <si>
    <t>03 2 02 06063</t>
  </si>
  <si>
    <t>03 2 02 06064</t>
  </si>
  <si>
    <t>03 2 04 00000</t>
  </si>
  <si>
    <t>03 2 04 00940</t>
  </si>
  <si>
    <t>Обеспечение деятельности прочих учреждений образования</t>
  </si>
  <si>
    <t>03 4 00 00000</t>
  </si>
  <si>
    <t>03 4 01 00000</t>
  </si>
  <si>
    <t>03 4 01 00130</t>
  </si>
  <si>
    <t xml:space="preserve"> 03 4 01 06080</t>
  </si>
  <si>
    <t>03 1 01 62140</t>
  </si>
  <si>
    <t>Подпрограмма " Развитие системы отдыха и оздоровления детей"</t>
  </si>
  <si>
    <t>Основное мероприятие "Мероприятия по организации отдыха детей в каникулярное время"</t>
  </si>
  <si>
    <t xml:space="preserve">Муниципальная программа "Социальная защита населения"                    </t>
  </si>
  <si>
    <t>04 2 03 00000</t>
  </si>
  <si>
    <t>04 2 03 S2190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</si>
  <si>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</si>
  <si>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</si>
  <si>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03 1 02 62230</t>
  </si>
  <si>
    <t>01 5 02 00000</t>
  </si>
  <si>
    <t>01 5 02 00420</t>
  </si>
  <si>
    <t>Создание условий для оказания медицинской помощи населению на территории городского округа в соответствии с территориальной программой государственных гарантий бесплатного оказания гражданам медицинской помощи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</si>
  <si>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</si>
  <si>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Основное мероприятие "Информационная инфраструктура"</t>
  </si>
  <si>
    <t>Техническая поддержка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</t>
  </si>
  <si>
    <t>Муниципальная программа "Цифровое муниципальное образование"</t>
  </si>
  <si>
    <t>Подпрограмма "Социальная поддержка граждан"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</si>
  <si>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</si>
  <si>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04 1 15 00000</t>
  </si>
  <si>
    <t>04 1 15 00840</t>
  </si>
  <si>
    <t>04 5 03 00000</t>
  </si>
  <si>
    <t>04 5 03 60680</t>
  </si>
  <si>
    <t>ООсновное мероприятие "Иные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области"</t>
  </si>
  <si>
    <t>Подпрограмма "Развитие и поддержка социально ориентированных некоммерческих организаций"</t>
  </si>
  <si>
    <t>Основное мероприятие "Развитие негосударственного сектора социального обслуживания"</t>
  </si>
  <si>
    <t>04 6 00 00000</t>
  </si>
  <si>
    <t>04 6 01 00000</t>
  </si>
  <si>
    <t>04 6 01 00760</t>
  </si>
  <si>
    <t>Муниципальная программа "Архитектура и градостроительство"</t>
  </si>
  <si>
    <t>Подпрограмма "Реализация политики пространственного развития городского округа"</t>
  </si>
  <si>
    <t>13 6 04 00000</t>
  </si>
  <si>
    <t>13 6 04 51200</t>
  </si>
  <si>
    <t>Основное мероприятие "Корректировка списков кандидатов в присяжные заседатели федеральных судов общей юрисдикции в Российской Федерации"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</si>
  <si>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</si>
  <si>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Подпрограмма "Развитие системы информирования населения о деятельности органов местного самоуправления городских округов Московской области, создание доступной современной медиасреды"</t>
  </si>
  <si>
    <t>Основное мероприятие "Информирование населения об основных событиях социально-экономического развития и общественно-политической жизни"</t>
  </si>
  <si>
    <t xml:space="preserve">Муниципальная программа "Предпринимательство"              </t>
  </si>
  <si>
    <t>Подпрограмма "Развитие малого и среднего предпринимательства"</t>
  </si>
  <si>
    <t>Подпрограмма "Развитие водохозяйственного комплекса"</t>
  </si>
  <si>
    <t>07 4 01 62050</t>
  </si>
  <si>
    <t>Подпрограмма "Развитие лесного хозяйства"</t>
  </si>
  <si>
    <t>Подпрограмма "Ликвидация накопленного вреда окружающей среде"</t>
  </si>
  <si>
    <t>Основное мероприятие "Эксплуатация закрытых полигонов твердых коммунальных отходов после завершения технической части рекультивации"</t>
  </si>
  <si>
    <t>07 5 02 00000</t>
  </si>
  <si>
    <t>07 5 02 01721</t>
  </si>
  <si>
    <t>07 5 02 01722</t>
  </si>
  <si>
    <t>07 5 02 01723</t>
  </si>
  <si>
    <t>Организация мероприятий, связанных с содержанием закрытых полигонов твердых коммунальных отходов (Отбор проб, проводимый на территории полигона ТКО, и расходы за обработку данных лабораторных исследований, осуществляемых в пострекультивационный период на полигоне ТКО)</t>
  </si>
  <si>
    <t>Организация мероприятий, связанных с содержанием закрытых полигонов твердых коммунальных отходов (Вывоз и уничтожение фильтрата/фильтрата концентрированного с полигона ТКО)</t>
  </si>
  <si>
    <t xml:space="preserve"> Муниципальная программа "Жилище"                  </t>
  </si>
  <si>
    <t>Подпрограмма "Обеспечение жильем молодых семей"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</si>
  <si>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создание объекта индивидуального жилищного строительства"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</si>
  <si>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</si>
  <si>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Основное мероприятие "Оказание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родителей"</t>
  </si>
  <si>
    <t>Основное мероприятие "Создание,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(происшествий) на территории муниципального образования Московской области"</t>
  </si>
  <si>
    <t>08 2 02 00340</t>
  </si>
  <si>
    <t>08 5 01 00730</t>
  </si>
  <si>
    <t>Основное мероприятие "Повышение степени пожарной безопасности на территории муниципального образования Московской области"</t>
  </si>
  <si>
    <t>Подпрограмма "Обеспечение безопасности населения на водных объектах, расположенных на территории муниципального образования Московской области"</t>
  </si>
  <si>
    <t>Основное мероприятие "Выполнение мероприятий по безопасности населения на водных объектах, расположенных на территории Московской области"</t>
  </si>
  <si>
    <t>Основное мероприятие "Повышение степени антитеррористической защищенности социально значимых объектов, находящихся в собственности городского округа, и мест с массовым пребыванием людей"</t>
  </si>
  <si>
    <t>Основное мероприятие "Обеспечение деятельности общественных объединений правоохранительной направленности"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</si>
  <si>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городского округа</t>
  </si>
  <si>
    <t>Основное мероприятие "Профилактика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веществ, медицинских осмотров призывников в Военном комиссариате Московской области"</t>
  </si>
  <si>
    <t>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</t>
  </si>
  <si>
    <t xml:space="preserve"> Основное мероприятие "Развитие похоронного дела"</t>
  </si>
  <si>
    <t xml:space="preserve">Муниципальная программа "Управление имуществом и муниципальными финансами"  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</si>
  <si>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</si>
  <si>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Основное мероприятие "Обеспечение доступности торгового обслуживания в сельских населенных пунктах"</t>
  </si>
  <si>
    <t>Частичная компенсация транспортных расходов организаций и индивидуальных предпринимателей по доставке продовольственных и промышленных товаров в сельские населенные пункты</t>
  </si>
  <si>
    <t>Подпрограмма "Вовлечение в оборот земель сельскохозяйственного назначения и развитие мелиорации"</t>
  </si>
  <si>
    <t>Основное мероприятие "Реализация мероприятий в области мелиорации земель сельскохозяйственного назначения"</t>
  </si>
  <si>
    <t>Подпрограмма "Объекты теплоснабжения, инженерные коммуникации"</t>
  </si>
  <si>
    <t>Основное мероприятие "Строительство, реконструкция, капитальный ремонт сетей водоснабжения, водоотведения, теплоснабжения муниципальной собственности"</t>
  </si>
  <si>
    <t>Капитальный ремонт сетей водоснабжения, водоотведения, теплоснабжения</t>
  </si>
  <si>
    <t>10 3 05 00191</t>
  </si>
  <si>
    <t>Основное мероприятие "Мониторинг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городских округов"</t>
  </si>
  <si>
    <t>Организация в границах городского округа электро-, тепло-, газо- и водоснабжения населения, водоотведения, снабжения населения топливом (Утверждение схем теплоснабжения городских округов (актуализированных схем теплоснабжения городских округов))</t>
  </si>
  <si>
    <t>10 6 01 00190</t>
  </si>
  <si>
    <t>Подпрограмма "Чистая вода"</t>
  </si>
  <si>
    <t>Основное мероприятие "Строительство, реконструкция, капитальный ремонт, приобретение, монтаж и ввод в эксплуатацию объектов водоснабжения на территории муниципальных образований Московской области"</t>
  </si>
  <si>
    <t>10 1 00 00000</t>
  </si>
  <si>
    <t>14 2 04 00000</t>
  </si>
  <si>
    <t>14 2 04 00201</t>
  </si>
  <si>
    <t>14 2 04 00202</t>
  </si>
  <si>
    <t>14 2 04 00203</t>
  </si>
  <si>
    <t>14 2 04 00210</t>
  </si>
  <si>
    <t>Основное мероприятие "Ремонт, капитальный ремонт сети автомобильных дорог, мостов и путепроводов местного значения"</t>
  </si>
  <si>
    <t>Подпрограмма "Создание условий для обеспечения комфортного проживания жителей, в том числе в многоквартирных домах на территории Московской области"</t>
  </si>
  <si>
    <t>17 2 F2 00000</t>
  </si>
  <si>
    <t>Основное мероприятие «Обеспечение комфортной среды проживания на территории муниципального образвания Московской области»</t>
  </si>
  <si>
    <t>17 2 01 00620</t>
  </si>
  <si>
    <t>Организация наружного освещения</t>
  </si>
  <si>
    <t>Благоустройство общественных территорий в малых городах и исторических поселениях - победителях Всероссийского конкурса лучших проектов создания комфортной городской среды</t>
  </si>
  <si>
    <t>Создание и ремонт пешеходных коммуникаций</t>
  </si>
  <si>
    <t>Ямочный ремонт асфальтового покрытия дворовых территорий</t>
  </si>
  <si>
    <t>17 2 03 00000</t>
  </si>
  <si>
    <t>Основное мероприятие "Обеспечение комфортной среды проживания на территории муниципального образования Московской области"</t>
  </si>
  <si>
    <t>Cоздание административных комиссий, уполномоченных рассматривать дела об административных правонарушениях в сфере благоустройства</t>
  </si>
  <si>
    <t>17 2 01 62670</t>
  </si>
  <si>
    <t>08 1 01 00300</t>
  </si>
  <si>
    <t>Основное мероприятие "Развитие похоронного дела"</t>
  </si>
  <si>
    <t>08 1 01 00320</t>
  </si>
  <si>
    <t>Подпрограмма "Эффективное управление имущественным комплексом"</t>
  </si>
  <si>
    <t>Основное мероприятие "Управление имуществом, находящимся в муниципальной собственности, и выполнение кадастровых работ"</t>
  </si>
  <si>
    <t>12 1 04 00000</t>
  </si>
  <si>
    <t xml:space="preserve"> 12 1 04 00130</t>
  </si>
  <si>
    <t>Подпрограмма "Управление муниципальным долгом"</t>
  </si>
  <si>
    <t>Основное мероприятие "Реализация мероприятий в рамках управления муниципальным долгом"</t>
  </si>
  <si>
    <t>Основное мероприятие "Мероприятия, реализуемые в целях создания условий для реализации полномочий органов местного самоуправления"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</si>
  <si>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</si>
  <si>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12 5 03 00000</t>
  </si>
  <si>
    <t>12 5 03 00830</t>
  </si>
  <si>
    <t>12 5 01 01680</t>
  </si>
  <si>
    <t>Обеспечение деятельности муниципальных казенных учреждений в сфере закупок товаров, работ, услуг</t>
  </si>
  <si>
    <t>12 3 01 00800</t>
  </si>
  <si>
    <t>Обслуживание государственного (муниципального) внутреннего  долга</t>
  </si>
  <si>
    <t>07 2 01 01440</t>
  </si>
  <si>
    <t xml:space="preserve">Расходы на эксплуатацию, мониторинг и проведение текущего ремонта гидротехнических сооружений, находящихся в собственности муниципального образования, включая разработку необходимой для эксплуатации документации </t>
  </si>
  <si>
    <t>07 4 04 00000</t>
  </si>
  <si>
    <t>Основное мероприятие "Вовлечение населения в мероприятия по охране леса"</t>
  </si>
  <si>
    <t>Организация мероприятий, связанных с содержанием закрытых полигонов твердых коммунальных отходов (Содержание полигона ТБО "Каширский")</t>
  </si>
  <si>
    <t>Содержание территорий в нормативном состоянии</t>
  </si>
  <si>
    <t>13 1 01 00821</t>
  </si>
  <si>
    <t>13 1 01 00824</t>
  </si>
  <si>
    <t>Информирование населения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 (в печатных СМИ)</t>
  </si>
  <si>
    <t>Информирование населения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 (в электронных СМИ, распространяемых в сети Интернет (сетевых изданиях))</t>
  </si>
  <si>
    <t>15 3 00 00000</t>
  </si>
  <si>
    <t>15 3 01 00000</t>
  </si>
  <si>
    <t>15 3 01 06190</t>
  </si>
  <si>
    <t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</si>
  <si>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>Основное мероприятие "Организация учета энергоресурсов в жилищном фонде Московской области"</t>
  </si>
  <si>
    <t>10 5 02 00000</t>
  </si>
  <si>
    <t>Выполнение работ по установке автоматизированных систем контроля за газовой безопасностью в жилых помещениях (квартирах) многоквартирных домов</t>
  </si>
  <si>
    <t>10 5 02 01500</t>
  </si>
  <si>
    <t>03 1 EВ 51791</t>
  </si>
  <si>
    <t>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</si>
  <si>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12 1 02 00170</t>
  </si>
  <si>
    <t>Владение, пользование и распоряжение имуществом, находящимся в муниципальной собственности городского округа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</si>
  <si>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</si>
  <si>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07 4 04 01750</t>
  </si>
  <si>
    <t>Организация и проведение акций по посадке леса</t>
  </si>
  <si>
    <t>03 1 EВ 00000</t>
  </si>
  <si>
    <t>Благоустройство общественных территорий муниципальных образований Московской области (за исключением мероприятий по содержанию территорий)</t>
  </si>
  <si>
    <t>17 1 01 01340</t>
  </si>
  <si>
    <t>Проведение работ по капитальному ремонту зданий региональных (муниципальных) общеобразовательных организаций</t>
  </si>
  <si>
    <t>Оснащение отремонтированных зданий общеобразовательных организаций средствами обучения и воспитания</t>
  </si>
  <si>
    <t>13 1 07 00000</t>
  </si>
  <si>
    <t>13 1 07 00660</t>
  </si>
  <si>
    <t>Основное мероприятие "Организация создания и эксплуатации сети объектов наружной рекламы"</t>
  </si>
  <si>
    <t>Утверждение схемы размещения рекламных конструкций, выдача разрешений на установку и эксплуатацию рекламных конструкций, выдача предписаний о демонтаже самовольно установленных рекламных конструкций</t>
  </si>
  <si>
    <t>99 0 00 00080</t>
  </si>
  <si>
    <t>Оплата исполнительных листов, судебных издержек</t>
  </si>
  <si>
    <t>Исполнение судебных актов</t>
  </si>
  <si>
    <t>Оборудование и (или) модернизация социально значимых объектов и зданий, находящихся в муниципальной собственности, инженерно-техническими средствами, обеспечивающими контроль доступа или блокирование несанкционированного доступа, контроль и оповещение о возникновении угроз, а также усиление инженерно-технической укрепленности (закупка товаров, работ, услуг)</t>
  </si>
  <si>
    <t>Подпрограмма "Развитие газификации, топливозаправочного комплекса и электроэнергетики"</t>
  </si>
  <si>
    <t>Расходы на обеспечение деятельности (оказание услуг) муниципальных учреждений в сфере благоустройства (МКУ/МБУ/МАУ)</t>
  </si>
  <si>
    <t>17 2 01 06242</t>
  </si>
  <si>
    <t>13 1 01 00826</t>
  </si>
  <si>
    <t>Информирование населения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 (путем изготовления и распространения полиграфической продукции о социально значимых вопросах в деятельности органов местного самоуправления муниципального образования, формирование положительного образа муниципального образования как социально ориентированного, комфортного для жизни и ведения предпринимательской деятельности)</t>
  </si>
  <si>
    <t>Подпрограмма "Обеспечение мероприятий по защите населения и территорий от чрезвычайных ситуаций на территории муниципального образования Московской области"</t>
  </si>
  <si>
    <t>Основное мероприятие "Создание резервов материальных ресурсов для ликвидации чрезвычайных ситуаций муниципального характера на территории Московской области"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</si>
  <si>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</si>
  <si>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</t>
  </si>
  <si>
    <t>10 1 02 01540</t>
  </si>
  <si>
    <t>Содержание и ремонт шахтных колодцев</t>
  </si>
  <si>
    <t>Субсидии автономным  учреждениям</t>
  </si>
  <si>
    <t>Оснащение отремонтированных зданий муниципальных дошкольных образовательных организаций и дошкольных отделений муниципальных общеобразовательных организаций</t>
  </si>
  <si>
    <t>09 2 01 74970</t>
  </si>
  <si>
    <t>Реализация мероприятий по обеспечению жильем молодых семей за счет средств местного бюджета</t>
  </si>
  <si>
    <t>15 1 02 80860</t>
  </si>
  <si>
    <t>15 2 E4 81690</t>
  </si>
  <si>
    <t>Обновление и техническое обслуживание (ремонт) средств (программного обеспечения и оборудования), приобретенных в рамках субсидий на реализацию мероприятий федерального проекта "Цифровая образовательная среда"</t>
  </si>
  <si>
    <t>07 5 02 01724</t>
  </si>
  <si>
    <t>Организация мероприятий, связанных с содержанием закрытых полигонов твердых коммунальных отходов (разработка документации для полигона ТБО "Каширский")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</si>
  <si>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</si>
  <si>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14 2 04 80240</t>
  </si>
  <si>
    <t>Капитальный ремонт и ремонт автомобильных дорог общего пользования местного значения</t>
  </si>
  <si>
    <t>Основное мероприятие "Сохранение ветеринарно-санитарного благополучия"</t>
  </si>
  <si>
    <t>06 3 03 00000</t>
  </si>
  <si>
    <t>06 3 03 S1100</t>
  </si>
  <si>
    <t>17 1 F2 54240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</si>
  <si>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</si>
  <si>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17 2 01 81870</t>
  </si>
  <si>
    <t>17 2 01 82890</t>
  </si>
  <si>
    <t>17 2 03 80950</t>
  </si>
  <si>
    <t>17 2 F2 82740</t>
  </si>
  <si>
    <t>08 2 03 00000</t>
  </si>
  <si>
    <t>08 2 03 00340</t>
  </si>
  <si>
    <t>Основное мероприятие "Реализация мероприятий по подготовке населения и специалистов и должностных лиц в области гражданской обороны, защиты населения и территории от чрезвычайных ситуаций природного и техногенного характера"</t>
  </si>
  <si>
    <t>12 1 03 65900</t>
  </si>
  <si>
    <t>Основное мероприятие «Создание условий для реализации государственных полномочий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помещений»</t>
  </si>
  <si>
    <t>Единая субвенция бюджетам муниципальных образований Московской области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</si>
  <si>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99 0 00 00040</t>
  </si>
  <si>
    <t>Проведение выборов</t>
  </si>
  <si>
    <t>Специальные расходы</t>
  </si>
  <si>
    <t>0107</t>
  </si>
  <si>
    <t>Обеспечение проведения выборов и референдумов</t>
  </si>
  <si>
    <t>Муниципальная программа «Переселение граждан из аварийного жилищного фонда »</t>
  </si>
  <si>
    <t>Подпрограмма «Обеспечение мероприятий по переселению граждан из аварийного жилищного фонда в Московской области»</t>
  </si>
  <si>
    <t>Основное мероприятие «Переселение граждан из аварийного жилищного фонда»</t>
  </si>
  <si>
    <t>Обеспечение мероприятий по переселению граждан из аварийного жилищного фонда</t>
  </si>
  <si>
    <t>Подпрограмма «Обеспечение мероприятий по переселению граждан из аварийного жилищного фонда в Московской области, признанного таковым после 1 января 2017 года»</t>
  </si>
  <si>
    <t>Основное мероприятие «Переселение граждан из аварийного жилищного фонда в Московской области, признанного таковым после 1 января 2017 года»</t>
  </si>
  <si>
    <t>Обеспечение мероприятий по переселению граждан из аварийного жилищного фонда, признанного таковым после 1 января 2017 года</t>
  </si>
  <si>
    <t>19 0 00 00000</t>
  </si>
  <si>
    <t>19 2 00 00000</t>
  </si>
  <si>
    <t>19 2 02 00000</t>
  </si>
  <si>
    <t>19 4 00 00000</t>
  </si>
  <si>
    <t>19 4 01 00000</t>
  </si>
  <si>
    <t>14 2 04 00204</t>
  </si>
  <si>
    <t>Дорожная деятельность в отношении автомобильных дорог местного значения в границах городского округа (Содержание объектов дорожного хозяйства)</t>
  </si>
  <si>
    <t>19 4 01 S9605</t>
  </si>
  <si>
    <t>19 2 02 S9605</t>
  </si>
  <si>
    <t>Выплата пособия педагогическим работникам муниципальных дошкольных и общеобразовательных организаций - молодым специалистам</t>
  </si>
  <si>
    <t>03 1 01 63180</t>
  </si>
  <si>
    <t>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</si>
  <si>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03 1 04 63190</t>
  </si>
  <si>
    <t>02 4 04 00500</t>
  </si>
  <si>
    <t>05 1 01 00570</t>
  </si>
  <si>
    <t>Подпрограмма "Системы водоотведения"</t>
  </si>
  <si>
    <t>Основное мероприятие "Строительство (реконструкция), капитальный ремонт канализационных коллекторов (участков) и канализационных насосных станций на территории муниципальных образований Московской области"</t>
  </si>
  <si>
    <t>Капитальный ремонт, приобретение, монтаж и ввод в эксплуатацию канализационных коллекторов, канализационных (ливневых) насосных станций</t>
  </si>
  <si>
    <t>10 2 02 00000</t>
  </si>
  <si>
    <t>10 2 02 S0310</t>
  </si>
  <si>
    <t>17 2 01 01930</t>
  </si>
  <si>
    <t>17 2 01 01940</t>
  </si>
  <si>
    <t>Модернизация детских игровых площадок, установленных ранее с привлечением средств бюджета Московской области</t>
  </si>
  <si>
    <t>Замена и модернизация детских игровых площадок</t>
  </si>
  <si>
    <t>Модернизация асфальтовых и иных покрытий с дополнительным благоустройством на дворовых территориях</t>
  </si>
  <si>
    <t>17 2 01 01920</t>
  </si>
  <si>
    <t>09 3 01 63080</t>
  </si>
  <si>
    <t>Предоставление жилищного сертификата и единовременной социальной выплаты</t>
  </si>
  <si>
    <t>Основное мероприятие "Обеспечение функций культурно-досуговых учреждений"</t>
  </si>
  <si>
    <t>03 1 01 R3031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</si>
  <si>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</si>
  <si>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Основное мероприятие "Обеспечение подготовки документации по планировке территории в соответствии с документами территориального планирования Московской области, документами территориального планирования муниципального образования Московской области"</t>
  </si>
  <si>
    <t>Осуществление расходов, связанных с планировкой территорий</t>
  </si>
  <si>
    <t>16 2 01 00000</t>
  </si>
  <si>
    <t>16 2 01 01910</t>
  </si>
  <si>
    <t>Капитальный ремонт сетей водоснабжения, водоотведения, теплоснабжения за счет средств местного бюджета</t>
  </si>
  <si>
    <t>10 3 02 70320</t>
  </si>
  <si>
    <t>Подпрограмма "Обеспечение эпизоотического и ветеринарно-санитарного благополучия и развитие государственной ветеринарной службы"</t>
  </si>
  <si>
    <t>Основное мероприятие "Обеспечение условий доступности для инвалидов объектов и предоставляемых услуг в сфере образования"</t>
  </si>
  <si>
    <t>Cоздание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 за счет средств местного бюджета</t>
  </si>
  <si>
    <t>03 1 09 00000</t>
  </si>
  <si>
    <t>03 1 09 72640</t>
  </si>
  <si>
    <t>Основное мероприятие "Повышение степени пожарной безопасности"</t>
  </si>
  <si>
    <t>Выполнение работ по обеспечению пожарной безопасности</t>
  </si>
  <si>
    <t>03 1 03 00000</t>
  </si>
  <si>
    <t>03 1 03 01590</t>
  </si>
  <si>
    <t>Основное мероприятие "Капитальный ремонт объектов дошкольного образования"</t>
  </si>
  <si>
    <t>18 0 00 00000</t>
  </si>
  <si>
    <t>18 3 00 00000</t>
  </si>
  <si>
    <t>18 3 06 00000</t>
  </si>
  <si>
    <t>18 3 06 S2590</t>
  </si>
  <si>
    <t>18 3 06 S3990</t>
  </si>
  <si>
    <t>18 3 07 00000</t>
  </si>
  <si>
    <t>18 3 07 S3800</t>
  </si>
  <si>
    <t>18 3 07 S3770</t>
  </si>
  <si>
    <t>18 3 07 S3780</t>
  </si>
  <si>
    <t>18 3 07 S2950</t>
  </si>
  <si>
    <t>Муниципальная программа "Строительство и капитальный ремонт объектов социальной инфраструктуры"</t>
  </si>
  <si>
    <t>Подпрограмма "Строительство (реконструкция), капитальный ремонт объектов образования"</t>
  </si>
  <si>
    <t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</si>
  <si>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03 1 02 S2970</t>
  </si>
  <si>
    <t>Основное мероприятие "Социальная поддержка отдельных категорий граждан и почетных граждан Московской области"</t>
  </si>
  <si>
    <t>Оказание мер социальной поддержки и социальной помощи гражданам (за счет средств, собранных в результате проведения "Дня благотворительного труда")</t>
  </si>
  <si>
    <t>04 1 09 00000</t>
  </si>
  <si>
    <t>04 1 09 00921</t>
  </si>
  <si>
    <t>Основное мероприятие "Строительство, реконструкция, капитальный ремонт объектов теплоснабжения на территории муниципальных образований Московской области"</t>
  </si>
  <si>
    <t>Реализация первоочередных мероприятий по строительству и реконструкции объектов теплоснабжения муниципальной собственности (в том числе технологическое присоединение)</t>
  </si>
  <si>
    <t>10 3 01 00000</t>
  </si>
  <si>
    <t>10 3 01 S4790</t>
  </si>
  <si>
    <t>Реализация первоочередных мероприятий по строительству и реконструкции сетей теплоснабжения муниципальной собственности</t>
  </si>
  <si>
    <t>10 3 02 S4780</t>
  </si>
  <si>
    <t>Основное мероприятие "Реализация проектов по строительству, реконструкции, модернизации объектов коммунальной инфраструктуры с использованием финансовых инструментов "Инфраструктурного меню"</t>
  </si>
  <si>
    <t>Субсидии ресурсоснабжающим организациям на реализацию мероприятий по организации системы водоснабжения и водоотведения, теплоснабжения, электроснабжения, газоснабжения на территории муниципального образования Московской области</t>
  </si>
  <si>
    <t>10 3 04 00000</t>
  </si>
  <si>
    <t>10 3 04 01300</t>
  </si>
  <si>
    <t>Реализация мероприятий по сносу аварийного жилья, расселенного в рамках программы переселения</t>
  </si>
  <si>
    <t>19 2 02 01960</t>
  </si>
  <si>
    <t>Обеспечение мероприятий по переселению граждан из аварийного жилищного фонда за счет средств местного бюджета</t>
  </si>
  <si>
    <t>19 2 02 79605</t>
  </si>
  <si>
    <t>19 4 01 79605</t>
  </si>
  <si>
    <t>Основное мероприятие "Модернизация (развитие) материально-технической базы, проведение капитального ремонта, текущего ремонта, благоустройство территорий муниципальных театрально-концертных и культурно-досуговых учреждений"</t>
  </si>
  <si>
    <t>Проведение капитального ремонта, текущего ремонта и благоустройство территорий культурно-досуговых учреждений культуры</t>
  </si>
  <si>
    <t>02 4 05 00000</t>
  </si>
  <si>
    <t>02 4 05 01310</t>
  </si>
  <si>
    <t>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</si>
  <si>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04 2 03 00410</t>
  </si>
  <si>
    <t>Основное мероприятие "Обеспечение развития инновационной инфраструктуры общего образования"</t>
  </si>
  <si>
    <t>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</si>
  <si>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03 2 03 00000</t>
  </si>
  <si>
    <t>03 2 03 S2980</t>
  </si>
  <si>
    <t>03 2 02 06062</t>
  </si>
  <si>
    <t>Расходы на обеспечение деятельности (оказание услуг) муниципальных учреждений - организации дополнительного образования (Укрепление материально-технической базы и проведение текущего ремонта учреждений дополнительного образования)</t>
  </si>
  <si>
    <t>Реализация мероприятий по строительству и реконструкции объектов теплоснабжения</t>
  </si>
  <si>
    <t>10 3 01 S4340</t>
  </si>
  <si>
    <t>Реализация мероприятий по строительству и реконструкции сетей теплоснабжения муниципальной собственности</t>
  </si>
  <si>
    <t>10 3 02 S4810</t>
  </si>
  <si>
    <t xml:space="preserve"> Cтроительство и реконструкция сетей теплоснабжения муниципальной собственности</t>
  </si>
  <si>
    <t>10 3 02 S4160</t>
  </si>
  <si>
    <t>к постановлению администрации</t>
  </si>
  <si>
    <t xml:space="preserve">  городского округа Кашира от   2024 №</t>
  </si>
  <si>
    <t>утверждено СБР</t>
  </si>
  <si>
    <t>утверждено</t>
  </si>
  <si>
    <t>исполнено</t>
  </si>
  <si>
    <t>Исполнение расходов бюджета городского округа Кашира   по разделам, подразделам,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бюджета городского округа Кашира  за 9 месяцев 2024 года</t>
  </si>
  <si>
    <t>Непрограммные расходы</t>
  </si>
  <si>
    <t>Подпрограмма "Эффективное местное самоуправление</t>
  </si>
  <si>
    <t>Основное мероприятие "Практики инициативного бюджетирования"</t>
  </si>
  <si>
    <t xml:space="preserve"> Реализация на территориях муниципальных образований проектов граждан, сформированных в рамках практик инициативного бюджетирования</t>
  </si>
  <si>
    <t>13 3 00 00000</t>
  </si>
  <si>
    <t>13 3 02 00000</t>
  </si>
  <si>
    <t>13 3 02 S3050</t>
  </si>
  <si>
    <t>Подпрограмма "Эффективное местное самоуправление"</t>
  </si>
  <si>
    <t>Организация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 за счет средств местного бюджета</t>
  </si>
  <si>
    <t>03 1 02 72870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</si>
  <si>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</si>
  <si>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03 1 01 L0500</t>
  </si>
  <si>
    <t>Реализация мероприятий по капитальному ремонту сетей теплоснабжения на территории муниципальных образований</t>
  </si>
  <si>
    <t>10 3 02 S1390</t>
  </si>
  <si>
    <t xml:space="preserve">Устройство систем наружного освещения в рамках реализации проекта "Светлый город"	</t>
  </si>
  <si>
    <t>17 1 01 82630</t>
  </si>
  <si>
    <t>Устройство и модернизация контейнерных площадок</t>
  </si>
  <si>
    <t>17 2 01 S2490</t>
  </si>
  <si>
    <t>% исполнения от СБР</t>
  </si>
  <si>
    <t>% исполнения от утвержденного плана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</si>
</sst>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5" x14ac:knownFonts="1">
    <font>
      <sz val="10"/>
      <name val="Arial"/>
      <charset val="1"/>
    </font>
    <font>
      <b/>
      <sz val="11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name val="Arial"/>
      <family val="2"/>
      <charset val="204"/>
    </font>
    <font>
      <sz val="7"/>
      <name val="Arial"/>
      <family val="2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sz val="8"/>
      <color indexed="8"/>
      <name val="Arial"/>
      <family val="2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 Cyr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 Cyr"/>
      <family val="1"/>
      <charset val="204"/>
    </font>
    <font>
      <b/>
      <sz val="10"/>
      <name val="Times New Roman Cyr"/>
      <charset val="204"/>
    </font>
    <font>
      <sz val="10"/>
      <name val="Times New Roman Cyr"/>
      <charset val="204"/>
    </font>
    <font>
      <sz val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EBEE"/>
      </patternFill>
    </fill>
    <fill>
      <patternFill patternType="solid">
        <fgColor rgb="FFFFF176"/>
        <bgColor rgb="FFFFEBEE"/>
      </patternFill>
    </fill>
    <fill>
      <patternFill patternType="solid">
        <fgColor rgb="FFE0F2F1"/>
        <bgColor rgb="FFCCFFFF"/>
      </patternFill>
    </fill>
    <fill>
      <patternFill patternType="solid">
        <fgColor rgb="FFB2DFDB"/>
        <bgColor rgb="FFC0C0C0"/>
      </patternFill>
    </fill>
    <fill>
      <patternFill patternType="solid">
        <fgColor rgb="FFFFEBEE"/>
        <bgColor rgb="FFFFFFFF"/>
      </patternFill>
    </fill>
    <fill>
      <patternFill patternType="solid">
        <fgColor rgb="FFFFCDD2"/>
        <bgColor rgb="FFFFEBEE"/>
      </patternFill>
    </fill>
    <fill>
      <patternFill patternType="solid">
        <fgColor rgb="FFEF9A9A"/>
        <bgColor rgb="FFE57373"/>
      </patternFill>
    </fill>
    <fill>
      <patternFill patternType="solid">
        <fgColor rgb="FFE57373"/>
        <bgColor rgb="FFEF9A9A"/>
      </patternFill>
    </fill>
    <fill>
      <patternFill patternType="solid">
        <fgColor rgb="FFD1C4E9"/>
        <bgColor rgb="FFC0C0C0"/>
      </patternFill>
    </fill>
    <fill>
      <patternFill patternType="solid">
        <fgColor rgb="FFD1C4E9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C4B3E3"/>
        <bgColor rgb="FFC0C0C0"/>
      </patternFill>
    </fill>
    <fill>
      <patternFill patternType="solid">
        <fgColor rgb="FFE1D8F0"/>
        <bgColor rgb="FFC0C0C0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2">
    <xf numFmtId="0" fontId="0" fillId="0" borderId="0"/>
    <xf numFmtId="0" fontId="7" fillId="3" borderId="4" applyNumberFormat="0" applyFont="0" applyBorder="0" applyAlignment="0" applyProtection="0">
      <alignment horizontal="center" wrapText="1"/>
    </xf>
    <xf numFmtId="0" fontId="7" fillId="4" borderId="8" applyNumberFormat="0" applyFont="0" applyBorder="0" applyAlignment="0" applyProtection="0">
      <alignment horizontal="center" wrapText="1"/>
    </xf>
    <xf numFmtId="0" fontId="7" fillId="5" borderId="8" applyNumberFormat="0" applyFont="0" applyBorder="0" applyAlignment="0" applyProtection="0">
      <alignment horizontal="center" wrapText="1"/>
    </xf>
    <xf numFmtId="0" fontId="7" fillId="6" borderId="8" applyNumberFormat="0" applyFont="0" applyBorder="0" applyAlignment="0" applyProtection="0">
      <alignment horizontal="center" wrapText="1"/>
    </xf>
    <xf numFmtId="0" fontId="7" fillId="7" borderId="8" applyNumberFormat="0" applyFont="0" applyBorder="0" applyAlignment="0" applyProtection="0">
      <alignment horizontal="center" wrapText="1"/>
    </xf>
    <xf numFmtId="0" fontId="4" fillId="8" borderId="8" applyNumberFormat="0" applyFont="0" applyBorder="0" applyAlignment="0" applyProtection="0">
      <alignment horizontal="center" wrapText="1"/>
    </xf>
    <xf numFmtId="0" fontId="7" fillId="9" borderId="8" applyNumberFormat="0" applyFont="0" applyBorder="0" applyAlignment="0" applyProtection="0">
      <alignment horizontal="center" wrapText="1"/>
    </xf>
    <xf numFmtId="0" fontId="7" fillId="10" borderId="5" applyNumberFormat="0" applyFont="0" applyBorder="0" applyAlignment="0" applyProtection="0">
      <alignment horizontal="center" wrapText="1"/>
    </xf>
    <xf numFmtId="0" fontId="11" fillId="0" borderId="21"/>
    <xf numFmtId="0" fontId="12" fillId="0" borderId="21" applyFill="0" applyProtection="0"/>
    <xf numFmtId="0" fontId="5" fillId="4" borderId="8" applyNumberFormat="0" applyFont="0" applyBorder="0" applyAlignment="0" applyProtection="0">
      <alignment horizontal="center" wrapText="1"/>
    </xf>
  </cellStyleXfs>
  <cellXfs count="272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0" borderId="0" xfId="0" applyFont="1"/>
    <xf numFmtId="0" fontId="9" fillId="0" borderId="0" xfId="0" applyFont="1"/>
    <xf numFmtId="0" fontId="4" fillId="0" borderId="0" xfId="0" applyFont="1"/>
    <xf numFmtId="0" fontId="5" fillId="3" borderId="5" xfId="0" applyFont="1" applyFill="1" applyBorder="1" applyAlignment="1">
      <alignment horizontal="center" vertical="center"/>
    </xf>
    <xf numFmtId="0" fontId="5" fillId="5" borderId="5" xfId="3" applyFont="1" applyBorder="1" applyAlignment="1">
      <alignment horizontal="center" vertical="center"/>
    </xf>
    <xf numFmtId="0" fontId="5" fillId="4" borderId="5" xfId="2" applyFont="1" applyBorder="1" applyAlignment="1">
      <alignment horizontal="center" vertical="center"/>
    </xf>
    <xf numFmtId="0" fontId="5" fillId="9" borderId="5" xfId="7" applyFont="1" applyBorder="1" applyAlignment="1">
      <alignment horizontal="center" vertical="center"/>
    </xf>
    <xf numFmtId="0" fontId="5" fillId="8" borderId="5" xfId="6" applyFont="1" applyBorder="1" applyAlignment="1">
      <alignment horizontal="center" vertical="center"/>
    </xf>
    <xf numFmtId="0" fontId="5" fillId="7" borderId="5" xfId="5" applyFont="1" applyBorder="1" applyAlignment="1">
      <alignment horizontal="center" vertical="center"/>
    </xf>
    <xf numFmtId="0" fontId="5" fillId="6" borderId="5" xfId="4" applyFont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top" wrapText="1"/>
    </xf>
    <xf numFmtId="0" fontId="5" fillId="9" borderId="9" xfId="7" applyFont="1" applyBorder="1" applyAlignment="1">
      <alignment horizontal="left" vertical="top" wrapText="1"/>
    </xf>
    <xf numFmtId="0" fontId="5" fillId="8" borderId="9" xfId="6" applyFont="1" applyBorder="1" applyAlignment="1">
      <alignment horizontal="left" vertical="top" wrapText="1"/>
    </xf>
    <xf numFmtId="0" fontId="5" fillId="7" borderId="9" xfId="5" applyFont="1" applyBorder="1" applyAlignment="1">
      <alignment horizontal="left" vertical="top" wrapText="1"/>
    </xf>
    <xf numFmtId="0" fontId="5" fillId="6" borderId="9" xfId="4" applyFont="1" applyBorder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11" borderId="9" xfId="4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5" fillId="10" borderId="5" xfId="0" applyFont="1" applyFill="1" applyBorder="1" applyAlignment="1">
      <alignment horizontal="center" vertical="center"/>
    </xf>
    <xf numFmtId="4" fontId="5" fillId="4" borderId="5" xfId="2" applyNumberFormat="1" applyFont="1" applyBorder="1" applyAlignment="1">
      <alignment horizontal="right" vertical="center"/>
    </xf>
    <xf numFmtId="0" fontId="8" fillId="0" borderId="0" xfId="0" applyFont="1"/>
    <xf numFmtId="49" fontId="5" fillId="12" borderId="5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5" fillId="0" borderId="19" xfId="4" applyFont="1" applyFill="1" applyBorder="1" applyAlignment="1">
      <alignment horizontal="left" vertical="top" wrapText="1"/>
    </xf>
    <xf numFmtId="0" fontId="5" fillId="0" borderId="9" xfId="4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4" fontId="5" fillId="3" borderId="5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5" fillId="5" borderId="5" xfId="3" applyNumberFormat="1" applyFont="1" applyBorder="1" applyAlignment="1">
      <alignment horizontal="right" vertical="center"/>
    </xf>
    <xf numFmtId="4" fontId="5" fillId="5" borderId="6" xfId="3" applyNumberFormat="1" applyFont="1" applyBorder="1" applyAlignment="1">
      <alignment horizontal="right" vertical="center"/>
    </xf>
    <xf numFmtId="0" fontId="5" fillId="5" borderId="9" xfId="3" applyFont="1" applyBorder="1" applyAlignment="1">
      <alignment horizontal="left" vertical="top" wrapText="1"/>
    </xf>
    <xf numFmtId="4" fontId="5" fillId="4" borderId="6" xfId="2" applyNumberFormat="1" applyFont="1" applyBorder="1" applyAlignment="1">
      <alignment horizontal="right" vertical="center"/>
    </xf>
    <xf numFmtId="0" fontId="5" fillId="4" borderId="9" xfId="2" applyFont="1" applyBorder="1" applyAlignment="1">
      <alignment horizontal="left" vertical="top" wrapText="1"/>
    </xf>
    <xf numFmtId="4" fontId="5" fillId="9" borderId="5" xfId="7" applyNumberFormat="1" applyFont="1" applyBorder="1" applyAlignment="1">
      <alignment horizontal="right" vertical="center"/>
    </xf>
    <xf numFmtId="4" fontId="5" fillId="9" borderId="6" xfId="7" applyNumberFormat="1" applyFont="1" applyBorder="1" applyAlignment="1">
      <alignment horizontal="right" vertical="center"/>
    </xf>
    <xf numFmtId="4" fontId="5" fillId="8" borderId="5" xfId="6" applyNumberFormat="1" applyFont="1" applyBorder="1" applyAlignment="1">
      <alignment horizontal="right" vertical="center"/>
    </xf>
    <xf numFmtId="4" fontId="5" fillId="8" borderId="6" xfId="6" applyNumberFormat="1" applyFont="1" applyBorder="1" applyAlignment="1">
      <alignment horizontal="right" vertical="center"/>
    </xf>
    <xf numFmtId="4" fontId="5" fillId="7" borderId="5" xfId="5" applyNumberFormat="1" applyFont="1" applyBorder="1" applyAlignment="1">
      <alignment horizontal="right" vertical="center"/>
    </xf>
    <xf numFmtId="4" fontId="5" fillId="7" borderId="6" xfId="5" applyNumberFormat="1" applyFont="1" applyBorder="1" applyAlignment="1">
      <alignment horizontal="right" vertical="center"/>
    </xf>
    <xf numFmtId="4" fontId="5" fillId="6" borderId="5" xfId="4" applyNumberFormat="1" applyFont="1" applyBorder="1" applyAlignment="1">
      <alignment horizontal="right" vertical="center"/>
    </xf>
    <xf numFmtId="4" fontId="5" fillId="6" borderId="6" xfId="4" applyNumberFormat="1" applyFont="1" applyBorder="1" applyAlignment="1">
      <alignment horizontal="right" vertical="center"/>
    </xf>
    <xf numFmtId="4" fontId="5" fillId="10" borderId="5" xfId="0" applyNumberFormat="1" applyFont="1" applyFill="1" applyBorder="1" applyAlignment="1">
      <alignment horizontal="right" vertical="center"/>
    </xf>
    <xf numFmtId="4" fontId="5" fillId="10" borderId="6" xfId="0" applyNumberFormat="1" applyFont="1" applyFill="1" applyBorder="1" applyAlignment="1">
      <alignment horizontal="right" vertical="center"/>
    </xf>
    <xf numFmtId="0" fontId="5" fillId="12" borderId="5" xfId="0" applyFont="1" applyFill="1" applyBorder="1" applyAlignment="1">
      <alignment horizontal="center" vertical="center"/>
    </xf>
    <xf numFmtId="4" fontId="5" fillId="12" borderId="5" xfId="0" applyNumberFormat="1" applyFont="1" applyFill="1" applyBorder="1" applyAlignment="1">
      <alignment horizontal="right" vertical="center"/>
    </xf>
    <xf numFmtId="4" fontId="5" fillId="12" borderId="6" xfId="0" applyNumberFormat="1" applyFont="1" applyFill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5" fillId="13" borderId="5" xfId="0" applyFont="1" applyFill="1" applyBorder="1" applyAlignment="1">
      <alignment horizontal="center" vertical="center"/>
    </xf>
    <xf numFmtId="4" fontId="5" fillId="13" borderId="5" xfId="0" applyNumberFormat="1" applyFont="1" applyFill="1" applyBorder="1" applyAlignment="1">
      <alignment horizontal="right" vertical="center"/>
    </xf>
    <xf numFmtId="4" fontId="5" fillId="13" borderId="6" xfId="0" applyNumberFormat="1" applyFont="1" applyFill="1" applyBorder="1" applyAlignment="1">
      <alignment horizontal="right" vertical="center"/>
    </xf>
    <xf numFmtId="0" fontId="5" fillId="14" borderId="5" xfId="0" applyFont="1" applyFill="1" applyBorder="1" applyAlignment="1">
      <alignment horizontal="center" vertical="center"/>
    </xf>
    <xf numFmtId="4" fontId="5" fillId="14" borderId="5" xfId="0" applyNumberFormat="1" applyFont="1" applyFill="1" applyBorder="1" applyAlignment="1">
      <alignment horizontal="right" vertical="center"/>
    </xf>
    <xf numFmtId="4" fontId="5" fillId="14" borderId="6" xfId="0" applyNumberFormat="1" applyFont="1" applyFill="1" applyBorder="1" applyAlignment="1">
      <alignment horizontal="right" vertical="center"/>
    </xf>
    <xf numFmtId="0" fontId="10" fillId="0" borderId="21" xfId="0" applyFont="1" applyBorder="1" applyAlignment="1">
      <alignment vertical="center" wrapText="1"/>
    </xf>
    <xf numFmtId="0" fontId="10" fillId="0" borderId="0" xfId="0" applyFont="1"/>
    <xf numFmtId="0" fontId="10" fillId="0" borderId="21" xfId="0" applyFont="1" applyBorder="1"/>
    <xf numFmtId="164" fontId="10" fillId="0" borderId="12" xfId="0" applyNumberFormat="1" applyFont="1" applyBorder="1" applyAlignment="1">
      <alignment horizontal="center" vertical="center"/>
    </xf>
    <xf numFmtId="164" fontId="13" fillId="0" borderId="12" xfId="0" applyNumberFormat="1" applyFont="1" applyBorder="1" applyAlignment="1">
      <alignment horizontal="center" vertical="center"/>
    </xf>
    <xf numFmtId="164" fontId="10" fillId="0" borderId="0" xfId="0" applyNumberFormat="1" applyFont="1"/>
    <xf numFmtId="0" fontId="13" fillId="0" borderId="0" xfId="0" applyFont="1"/>
    <xf numFmtId="49" fontId="14" fillId="0" borderId="5" xfId="2" applyNumberFormat="1" applyFont="1" applyFill="1" applyBorder="1" applyAlignment="1">
      <alignment horizontal="center" vertical="center"/>
    </xf>
    <xf numFmtId="0" fontId="16" fillId="0" borderId="23" xfId="2" applyNumberFormat="1" applyFont="1" applyFill="1" applyBorder="1" applyAlignment="1">
      <alignment horizontal="left" vertical="top" wrapText="1"/>
    </xf>
    <xf numFmtId="0" fontId="17" fillId="0" borderId="23" xfId="7" applyNumberFormat="1" applyFont="1" applyFill="1" applyBorder="1" applyAlignment="1">
      <alignment vertical="top" wrapText="1"/>
    </xf>
    <xf numFmtId="49" fontId="16" fillId="0" borderId="5" xfId="2" applyNumberFormat="1" applyFont="1" applyFill="1" applyBorder="1" applyAlignment="1">
      <alignment horizontal="center" vertical="center"/>
    </xf>
    <xf numFmtId="49" fontId="17" fillId="0" borderId="5" xfId="7" applyNumberFormat="1" applyFont="1" applyFill="1" applyBorder="1" applyAlignment="1">
      <alignment horizontal="center" vertical="center"/>
    </xf>
    <xf numFmtId="0" fontId="15" fillId="0" borderId="5" xfId="4" applyNumberFormat="1" applyFont="1" applyFill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49" fontId="14" fillId="0" borderId="5" xfId="4" applyNumberFormat="1" applyFont="1" applyFill="1" applyBorder="1" applyAlignment="1">
      <alignment horizontal="center" vertical="center"/>
    </xf>
    <xf numFmtId="49" fontId="17" fillId="0" borderId="5" xfId="6" applyNumberFormat="1" applyFont="1" applyFill="1" applyBorder="1" applyAlignment="1">
      <alignment horizontal="center" vertical="center"/>
    </xf>
    <xf numFmtId="0" fontId="17" fillId="0" borderId="5" xfId="6" applyNumberFormat="1" applyFont="1" applyFill="1" applyBorder="1" applyAlignment="1">
      <alignment horizontal="center" vertical="center"/>
    </xf>
    <xf numFmtId="0" fontId="17" fillId="0" borderId="5" xfId="5" applyNumberFormat="1" applyFont="1" applyFill="1" applyBorder="1" applyAlignment="1">
      <alignment horizontal="center" vertical="center"/>
    </xf>
    <xf numFmtId="49" fontId="16" fillId="0" borderId="5" xfId="4" applyNumberFormat="1" applyFont="1" applyFill="1" applyBorder="1" applyAlignment="1">
      <alignment horizontal="center" vertical="center"/>
    </xf>
    <xf numFmtId="0" fontId="13" fillId="0" borderId="21" xfId="0" applyFont="1" applyBorder="1"/>
    <xf numFmtId="0" fontId="17" fillId="0" borderId="5" xfId="4" applyNumberFormat="1" applyFont="1" applyFill="1" applyBorder="1" applyAlignment="1">
      <alignment horizontal="center" vertical="center"/>
    </xf>
    <xf numFmtId="0" fontId="15" fillId="0" borderId="5" xfId="5" applyNumberFormat="1" applyFont="1" applyFill="1" applyBorder="1" applyAlignment="1">
      <alignment horizontal="center" vertical="center"/>
    </xf>
    <xf numFmtId="0" fontId="16" fillId="0" borderId="23" xfId="3" applyNumberFormat="1" applyFont="1" applyFill="1" applyBorder="1" applyAlignment="1">
      <alignment vertical="center" wrapText="1"/>
    </xf>
    <xf numFmtId="49" fontId="16" fillId="0" borderId="5" xfId="3" applyNumberFormat="1" applyFont="1" applyFill="1" applyBorder="1" applyAlignment="1">
      <alignment horizontal="center" vertical="center"/>
    </xf>
    <xf numFmtId="0" fontId="16" fillId="0" borderId="5" xfId="3" applyNumberFormat="1" applyFont="1" applyFill="1" applyBorder="1" applyAlignment="1">
      <alignment horizontal="center" vertical="center"/>
    </xf>
    <xf numFmtId="0" fontId="16" fillId="0" borderId="23" xfId="2" applyNumberFormat="1" applyFont="1" applyFill="1" applyBorder="1" applyAlignment="1">
      <alignment vertical="center" wrapText="1"/>
    </xf>
    <xf numFmtId="0" fontId="16" fillId="0" borderId="5" xfId="2" applyNumberFormat="1" applyFont="1" applyFill="1" applyBorder="1" applyAlignment="1">
      <alignment horizontal="center" vertical="center"/>
    </xf>
    <xf numFmtId="0" fontId="16" fillId="0" borderId="23" xfId="7" applyNumberFormat="1" applyFont="1" applyFill="1" applyBorder="1" applyAlignment="1">
      <alignment vertical="center" wrapText="1"/>
    </xf>
    <xf numFmtId="0" fontId="16" fillId="0" borderId="5" xfId="7" applyNumberFormat="1" applyFont="1" applyFill="1" applyBorder="1" applyAlignment="1">
      <alignment horizontal="center" vertical="center"/>
    </xf>
    <xf numFmtId="0" fontId="15" fillId="0" borderId="5" xfId="6" applyNumberFormat="1" applyFont="1" applyFill="1" applyBorder="1" applyAlignment="1">
      <alignment horizontal="center" vertical="center"/>
    </xf>
    <xf numFmtId="0" fontId="16" fillId="0" borderId="5" xfId="6" applyNumberFormat="1" applyFont="1" applyFill="1" applyBorder="1" applyAlignment="1">
      <alignment horizontal="center" vertical="center"/>
    </xf>
    <xf numFmtId="0" fontId="17" fillId="0" borderId="5" xfId="7" applyNumberFormat="1" applyFont="1" applyFill="1" applyBorder="1" applyAlignment="1">
      <alignment horizontal="center" vertical="center"/>
    </xf>
    <xf numFmtId="49" fontId="16" fillId="0" borderId="5" xfId="7" applyNumberFormat="1" applyFont="1" applyFill="1" applyBorder="1" applyAlignment="1">
      <alignment horizontal="center" vertical="center"/>
    </xf>
    <xf numFmtId="49" fontId="15" fillId="0" borderId="5" xfId="4" applyNumberFormat="1" applyFont="1" applyFill="1" applyBorder="1" applyAlignment="1">
      <alignment horizontal="center" vertical="center"/>
    </xf>
    <xf numFmtId="0" fontId="16" fillId="0" borderId="23" xfId="3" applyNumberFormat="1" applyFont="1" applyFill="1" applyBorder="1" applyAlignment="1">
      <alignment horizontal="left" vertical="top" wrapText="1"/>
    </xf>
    <xf numFmtId="0" fontId="16" fillId="0" borderId="23" xfId="7" applyNumberFormat="1" applyFont="1" applyFill="1" applyBorder="1" applyAlignment="1">
      <alignment horizontal="left" vertical="top" wrapText="1"/>
    </xf>
    <xf numFmtId="0" fontId="16" fillId="0" borderId="5" xfId="4" applyNumberFormat="1" applyFont="1" applyFill="1" applyBorder="1" applyAlignment="1">
      <alignment horizontal="center" vertical="center"/>
    </xf>
    <xf numFmtId="0" fontId="16" fillId="0" borderId="23" xfId="2" applyNumberFormat="1" applyFont="1" applyFill="1" applyBorder="1" applyAlignment="1">
      <alignment horizontal="left" vertical="center" wrapText="1"/>
    </xf>
    <xf numFmtId="0" fontId="17" fillId="0" borderId="23" xfId="6" applyNumberFormat="1" applyFont="1" applyFill="1" applyBorder="1" applyAlignment="1">
      <alignment vertical="top" wrapText="1"/>
    </xf>
    <xf numFmtId="49" fontId="14" fillId="0" borderId="5" xfId="7" applyNumberFormat="1" applyFont="1" applyFill="1" applyBorder="1" applyAlignment="1">
      <alignment horizontal="center" vertical="center"/>
    </xf>
    <xf numFmtId="0" fontId="16" fillId="0" borderId="23" xfId="6" applyNumberFormat="1" applyFont="1" applyFill="1" applyBorder="1" applyAlignment="1">
      <alignment vertical="center" wrapText="1"/>
    </xf>
    <xf numFmtId="0" fontId="15" fillId="0" borderId="5" xfId="7" applyNumberFormat="1" applyFont="1" applyFill="1" applyBorder="1" applyAlignment="1">
      <alignment horizontal="center" vertical="center"/>
    </xf>
    <xf numFmtId="0" fontId="14" fillId="0" borderId="5" xfId="2" applyNumberFormat="1" applyFont="1" applyFill="1" applyBorder="1" applyAlignment="1">
      <alignment horizontal="center" vertical="center"/>
    </xf>
    <xf numFmtId="0" fontId="16" fillId="0" borderId="23" xfId="5" applyNumberFormat="1" applyFont="1" applyFill="1" applyBorder="1" applyAlignment="1">
      <alignment vertical="top" wrapText="1"/>
    </xf>
    <xf numFmtId="49" fontId="17" fillId="0" borderId="5" xfId="5" applyNumberFormat="1" applyFont="1" applyFill="1" applyBorder="1" applyAlignment="1">
      <alignment horizontal="center" vertical="center"/>
    </xf>
    <xf numFmtId="0" fontId="17" fillId="0" borderId="23" xfId="4" applyNumberFormat="1" applyFont="1" applyFill="1" applyBorder="1" applyAlignment="1">
      <alignment vertical="top" wrapText="1"/>
    </xf>
    <xf numFmtId="49" fontId="17" fillId="0" borderId="5" xfId="4" applyNumberFormat="1" applyFont="1" applyFill="1" applyBorder="1" applyAlignment="1">
      <alignment horizontal="center" vertical="center"/>
    </xf>
    <xf numFmtId="164" fontId="14" fillId="0" borderId="12" xfId="0" applyNumberFormat="1" applyFont="1" applyBorder="1" applyAlignment="1">
      <alignment horizontal="center" vertical="center"/>
    </xf>
    <xf numFmtId="164" fontId="16" fillId="0" borderId="12" xfId="0" applyNumberFormat="1" applyFont="1" applyBorder="1" applyAlignment="1">
      <alignment horizontal="center" vertical="center"/>
    </xf>
    <xf numFmtId="0" fontId="16" fillId="0" borderId="23" xfId="3" applyNumberFormat="1" applyFont="1" applyFill="1" applyBorder="1" applyAlignment="1">
      <alignment wrapText="1"/>
    </xf>
    <xf numFmtId="0" fontId="10" fillId="15" borderId="0" xfId="0" applyFont="1" applyFill="1"/>
    <xf numFmtId="164" fontId="14" fillId="0" borderId="12" xfId="0" applyNumberFormat="1" applyFont="1" applyBorder="1" applyAlignment="1">
      <alignment horizontal="right"/>
    </xf>
    <xf numFmtId="164" fontId="16" fillId="0" borderId="12" xfId="0" applyNumberFormat="1" applyFont="1" applyBorder="1" applyAlignment="1">
      <alignment horizontal="right" vertical="center"/>
    </xf>
    <xf numFmtId="164" fontId="14" fillId="0" borderId="12" xfId="0" applyNumberFormat="1" applyFont="1" applyBorder="1" applyAlignment="1">
      <alignment horizontal="right" vertical="center"/>
    </xf>
    <xf numFmtId="164" fontId="16" fillId="0" borderId="5" xfId="0" applyNumberFormat="1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4" fillId="0" borderId="21" xfId="0" applyFont="1" applyBorder="1" applyAlignment="1">
      <alignment horizontal="right" vertical="center" wrapText="1"/>
    </xf>
    <xf numFmtId="0" fontId="14" fillId="0" borderId="21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wrapText="1"/>
    </xf>
    <xf numFmtId="0" fontId="16" fillId="0" borderId="2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164" fontId="16" fillId="0" borderId="22" xfId="0" applyNumberFormat="1" applyFont="1" applyBorder="1" applyAlignment="1">
      <alignment horizontal="center" vertical="center"/>
    </xf>
    <xf numFmtId="49" fontId="16" fillId="0" borderId="23" xfId="0" applyNumberFormat="1" applyFont="1" applyBorder="1" applyAlignment="1" applyProtection="1">
      <alignment horizontal="left" vertical="center" wrapText="1"/>
      <protection locked="0" hidden="1"/>
    </xf>
    <xf numFmtId="49" fontId="16" fillId="0" borderId="5" xfId="0" applyNumberFormat="1" applyFont="1" applyBorder="1" applyAlignment="1" applyProtection="1">
      <alignment horizontal="center" vertical="center" wrapText="1"/>
      <protection locked="0" hidden="1"/>
    </xf>
    <xf numFmtId="49" fontId="16" fillId="0" borderId="23" xfId="0" applyNumberFormat="1" applyFont="1" applyBorder="1" applyAlignment="1" applyProtection="1">
      <alignment horizontal="left" vertical="top" wrapText="1"/>
      <protection locked="0" hidden="1"/>
    </xf>
    <xf numFmtId="49" fontId="14" fillId="0" borderId="23" xfId="0" applyNumberFormat="1" applyFont="1" applyBorder="1" applyAlignment="1" applyProtection="1">
      <alignment horizontal="left" vertical="center" wrapText="1"/>
      <protection locked="0" hidden="1"/>
    </xf>
    <xf numFmtId="49" fontId="14" fillId="0" borderId="5" xfId="0" applyNumberFormat="1" applyFont="1" applyBorder="1" applyAlignment="1" applyProtection="1">
      <alignment horizontal="center" vertical="center" wrapText="1"/>
      <protection locked="0" hidden="1"/>
    </xf>
    <xf numFmtId="164" fontId="14" fillId="0" borderId="5" xfId="0" applyNumberFormat="1" applyFont="1" applyBorder="1" applyAlignment="1">
      <alignment horizontal="center" vertical="center"/>
    </xf>
    <xf numFmtId="164" fontId="14" fillId="0" borderId="22" xfId="0" applyNumberFormat="1" applyFont="1" applyBorder="1" applyAlignment="1">
      <alignment horizontal="center" vertical="center"/>
    </xf>
    <xf numFmtId="0" fontId="15" fillId="0" borderId="23" xfId="0" applyFont="1" applyBorder="1" applyAlignment="1">
      <alignment vertical="top" wrapText="1"/>
    </xf>
    <xf numFmtId="0" fontId="15" fillId="0" borderId="5" xfId="0" applyFont="1" applyBorder="1" applyAlignment="1">
      <alignment horizontal="center" vertical="center"/>
    </xf>
    <xf numFmtId="0" fontId="16" fillId="0" borderId="23" xfId="0" applyFont="1" applyBorder="1" applyAlignment="1" applyProtection="1">
      <alignment horizontal="left" vertical="center" wrapText="1"/>
      <protection locked="0" hidden="1"/>
    </xf>
    <xf numFmtId="0" fontId="14" fillId="0" borderId="23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vertical="top" wrapText="1"/>
    </xf>
    <xf numFmtId="164" fontId="18" fillId="0" borderId="5" xfId="0" applyNumberFormat="1" applyFont="1" applyBorder="1" applyAlignment="1">
      <alignment horizontal="center" vertical="center"/>
    </xf>
    <xf numFmtId="164" fontId="20" fillId="0" borderId="5" xfId="0" applyNumberFormat="1" applyFont="1" applyBorder="1" applyAlignment="1">
      <alignment horizontal="center" vertical="center"/>
    </xf>
    <xf numFmtId="49" fontId="16" fillId="0" borderId="23" xfId="0" applyNumberFormat="1" applyFont="1" applyBorder="1" applyAlignment="1" applyProtection="1">
      <alignment vertical="top" wrapText="1"/>
      <protection locked="0" hidden="1"/>
    </xf>
    <xf numFmtId="0" fontId="14" fillId="0" borderId="23" xfId="0" applyFont="1" applyBorder="1" applyAlignment="1" applyProtection="1">
      <alignment horizontal="left" vertical="center" wrapText="1"/>
      <protection locked="0" hidden="1"/>
    </xf>
    <xf numFmtId="49" fontId="16" fillId="0" borderId="5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0" fontId="19" fillId="0" borderId="5" xfId="0" quotePrefix="1" applyFont="1" applyBorder="1" applyAlignment="1">
      <alignment horizontal="center" vertical="center"/>
    </xf>
    <xf numFmtId="164" fontId="22" fillId="0" borderId="5" xfId="0" applyNumberFormat="1" applyFont="1" applyBorder="1" applyAlignment="1">
      <alignment horizontal="center" vertical="center"/>
    </xf>
    <xf numFmtId="0" fontId="14" fillId="0" borderId="23" xfId="0" applyFont="1" applyBorder="1" applyAlignment="1">
      <alignment vertical="center" wrapText="1"/>
    </xf>
    <xf numFmtId="49" fontId="18" fillId="0" borderId="23" xfId="0" applyNumberFormat="1" applyFont="1" applyBorder="1" applyAlignment="1" applyProtection="1">
      <alignment horizontal="left" vertical="center" wrapText="1"/>
      <protection locked="0" hidden="1"/>
    </xf>
    <xf numFmtId="49" fontId="18" fillId="0" borderId="5" xfId="0" applyNumberFormat="1" applyFont="1" applyBorder="1" applyAlignment="1" applyProtection="1">
      <alignment horizontal="center" vertical="center" wrapText="1"/>
      <protection locked="0" hidden="1"/>
    </xf>
    <xf numFmtId="0" fontId="16" fillId="0" borderId="23" xfId="0" applyFont="1" applyBorder="1" applyAlignment="1">
      <alignment horizontal="left"/>
    </xf>
    <xf numFmtId="0" fontId="14" fillId="0" borderId="23" xfId="0" applyFont="1" applyBorder="1" applyAlignment="1">
      <alignment horizontal="left"/>
    </xf>
    <xf numFmtId="0" fontId="14" fillId="0" borderId="23" xfId="0" applyFont="1" applyBorder="1" applyAlignment="1" applyProtection="1">
      <alignment vertical="top" wrapText="1"/>
      <protection locked="0" hidden="1"/>
    </xf>
    <xf numFmtId="0" fontId="16" fillId="0" borderId="23" xfId="0" applyFont="1" applyBorder="1" applyAlignment="1" applyProtection="1">
      <alignment vertical="top" wrapText="1"/>
      <protection locked="0" hidden="1"/>
    </xf>
    <xf numFmtId="49" fontId="14" fillId="0" borderId="23" xfId="0" applyNumberFormat="1" applyFont="1" applyBorder="1" applyAlignment="1" applyProtection="1">
      <alignment vertical="top" wrapText="1"/>
      <protection locked="0" hidden="1"/>
    </xf>
    <xf numFmtId="0" fontId="16" fillId="0" borderId="23" xfId="0" applyFont="1" applyBorder="1" applyAlignment="1" applyProtection="1">
      <alignment horizontal="left" vertical="top" wrapText="1"/>
      <protection locked="0" hidden="1"/>
    </xf>
    <xf numFmtId="0" fontId="14" fillId="0" borderId="23" xfId="0" applyFont="1" applyBorder="1" applyAlignment="1" applyProtection="1">
      <alignment horizontal="left" vertical="top" wrapText="1"/>
      <protection locked="0" hidden="1"/>
    </xf>
    <xf numFmtId="49" fontId="14" fillId="0" borderId="23" xfId="0" applyNumberFormat="1" applyFont="1" applyBorder="1" applyAlignment="1" applyProtection="1">
      <alignment horizontal="left" vertical="top" wrapText="1"/>
      <protection locked="0" hidden="1"/>
    </xf>
    <xf numFmtId="0" fontId="19" fillId="0" borderId="23" xfId="0" applyFont="1" applyBorder="1" applyAlignment="1">
      <alignment vertical="center" wrapText="1"/>
    </xf>
    <xf numFmtId="0" fontId="22" fillId="0" borderId="23" xfId="0" applyFont="1" applyBorder="1" applyAlignment="1">
      <alignment vertical="center" wrapText="1"/>
    </xf>
    <xf numFmtId="49" fontId="16" fillId="0" borderId="23" xfId="0" applyNumberFormat="1" applyFont="1" applyBorder="1" applyAlignment="1" applyProtection="1">
      <alignment wrapText="1"/>
      <protection locked="0" hidden="1"/>
    </xf>
    <xf numFmtId="0" fontId="16" fillId="0" borderId="23" xfId="0" applyFont="1" applyBorder="1" applyAlignment="1">
      <alignment wrapText="1"/>
    </xf>
    <xf numFmtId="164" fontId="21" fillId="0" borderId="5" xfId="0" applyNumberFormat="1" applyFont="1" applyBorder="1" applyAlignment="1">
      <alignment horizontal="center" vertical="center"/>
    </xf>
    <xf numFmtId="164" fontId="23" fillId="0" borderId="5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/>
    </xf>
    <xf numFmtId="49" fontId="14" fillId="0" borderId="23" xfId="0" applyNumberFormat="1" applyFont="1" applyBorder="1" applyAlignment="1" applyProtection="1">
      <alignment wrapText="1"/>
      <protection locked="0" hidden="1"/>
    </xf>
    <xf numFmtId="0" fontId="16" fillId="0" borderId="23" xfId="0" applyFont="1" applyBorder="1" applyAlignment="1" applyProtection="1">
      <alignment wrapText="1"/>
      <protection locked="0" hidden="1"/>
    </xf>
    <xf numFmtId="0" fontId="14" fillId="0" borderId="23" xfId="0" applyFont="1" applyBorder="1" applyAlignment="1" applyProtection="1">
      <alignment wrapText="1"/>
      <protection locked="0" hidden="1"/>
    </xf>
    <xf numFmtId="0" fontId="16" fillId="0" borderId="23" xfId="0" applyFont="1" applyBorder="1" applyAlignment="1" applyProtection="1">
      <alignment vertical="center" wrapText="1"/>
      <protection locked="0" hidden="1"/>
    </xf>
    <xf numFmtId="0" fontId="14" fillId="0" borderId="23" xfId="0" applyFont="1" applyBorder="1" applyAlignment="1">
      <alignment wrapText="1"/>
    </xf>
    <xf numFmtId="0" fontId="16" fillId="0" borderId="23" xfId="0" applyFont="1" applyBorder="1"/>
    <xf numFmtId="0" fontId="21" fillId="0" borderId="23" xfId="0" applyFont="1" applyBorder="1" applyAlignment="1">
      <alignment vertical="center" wrapText="1"/>
    </xf>
    <xf numFmtId="164" fontId="13" fillId="0" borderId="5" xfId="0" applyNumberFormat="1" applyFont="1" applyBorder="1" applyAlignment="1">
      <alignment horizontal="center" vertical="center"/>
    </xf>
    <xf numFmtId="0" fontId="14" fillId="0" borderId="23" xfId="0" applyFont="1" applyBorder="1"/>
    <xf numFmtId="0" fontId="16" fillId="0" borderId="5" xfId="0" quotePrefix="1" applyFont="1" applyBorder="1" applyAlignment="1">
      <alignment horizontal="center" vertical="center"/>
    </xf>
    <xf numFmtId="0" fontId="14" fillId="0" borderId="5" xfId="0" quotePrefix="1" applyFont="1" applyBorder="1" applyAlignment="1">
      <alignment horizontal="center" vertical="center"/>
    </xf>
    <xf numFmtId="0" fontId="14" fillId="0" borderId="23" xfId="0" applyFont="1" applyBorder="1" applyAlignment="1">
      <alignment vertical="top" wrapText="1"/>
    </xf>
    <xf numFmtId="49" fontId="16" fillId="0" borderId="5" xfId="0" applyNumberFormat="1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/>
    </xf>
    <xf numFmtId="164" fontId="16" fillId="0" borderId="27" xfId="0" applyNumberFormat="1" applyFont="1" applyBorder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164" fontId="10" fillId="0" borderId="5" xfId="0" applyNumberFormat="1" applyFont="1" applyBorder="1" applyAlignment="1">
      <alignment horizontal="center"/>
    </xf>
    <xf numFmtId="164" fontId="14" fillId="0" borderId="5" xfId="0" applyNumberFormat="1" applyFont="1" applyBorder="1" applyAlignment="1">
      <alignment horizontal="center"/>
    </xf>
    <xf numFmtId="164" fontId="14" fillId="0" borderId="20" xfId="0" applyNumberFormat="1" applyFont="1" applyBorder="1" applyAlignment="1">
      <alignment horizontal="right" vertical="center"/>
    </xf>
    <xf numFmtId="164" fontId="14" fillId="0" borderId="21" xfId="0" applyNumberFormat="1" applyFont="1" applyBorder="1" applyAlignment="1">
      <alignment horizontal="right" vertical="center"/>
    </xf>
    <xf numFmtId="0" fontId="15" fillId="0" borderId="23" xfId="0" applyFont="1" applyBorder="1" applyAlignment="1">
      <alignment wrapText="1"/>
    </xf>
    <xf numFmtId="49" fontId="14" fillId="12" borderId="5" xfId="0" applyNumberFormat="1" applyFont="1" applyFill="1" applyBorder="1" applyAlignment="1" applyProtection="1">
      <alignment horizontal="center" vertical="center" wrapText="1"/>
      <protection locked="0" hidden="1"/>
    </xf>
    <xf numFmtId="0" fontId="15" fillId="12" borderId="5" xfId="0" applyFont="1" applyFill="1" applyBorder="1" applyAlignment="1">
      <alignment horizontal="center" vertical="center"/>
    </xf>
    <xf numFmtId="164" fontId="14" fillId="12" borderId="5" xfId="0" applyNumberFormat="1" applyFont="1" applyFill="1" applyBorder="1" applyAlignment="1">
      <alignment horizontal="center" vertical="center"/>
    </xf>
    <xf numFmtId="0" fontId="15" fillId="12" borderId="5" xfId="4" applyNumberFormat="1" applyFont="1" applyFill="1" applyBorder="1" applyAlignment="1">
      <alignment horizontal="center" vertical="center"/>
    </xf>
    <xf numFmtId="49" fontId="16" fillId="12" borderId="5" xfId="0" applyNumberFormat="1" applyFont="1" applyFill="1" applyBorder="1" applyAlignment="1" applyProtection="1">
      <alignment horizontal="center" vertical="center" wrapText="1"/>
      <protection locked="0" hidden="1"/>
    </xf>
    <xf numFmtId="0" fontId="17" fillId="12" borderId="5" xfId="0" applyFont="1" applyFill="1" applyBorder="1" applyAlignment="1">
      <alignment horizontal="center" vertical="center"/>
    </xf>
    <xf numFmtId="164" fontId="16" fillId="12" borderId="5" xfId="0" applyNumberFormat="1" applyFont="1" applyFill="1" applyBorder="1" applyAlignment="1">
      <alignment horizontal="center" vertical="center"/>
    </xf>
    <xf numFmtId="49" fontId="16" fillId="0" borderId="5" xfId="11" applyNumberFormat="1" applyFont="1" applyFill="1" applyBorder="1" applyAlignment="1">
      <alignment horizontal="center" vertical="center"/>
    </xf>
    <xf numFmtId="49" fontId="14" fillId="0" borderId="5" xfId="11" applyNumberFormat="1" applyFont="1" applyFill="1" applyBorder="1" applyAlignment="1">
      <alignment horizontal="center" vertical="center"/>
    </xf>
    <xf numFmtId="164" fontId="14" fillId="0" borderId="5" xfId="0" applyNumberFormat="1" applyFont="1" applyBorder="1" applyAlignment="1">
      <alignment horizontal="center" vertical="center" wrapText="1"/>
    </xf>
    <xf numFmtId="164" fontId="16" fillId="0" borderId="5" xfId="0" applyNumberFormat="1" applyFont="1" applyBorder="1" applyAlignment="1">
      <alignment horizontal="center" vertical="center" wrapText="1"/>
    </xf>
    <xf numFmtId="0" fontId="16" fillId="0" borderId="5" xfId="11" applyNumberFormat="1" applyFont="1" applyFill="1" applyBorder="1" applyAlignment="1">
      <alignment horizontal="center" vertical="center"/>
    </xf>
    <xf numFmtId="165" fontId="14" fillId="0" borderId="5" xfId="0" applyNumberFormat="1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6" fillId="0" borderId="21" xfId="0" applyFont="1" applyBorder="1" applyAlignment="1">
      <alignment horizontal="center" wrapText="1"/>
    </xf>
    <xf numFmtId="0" fontId="16" fillId="0" borderId="2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4" fillId="0" borderId="21" xfId="0" applyFont="1" applyBorder="1" applyAlignment="1">
      <alignment horizontal="right" vertical="center"/>
    </xf>
    <xf numFmtId="0" fontId="24" fillId="0" borderId="21" xfId="0" applyFont="1" applyBorder="1" applyAlignment="1">
      <alignment horizontal="right" vertical="center" wrapText="1"/>
    </xf>
    <xf numFmtId="0" fontId="16" fillId="0" borderId="26" xfId="0" applyFont="1" applyBorder="1" applyAlignment="1">
      <alignment horizontal="left"/>
    </xf>
    <xf numFmtId="0" fontId="16" fillId="0" borderId="27" xfId="0" applyFont="1" applyBorder="1" applyAlignment="1">
      <alignment horizontal="left"/>
    </xf>
    <xf numFmtId="0" fontId="16" fillId="0" borderId="24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5" fillId="14" borderId="13" xfId="0" applyFont="1" applyFill="1" applyBorder="1" applyAlignment="1">
      <alignment horizontal="left" vertical="top" wrapText="1"/>
    </xf>
    <xf numFmtId="0" fontId="5" fillId="14" borderId="14" xfId="0" applyFont="1" applyFill="1" applyBorder="1" applyAlignment="1">
      <alignment horizontal="left" vertical="top" wrapText="1"/>
    </xf>
    <xf numFmtId="0" fontId="5" fillId="14" borderId="15" xfId="0" applyFont="1" applyFill="1" applyBorder="1" applyAlignment="1">
      <alignment horizontal="left" vertical="top" wrapText="1"/>
    </xf>
    <xf numFmtId="4" fontId="5" fillId="10" borderId="5" xfId="0" applyNumberFormat="1" applyFont="1" applyFill="1" applyBorder="1" applyAlignment="1">
      <alignment horizontal="right" vertical="center"/>
    </xf>
    <xf numFmtId="4" fontId="5" fillId="14" borderId="5" xfId="0" applyNumberFormat="1" applyFont="1" applyFill="1" applyBorder="1" applyAlignment="1">
      <alignment horizontal="right" vertical="center"/>
    </xf>
    <xf numFmtId="0" fontId="5" fillId="10" borderId="11" xfId="0" applyFont="1" applyFill="1" applyBorder="1" applyAlignment="1">
      <alignment horizontal="left" vertical="top" wrapText="1"/>
    </xf>
    <xf numFmtId="0" fontId="5" fillId="10" borderId="20" xfId="0" applyFont="1" applyFill="1" applyBorder="1" applyAlignment="1">
      <alignment horizontal="left" vertical="top" wrapText="1"/>
    </xf>
    <xf numFmtId="0" fontId="5" fillId="10" borderId="12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3" borderId="4" xfId="0" applyFont="1" applyFill="1" applyBorder="1" applyAlignment="1">
      <alignment horizontal="left" vertical="top" wrapText="1"/>
    </xf>
    <xf numFmtId="4" fontId="5" fillId="3" borderId="5" xfId="0" applyNumberFormat="1" applyFont="1" applyFill="1" applyBorder="1" applyAlignment="1">
      <alignment horizontal="right" vertical="center"/>
    </xf>
    <xf numFmtId="0" fontId="5" fillId="5" borderId="8" xfId="3" applyFont="1" applyBorder="1" applyAlignment="1">
      <alignment horizontal="left" vertical="top" wrapText="1"/>
    </xf>
    <xf numFmtId="4" fontId="5" fillId="5" borderId="5" xfId="3" applyNumberFormat="1" applyFont="1" applyBorder="1" applyAlignment="1">
      <alignment horizontal="right" vertical="center"/>
    </xf>
    <xf numFmtId="4" fontId="5" fillId="4" borderId="5" xfId="2" applyNumberFormat="1" applyFont="1" applyBorder="1" applyAlignment="1">
      <alignment horizontal="right" vertical="center"/>
    </xf>
    <xf numFmtId="0" fontId="5" fillId="9" borderId="8" xfId="7" applyFont="1" applyBorder="1" applyAlignment="1">
      <alignment horizontal="left" vertical="top" wrapText="1"/>
    </xf>
    <xf numFmtId="4" fontId="5" fillId="9" borderId="5" xfId="7" applyNumberFormat="1" applyFont="1" applyBorder="1" applyAlignment="1">
      <alignment horizontal="right" vertical="center"/>
    </xf>
    <xf numFmtId="0" fontId="5" fillId="8" borderId="8" xfId="6" applyFont="1" applyBorder="1" applyAlignment="1">
      <alignment horizontal="left" vertical="top" wrapText="1"/>
    </xf>
    <xf numFmtId="4" fontId="5" fillId="8" borderId="5" xfId="6" applyNumberFormat="1" applyFont="1" applyBorder="1" applyAlignment="1">
      <alignment horizontal="right" vertical="center"/>
    </xf>
    <xf numFmtId="0" fontId="5" fillId="4" borderId="8" xfId="2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4" fillId="7" borderId="8" xfId="5" applyFont="1" applyBorder="1" applyAlignment="1">
      <alignment horizontal="left" vertical="top" wrapText="1"/>
    </xf>
    <xf numFmtId="4" fontId="5" fillId="7" borderId="5" xfId="5" applyNumberFormat="1" applyFont="1" applyBorder="1" applyAlignment="1">
      <alignment horizontal="right" vertical="center"/>
    </xf>
    <xf numFmtId="0" fontId="5" fillId="6" borderId="8" xfId="4" applyFont="1" applyBorder="1" applyAlignment="1">
      <alignment horizontal="left" vertical="top" wrapText="1"/>
    </xf>
    <xf numFmtId="4" fontId="5" fillId="6" borderId="5" xfId="4" applyNumberFormat="1" applyFont="1" applyBorder="1" applyAlignment="1">
      <alignment horizontal="right" vertical="center"/>
    </xf>
    <xf numFmtId="4" fontId="5" fillId="13" borderId="5" xfId="0" applyNumberFormat="1" applyFont="1" applyFill="1" applyBorder="1" applyAlignment="1">
      <alignment horizontal="right" vertical="center"/>
    </xf>
    <xf numFmtId="0" fontId="5" fillId="13" borderId="11" xfId="0" applyFont="1" applyFill="1" applyBorder="1" applyAlignment="1">
      <alignment horizontal="left" vertical="top" wrapText="1"/>
    </xf>
    <xf numFmtId="0" fontId="5" fillId="13" borderId="20" xfId="0" applyFont="1" applyFill="1" applyBorder="1" applyAlignment="1">
      <alignment horizontal="left" vertical="top" wrapText="1"/>
    </xf>
    <xf numFmtId="0" fontId="5" fillId="13" borderId="12" xfId="0" applyFont="1" applyFill="1" applyBorder="1" applyAlignment="1">
      <alignment horizontal="left" vertical="top" wrapText="1"/>
    </xf>
    <xf numFmtId="4" fontId="5" fillId="12" borderId="5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top"/>
    </xf>
    <xf numFmtId="4" fontId="8" fillId="0" borderId="14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center" wrapText="1"/>
    </xf>
    <xf numFmtId="0" fontId="6" fillId="2" borderId="16" xfId="0" applyFont="1" applyFill="1" applyBorder="1" applyAlignment="1">
      <alignment horizontal="left"/>
    </xf>
    <xf numFmtId="0" fontId="6" fillId="2" borderId="17" xfId="0" applyFont="1" applyFill="1" applyBorder="1" applyAlignment="1">
      <alignment horizontal="left"/>
    </xf>
    <xf numFmtId="0" fontId="6" fillId="2" borderId="18" xfId="0" applyFont="1" applyFill="1" applyBorder="1" applyAlignment="1">
      <alignment horizontal="left"/>
    </xf>
    <xf numFmtId="0" fontId="5" fillId="12" borderId="13" xfId="0" applyFont="1" applyFill="1" applyBorder="1" applyAlignment="1">
      <alignment horizontal="left" vertical="top" wrapText="1"/>
    </xf>
    <xf numFmtId="0" fontId="5" fillId="12" borderId="14" xfId="0" applyFont="1" applyFill="1" applyBorder="1" applyAlignment="1">
      <alignment horizontal="left" vertical="top" wrapText="1"/>
    </xf>
    <xf numFmtId="0" fontId="5" fillId="12" borderId="15" xfId="0" applyFont="1" applyFill="1" applyBorder="1" applyAlignment="1">
      <alignment horizontal="left" vertical="top" wrapText="1"/>
    </xf>
    <xf numFmtId="0" fontId="5" fillId="12" borderId="11" xfId="0" applyFont="1" applyFill="1" applyBorder="1" applyAlignment="1">
      <alignment horizontal="left" vertical="top" wrapText="1"/>
    </xf>
    <xf numFmtId="0" fontId="5" fillId="12" borderId="20" xfId="0" applyFont="1" applyFill="1" applyBorder="1" applyAlignment="1">
      <alignment horizontal="left" vertical="top" wrapText="1"/>
    </xf>
    <xf numFmtId="0" fontId="5" fillId="12" borderId="12" xfId="0" applyFont="1" applyFill="1" applyBorder="1" applyAlignment="1">
      <alignment horizontal="left" vertical="top" wrapText="1"/>
    </xf>
    <xf numFmtId="0" fontId="16" fillId="0" borderId="25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164" fontId="16" fillId="0" borderId="29" xfId="0" applyNumberFormat="1" applyFont="1" applyBorder="1" applyAlignment="1">
      <alignment horizontal="center" vertical="center"/>
    </xf>
  </cellXfs>
  <cellStyles count="12">
    <cellStyle name="1" xfId="1" xr:uid="{00000000-0005-0000-0000-000000000000}"/>
    <cellStyle name="2" xfId="2" xr:uid="{00000000-0005-0000-0000-000001000000}"/>
    <cellStyle name="2 2" xfId="11" xr:uid="{00000000-0005-0000-0000-000002000000}"/>
    <cellStyle name="3" xfId="3" xr:uid="{00000000-0005-0000-0000-000003000000}"/>
    <cellStyle name="4" xfId="4" xr:uid="{00000000-0005-0000-0000-000004000000}"/>
    <cellStyle name="5" xfId="5" xr:uid="{00000000-0005-0000-0000-000005000000}"/>
    <cellStyle name="6" xfId="6" xr:uid="{00000000-0005-0000-0000-000006000000}"/>
    <cellStyle name="7" xfId="7" xr:uid="{00000000-0005-0000-0000-000007000000}"/>
    <cellStyle name="8" xfId="8" xr:uid="{00000000-0005-0000-0000-000008000000}"/>
    <cellStyle name="Обычный" xfId="0" builtinId="0"/>
    <cellStyle name="Обычный 2" xfId="9" xr:uid="{00000000-0005-0000-0000-00000A000000}"/>
    <cellStyle name="Обычный 3" xfId="10" xr:uid="{00000000-0005-0000-0000-00000B000000}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EBEE"/>
      <rgbColor rgb="FFE0F2F1"/>
      <rgbColor rgb="FF660066"/>
      <rgbColor rgb="FFE57373"/>
      <rgbColor rgb="FF0066CC"/>
      <rgbColor rgb="FFD1C4E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176"/>
      <rgbColor rgb="FFB2DFDB"/>
      <rgbColor rgb="FFEF9A9A"/>
      <rgbColor rgb="FFCC99FF"/>
      <rgbColor rgb="FFFFCDD2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4B3E3"/>
      <color rgb="FFE1D8F0"/>
      <color rgb="FFFFFF99"/>
      <color rgb="FFFFF176"/>
      <color rgb="FFD1C4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P1064"/>
  <sheetViews>
    <sheetView tabSelected="1" topLeftCell="A1053" zoomScaleNormal="100" zoomScaleSheetLayoutView="100" workbookViewId="0">
      <selection activeCell="O1081" sqref="O1081"/>
    </sheetView>
  </sheetViews>
  <sheetFormatPr defaultColWidth="9.140625" defaultRowHeight="12.75" x14ac:dyDescent="0.2"/>
  <cols>
    <col min="1" max="1" width="68" style="125" customWidth="1"/>
    <col min="2" max="2" width="9.140625" style="126" customWidth="1"/>
    <col min="3" max="3" width="14.7109375" style="126" customWidth="1"/>
    <col min="4" max="4" width="8.42578125" style="126" customWidth="1"/>
    <col min="5" max="5" width="9.28515625" style="126" customWidth="1"/>
    <col min="6" max="7" width="12.42578125" style="126" customWidth="1"/>
    <col min="8" max="9" width="13.5703125" style="126" customWidth="1"/>
    <col min="10" max="10" width="13.28515625" style="126" customWidth="1"/>
    <col min="11" max="11" width="5.85546875" style="71" hidden="1" customWidth="1"/>
    <col min="12" max="12" width="11.7109375" style="71" customWidth="1"/>
    <col min="13" max="20" width="9.140625" style="71"/>
    <col min="21" max="21" width="10.28515625" style="71" customWidth="1"/>
    <col min="22" max="16384" width="9.140625" style="71"/>
  </cols>
  <sheetData>
    <row r="1" spans="1:12" x14ac:dyDescent="0.2">
      <c r="F1" s="127"/>
      <c r="G1" s="127"/>
      <c r="H1" s="127"/>
      <c r="I1" s="127"/>
      <c r="J1" s="127" t="s">
        <v>433</v>
      </c>
    </row>
    <row r="2" spans="1:12" s="70" customFormat="1" ht="11.45" customHeight="1" x14ac:dyDescent="0.2">
      <c r="A2" s="128"/>
      <c r="B2" s="129"/>
      <c r="C2" s="129"/>
      <c r="D2" s="129"/>
      <c r="E2" s="129"/>
      <c r="F2" s="215" t="s">
        <v>837</v>
      </c>
      <c r="G2" s="215"/>
      <c r="H2" s="215"/>
      <c r="I2" s="215"/>
      <c r="J2" s="215"/>
    </row>
    <row r="3" spans="1:12" s="70" customFormat="1" ht="10.15" customHeight="1" x14ac:dyDescent="0.2">
      <c r="A3" s="128"/>
      <c r="B3" s="129"/>
      <c r="C3" s="129"/>
      <c r="D3" s="129"/>
      <c r="E3" s="129"/>
      <c r="F3" s="215" t="s">
        <v>838</v>
      </c>
      <c r="G3" s="215"/>
      <c r="H3" s="215"/>
      <c r="I3" s="215"/>
      <c r="J3" s="215"/>
    </row>
    <row r="4" spans="1:12" ht="31.15" customHeight="1" x14ac:dyDescent="0.2">
      <c r="A4" s="211" t="s">
        <v>842</v>
      </c>
      <c r="B4" s="211"/>
      <c r="C4" s="211"/>
      <c r="D4" s="211"/>
      <c r="E4" s="211"/>
      <c r="F4" s="211"/>
      <c r="G4" s="211"/>
      <c r="H4" s="211"/>
      <c r="I4" s="211"/>
      <c r="J4" s="211"/>
    </row>
    <row r="5" spans="1:12" ht="13.5" thickBot="1" x14ac:dyDescent="0.25">
      <c r="A5" s="130"/>
      <c r="B5" s="129"/>
      <c r="C5" s="129"/>
      <c r="D5" s="129"/>
      <c r="E5" s="129"/>
      <c r="F5" s="214" t="s">
        <v>137</v>
      </c>
      <c r="G5" s="214"/>
      <c r="H5" s="214"/>
      <c r="I5" s="214"/>
      <c r="J5" s="214"/>
    </row>
    <row r="6" spans="1:12" x14ac:dyDescent="0.2">
      <c r="A6" s="218" t="s">
        <v>3</v>
      </c>
      <c r="B6" s="212" t="s">
        <v>139</v>
      </c>
      <c r="C6" s="212"/>
      <c r="D6" s="212"/>
      <c r="E6" s="212"/>
      <c r="F6" s="212" t="s">
        <v>840</v>
      </c>
      <c r="G6" s="268" t="s">
        <v>839</v>
      </c>
      <c r="H6" s="212" t="s">
        <v>841</v>
      </c>
      <c r="I6" s="268" t="s">
        <v>862</v>
      </c>
      <c r="J6" s="269" t="s">
        <v>861</v>
      </c>
      <c r="K6" s="72"/>
    </row>
    <row r="7" spans="1:12" ht="12" customHeight="1" x14ac:dyDescent="0.2">
      <c r="A7" s="219"/>
      <c r="B7" s="220" t="s">
        <v>194</v>
      </c>
      <c r="C7" s="220" t="s">
        <v>140</v>
      </c>
      <c r="D7" s="220" t="s">
        <v>141</v>
      </c>
      <c r="E7" s="220" t="s">
        <v>225</v>
      </c>
      <c r="F7" s="213"/>
      <c r="G7" s="220"/>
      <c r="H7" s="213"/>
      <c r="I7" s="220"/>
      <c r="J7" s="270"/>
      <c r="K7" s="72"/>
    </row>
    <row r="8" spans="1:12" ht="31.9" customHeight="1" x14ac:dyDescent="0.2">
      <c r="A8" s="219"/>
      <c r="B8" s="220"/>
      <c r="C8" s="220"/>
      <c r="D8" s="220"/>
      <c r="E8" s="220"/>
      <c r="F8" s="213"/>
      <c r="G8" s="220"/>
      <c r="H8" s="213"/>
      <c r="I8" s="220"/>
      <c r="J8" s="270"/>
      <c r="K8" s="72"/>
    </row>
    <row r="9" spans="1:12" x14ac:dyDescent="0.2">
      <c r="A9" s="131">
        <v>1</v>
      </c>
      <c r="B9" s="132">
        <v>2</v>
      </c>
      <c r="C9" s="132">
        <v>3</v>
      </c>
      <c r="D9" s="132">
        <v>4</v>
      </c>
      <c r="E9" s="132">
        <v>5</v>
      </c>
      <c r="F9" s="132">
        <v>6</v>
      </c>
      <c r="G9" s="132">
        <v>7</v>
      </c>
      <c r="H9" s="132">
        <v>8</v>
      </c>
      <c r="I9" s="132">
        <v>9</v>
      </c>
      <c r="J9" s="133">
        <v>10</v>
      </c>
      <c r="K9" s="72"/>
    </row>
    <row r="10" spans="1:12" x14ac:dyDescent="0.2">
      <c r="A10" s="104" t="s">
        <v>59</v>
      </c>
      <c r="B10" s="93" t="s">
        <v>335</v>
      </c>
      <c r="C10" s="93"/>
      <c r="D10" s="94"/>
      <c r="E10" s="94"/>
      <c r="F10" s="124">
        <f>F11+F18+F33+F79+F103+F111+F98</f>
        <v>640850.20000000007</v>
      </c>
      <c r="G10" s="124">
        <f>G11+G18+G33+G79+G103+G111+G98</f>
        <v>631293.19999999995</v>
      </c>
      <c r="H10" s="124">
        <f>H11+H18+H33+H79+H103+H111+H98</f>
        <v>412294.29999999993</v>
      </c>
      <c r="I10" s="124">
        <f t="shared" ref="I10:I16" si="0">H10/F10*100</f>
        <v>64.335518659430846</v>
      </c>
      <c r="J10" s="134">
        <f>H10/G10*100</f>
        <v>65.309479018623989</v>
      </c>
      <c r="K10" s="72"/>
      <c r="L10" s="75"/>
    </row>
    <row r="11" spans="1:12" ht="25.5" x14ac:dyDescent="0.2">
      <c r="A11" s="78" t="s">
        <v>60</v>
      </c>
      <c r="B11" s="80" t="s">
        <v>195</v>
      </c>
      <c r="C11" s="80"/>
      <c r="D11" s="96"/>
      <c r="E11" s="96"/>
      <c r="F11" s="124">
        <f t="shared" ref="F11:G12" si="1">F12</f>
        <v>3426.2</v>
      </c>
      <c r="G11" s="124">
        <f t="shared" si="1"/>
        <v>3426.2</v>
      </c>
      <c r="H11" s="124">
        <f t="shared" ref="H11:H13" si="2">H12</f>
        <v>2640.1</v>
      </c>
      <c r="I11" s="124">
        <f t="shared" si="0"/>
        <v>77.05621388126788</v>
      </c>
      <c r="J11" s="134">
        <f>H11/G11*100</f>
        <v>77.05621388126788</v>
      </c>
      <c r="K11" s="72"/>
    </row>
    <row r="12" spans="1:12" ht="25.5" x14ac:dyDescent="0.2">
      <c r="A12" s="135" t="s">
        <v>600</v>
      </c>
      <c r="B12" s="80" t="s">
        <v>195</v>
      </c>
      <c r="C12" s="136" t="s">
        <v>174</v>
      </c>
      <c r="D12" s="132"/>
      <c r="E12" s="132"/>
      <c r="F12" s="124">
        <f t="shared" si="1"/>
        <v>3426.2</v>
      </c>
      <c r="G12" s="124">
        <f t="shared" si="1"/>
        <v>3426.2</v>
      </c>
      <c r="H12" s="124">
        <f t="shared" si="2"/>
        <v>2640.1</v>
      </c>
      <c r="I12" s="124">
        <f t="shared" si="0"/>
        <v>77.05621388126788</v>
      </c>
      <c r="J12" s="134">
        <f t="shared" ref="J12:J75" si="3">H12/G12*100</f>
        <v>77.05621388126788</v>
      </c>
      <c r="K12" s="72"/>
    </row>
    <row r="13" spans="1:12" x14ac:dyDescent="0.2">
      <c r="A13" s="135" t="s">
        <v>227</v>
      </c>
      <c r="B13" s="80" t="s">
        <v>195</v>
      </c>
      <c r="C13" s="136" t="s">
        <v>189</v>
      </c>
      <c r="D13" s="86"/>
      <c r="E13" s="86"/>
      <c r="F13" s="124">
        <f>F14</f>
        <v>3426.2</v>
      </c>
      <c r="G13" s="124">
        <f>G14</f>
        <v>3426.2</v>
      </c>
      <c r="H13" s="124">
        <f t="shared" si="2"/>
        <v>2640.1</v>
      </c>
      <c r="I13" s="124">
        <f t="shared" si="0"/>
        <v>77.05621388126788</v>
      </c>
      <c r="J13" s="134">
        <f t="shared" si="3"/>
        <v>77.05621388126788</v>
      </c>
      <c r="K13" s="72"/>
    </row>
    <row r="14" spans="1:12" ht="25.5" x14ac:dyDescent="0.2">
      <c r="A14" s="137" t="s">
        <v>336</v>
      </c>
      <c r="B14" s="80" t="s">
        <v>195</v>
      </c>
      <c r="C14" s="136" t="s">
        <v>190</v>
      </c>
      <c r="D14" s="87"/>
      <c r="E14" s="87"/>
      <c r="F14" s="124">
        <f>F15</f>
        <v>3426.2</v>
      </c>
      <c r="G14" s="124">
        <f>G15</f>
        <v>3426.2</v>
      </c>
      <c r="H14" s="124">
        <f>H15</f>
        <v>2640.1</v>
      </c>
      <c r="I14" s="124">
        <f t="shared" si="0"/>
        <v>77.05621388126788</v>
      </c>
      <c r="J14" s="134">
        <f t="shared" si="3"/>
        <v>77.05621388126788</v>
      </c>
      <c r="K14" s="72"/>
    </row>
    <row r="15" spans="1:12" x14ac:dyDescent="0.2">
      <c r="A15" s="138" t="s">
        <v>226</v>
      </c>
      <c r="B15" s="77" t="s">
        <v>195</v>
      </c>
      <c r="C15" s="139" t="s">
        <v>228</v>
      </c>
      <c r="D15" s="91"/>
      <c r="E15" s="91"/>
      <c r="F15" s="140">
        <f t="shared" ref="F15:H16" si="4">F16</f>
        <v>3426.2</v>
      </c>
      <c r="G15" s="140">
        <f t="shared" si="4"/>
        <v>3426.2</v>
      </c>
      <c r="H15" s="140">
        <f t="shared" si="4"/>
        <v>2640.1</v>
      </c>
      <c r="I15" s="140">
        <f t="shared" si="0"/>
        <v>77.05621388126788</v>
      </c>
      <c r="J15" s="141">
        <f t="shared" si="3"/>
        <v>77.05621388126788</v>
      </c>
      <c r="K15" s="72"/>
    </row>
    <row r="16" spans="1:12" ht="38.25" x14ac:dyDescent="0.2">
      <c r="A16" s="142" t="s">
        <v>62</v>
      </c>
      <c r="B16" s="77" t="s">
        <v>195</v>
      </c>
      <c r="C16" s="139" t="s">
        <v>228</v>
      </c>
      <c r="D16" s="143" t="s">
        <v>63</v>
      </c>
      <c r="E16" s="143"/>
      <c r="F16" s="140">
        <f t="shared" si="4"/>
        <v>3426.2</v>
      </c>
      <c r="G16" s="140">
        <f t="shared" si="4"/>
        <v>3426.2</v>
      </c>
      <c r="H16" s="140">
        <f t="shared" si="4"/>
        <v>2640.1</v>
      </c>
      <c r="I16" s="140">
        <f t="shared" si="0"/>
        <v>77.05621388126788</v>
      </c>
      <c r="J16" s="141">
        <f t="shared" si="3"/>
        <v>77.05621388126788</v>
      </c>
      <c r="K16" s="72"/>
    </row>
    <row r="17" spans="1:11" x14ac:dyDescent="0.2">
      <c r="A17" s="142" t="s">
        <v>64</v>
      </c>
      <c r="B17" s="77" t="s">
        <v>195</v>
      </c>
      <c r="C17" s="139" t="s">
        <v>228</v>
      </c>
      <c r="D17" s="143" t="s">
        <v>65</v>
      </c>
      <c r="E17" s="143">
        <v>900100</v>
      </c>
      <c r="F17" s="140">
        <v>3426.2</v>
      </c>
      <c r="G17" s="140">
        <v>3426.2</v>
      </c>
      <c r="H17" s="140">
        <v>2640.1</v>
      </c>
      <c r="I17" s="140">
        <f>H17/F17*100</f>
        <v>77.05621388126788</v>
      </c>
      <c r="J17" s="141">
        <f t="shared" si="3"/>
        <v>77.05621388126788</v>
      </c>
      <c r="K17" s="72"/>
    </row>
    <row r="18" spans="1:11" ht="38.25" x14ac:dyDescent="0.2">
      <c r="A18" s="78" t="s">
        <v>66</v>
      </c>
      <c r="B18" s="80" t="s">
        <v>196</v>
      </c>
      <c r="C18" s="80"/>
      <c r="D18" s="96"/>
      <c r="E18" s="96"/>
      <c r="F18" s="124">
        <f t="shared" ref="F18:G18" si="5">F19</f>
        <v>10959.800000000001</v>
      </c>
      <c r="G18" s="124">
        <f t="shared" si="5"/>
        <v>10959.800000000001</v>
      </c>
      <c r="H18" s="124">
        <f>H19</f>
        <v>8543.8000000000011</v>
      </c>
      <c r="I18" s="124">
        <f t="shared" ref="I18:I81" si="6">H18/F18*100</f>
        <v>77.955802113177256</v>
      </c>
      <c r="J18" s="134">
        <f t="shared" si="3"/>
        <v>77.955802113177256</v>
      </c>
      <c r="K18" s="72"/>
    </row>
    <row r="19" spans="1:11" ht="25.5" x14ac:dyDescent="0.2">
      <c r="A19" s="105" t="s">
        <v>229</v>
      </c>
      <c r="B19" s="80" t="s">
        <v>196</v>
      </c>
      <c r="C19" s="102" t="s">
        <v>153</v>
      </c>
      <c r="D19" s="98"/>
      <c r="E19" s="98"/>
      <c r="F19" s="124">
        <f>F20+F23+F26</f>
        <v>10959.800000000001</v>
      </c>
      <c r="G19" s="124">
        <f>G20+G23+G26</f>
        <v>10959.800000000001</v>
      </c>
      <c r="H19" s="124">
        <f>H20+H23+H26</f>
        <v>8543.8000000000011</v>
      </c>
      <c r="I19" s="124">
        <f t="shared" si="6"/>
        <v>77.955802113177256</v>
      </c>
      <c r="J19" s="134">
        <f t="shared" si="3"/>
        <v>77.955802113177256</v>
      </c>
      <c r="K19" s="72"/>
    </row>
    <row r="20" spans="1:11" x14ac:dyDescent="0.2">
      <c r="A20" s="144" t="s">
        <v>230</v>
      </c>
      <c r="B20" s="80" t="s">
        <v>196</v>
      </c>
      <c r="C20" s="136" t="s">
        <v>231</v>
      </c>
      <c r="D20" s="106"/>
      <c r="E20" s="106"/>
      <c r="F20" s="124">
        <f>F21</f>
        <v>2830.8</v>
      </c>
      <c r="G20" s="124">
        <f>G21</f>
        <v>3089.8</v>
      </c>
      <c r="H20" s="124">
        <f>H21</f>
        <v>2867.2</v>
      </c>
      <c r="I20" s="124">
        <f t="shared" si="6"/>
        <v>101.2858555885262</v>
      </c>
      <c r="J20" s="134">
        <f t="shared" si="3"/>
        <v>92.795650203896685</v>
      </c>
      <c r="K20" s="72"/>
    </row>
    <row r="21" spans="1:11" ht="38.25" x14ac:dyDescent="0.2">
      <c r="A21" s="145" t="s">
        <v>62</v>
      </c>
      <c r="B21" s="77" t="s">
        <v>196</v>
      </c>
      <c r="C21" s="139" t="s">
        <v>231</v>
      </c>
      <c r="D21" s="146" t="s">
        <v>63</v>
      </c>
      <c r="E21" s="146"/>
      <c r="F21" s="140">
        <f t="shared" ref="F21:H21" si="7">F22</f>
        <v>2830.8</v>
      </c>
      <c r="G21" s="140">
        <f t="shared" si="7"/>
        <v>3089.8</v>
      </c>
      <c r="H21" s="140">
        <f t="shared" si="7"/>
        <v>2867.2</v>
      </c>
      <c r="I21" s="140">
        <f t="shared" si="6"/>
        <v>101.2858555885262</v>
      </c>
      <c r="J21" s="141">
        <f t="shared" si="3"/>
        <v>92.795650203896685</v>
      </c>
      <c r="K21" s="72"/>
    </row>
    <row r="22" spans="1:11" x14ac:dyDescent="0.2">
      <c r="A22" s="145" t="s">
        <v>64</v>
      </c>
      <c r="B22" s="77" t="s">
        <v>196</v>
      </c>
      <c r="C22" s="139" t="s">
        <v>231</v>
      </c>
      <c r="D22" s="146" t="s">
        <v>65</v>
      </c>
      <c r="E22" s="143">
        <v>900100</v>
      </c>
      <c r="F22" s="140">
        <v>2830.8</v>
      </c>
      <c r="G22" s="140">
        <v>3089.8</v>
      </c>
      <c r="H22" s="140">
        <v>2867.2</v>
      </c>
      <c r="I22" s="140">
        <f t="shared" si="6"/>
        <v>101.2858555885262</v>
      </c>
      <c r="J22" s="141">
        <f t="shared" si="3"/>
        <v>92.795650203896685</v>
      </c>
      <c r="K22" s="72"/>
    </row>
    <row r="23" spans="1:11" ht="25.5" x14ac:dyDescent="0.2">
      <c r="A23" s="144" t="s">
        <v>382</v>
      </c>
      <c r="B23" s="80" t="s">
        <v>196</v>
      </c>
      <c r="C23" s="136" t="s">
        <v>232</v>
      </c>
      <c r="D23" s="147"/>
      <c r="E23" s="147"/>
      <c r="F23" s="124">
        <f t="shared" ref="F23:H24" si="8">F24</f>
        <v>2189</v>
      </c>
      <c r="G23" s="124">
        <f t="shared" si="8"/>
        <v>2189</v>
      </c>
      <c r="H23" s="124">
        <f t="shared" si="8"/>
        <v>1915.9</v>
      </c>
      <c r="I23" s="124">
        <f t="shared" si="6"/>
        <v>87.523983554134304</v>
      </c>
      <c r="J23" s="134">
        <f t="shared" si="3"/>
        <v>87.523983554134304</v>
      </c>
      <c r="K23" s="72"/>
    </row>
    <row r="24" spans="1:11" ht="38.25" x14ac:dyDescent="0.2">
      <c r="A24" s="142" t="s">
        <v>62</v>
      </c>
      <c r="B24" s="77" t="s">
        <v>196</v>
      </c>
      <c r="C24" s="139" t="s">
        <v>232</v>
      </c>
      <c r="D24" s="143" t="s">
        <v>63</v>
      </c>
      <c r="E24" s="143"/>
      <c r="F24" s="140">
        <f t="shared" si="8"/>
        <v>2189</v>
      </c>
      <c r="G24" s="140">
        <f t="shared" si="8"/>
        <v>2189</v>
      </c>
      <c r="H24" s="140">
        <f t="shared" si="8"/>
        <v>1915.9</v>
      </c>
      <c r="I24" s="140">
        <f t="shared" si="6"/>
        <v>87.523983554134304</v>
      </c>
      <c r="J24" s="141">
        <f t="shared" si="3"/>
        <v>87.523983554134304</v>
      </c>
      <c r="K24" s="72"/>
    </row>
    <row r="25" spans="1:11" x14ac:dyDescent="0.2">
      <c r="A25" s="142" t="s">
        <v>64</v>
      </c>
      <c r="B25" s="77" t="s">
        <v>196</v>
      </c>
      <c r="C25" s="139" t="s">
        <v>232</v>
      </c>
      <c r="D25" s="143" t="s">
        <v>65</v>
      </c>
      <c r="E25" s="143">
        <v>900100</v>
      </c>
      <c r="F25" s="140">
        <v>2189</v>
      </c>
      <c r="G25" s="140">
        <v>2189</v>
      </c>
      <c r="H25" s="140">
        <v>1915.9</v>
      </c>
      <c r="I25" s="140">
        <f t="shared" si="6"/>
        <v>87.523983554134304</v>
      </c>
      <c r="J25" s="141">
        <f t="shared" si="3"/>
        <v>87.523983554134304</v>
      </c>
      <c r="K25" s="72"/>
    </row>
    <row r="26" spans="1:11" ht="25.5" x14ac:dyDescent="0.2">
      <c r="A26" s="144" t="s">
        <v>233</v>
      </c>
      <c r="B26" s="80" t="s">
        <v>196</v>
      </c>
      <c r="C26" s="136" t="s">
        <v>234</v>
      </c>
      <c r="D26" s="147"/>
      <c r="E26" s="147"/>
      <c r="F26" s="124">
        <f>F27+F29+F31</f>
        <v>5940.0000000000009</v>
      </c>
      <c r="G26" s="124">
        <f>G27+G29+G31</f>
        <v>5681.0000000000009</v>
      </c>
      <c r="H26" s="124">
        <f t="shared" ref="H26" si="9">H27+H29</f>
        <v>3760.7000000000003</v>
      </c>
      <c r="I26" s="124">
        <f t="shared" si="6"/>
        <v>63.311447811447806</v>
      </c>
      <c r="J26" s="134">
        <f t="shared" si="3"/>
        <v>66.197852490758663</v>
      </c>
      <c r="K26" s="72"/>
    </row>
    <row r="27" spans="1:11" ht="38.25" x14ac:dyDescent="0.2">
      <c r="A27" s="142" t="s">
        <v>62</v>
      </c>
      <c r="B27" s="77" t="s">
        <v>196</v>
      </c>
      <c r="C27" s="139" t="s">
        <v>234</v>
      </c>
      <c r="D27" s="143" t="s">
        <v>63</v>
      </c>
      <c r="E27" s="143"/>
      <c r="F27" s="140">
        <f t="shared" ref="F27:H27" si="10">F28</f>
        <v>5420.3</v>
      </c>
      <c r="G27" s="140">
        <f t="shared" si="10"/>
        <v>5161.3</v>
      </c>
      <c r="H27" s="140">
        <f t="shared" si="10"/>
        <v>3572.4</v>
      </c>
      <c r="I27" s="140">
        <f t="shared" si="6"/>
        <v>65.907791081674446</v>
      </c>
      <c r="J27" s="141">
        <f t="shared" si="3"/>
        <v>69.215120221649585</v>
      </c>
      <c r="K27" s="72"/>
    </row>
    <row r="28" spans="1:11" x14ac:dyDescent="0.2">
      <c r="A28" s="142" t="s">
        <v>64</v>
      </c>
      <c r="B28" s="77" t="s">
        <v>196</v>
      </c>
      <c r="C28" s="139" t="s">
        <v>234</v>
      </c>
      <c r="D28" s="143" t="s">
        <v>65</v>
      </c>
      <c r="E28" s="143">
        <v>900100</v>
      </c>
      <c r="F28" s="140">
        <v>5420.3</v>
      </c>
      <c r="G28" s="140">
        <v>5161.3</v>
      </c>
      <c r="H28" s="140">
        <v>3572.4</v>
      </c>
      <c r="I28" s="140">
        <f t="shared" si="6"/>
        <v>65.907791081674446</v>
      </c>
      <c r="J28" s="141">
        <f t="shared" si="3"/>
        <v>69.215120221649585</v>
      </c>
      <c r="K28" s="72"/>
    </row>
    <row r="29" spans="1:11" ht="25.5" x14ac:dyDescent="0.2">
      <c r="A29" s="142" t="s">
        <v>67</v>
      </c>
      <c r="B29" s="77" t="s">
        <v>196</v>
      </c>
      <c r="C29" s="139" t="s">
        <v>234</v>
      </c>
      <c r="D29" s="143" t="s">
        <v>68</v>
      </c>
      <c r="E29" s="143"/>
      <c r="F29" s="140">
        <f t="shared" ref="F29:H29" si="11">F30</f>
        <v>519.6</v>
      </c>
      <c r="G29" s="140">
        <f t="shared" si="11"/>
        <v>519.6</v>
      </c>
      <c r="H29" s="140">
        <f t="shared" si="11"/>
        <v>188.3</v>
      </c>
      <c r="I29" s="140">
        <f t="shared" si="6"/>
        <v>36.239414934565048</v>
      </c>
      <c r="J29" s="141">
        <f t="shared" si="3"/>
        <v>36.239414934565048</v>
      </c>
      <c r="K29" s="72"/>
    </row>
    <row r="30" spans="1:11" ht="25.5" x14ac:dyDescent="0.2">
      <c r="A30" s="142" t="s">
        <v>69</v>
      </c>
      <c r="B30" s="77" t="s">
        <v>196</v>
      </c>
      <c r="C30" s="139" t="s">
        <v>234</v>
      </c>
      <c r="D30" s="143" t="s">
        <v>70</v>
      </c>
      <c r="E30" s="143">
        <v>900100</v>
      </c>
      <c r="F30" s="140">
        <v>519.6</v>
      </c>
      <c r="G30" s="140">
        <v>519.6</v>
      </c>
      <c r="H30" s="140">
        <v>188.3</v>
      </c>
      <c r="I30" s="140">
        <f t="shared" si="6"/>
        <v>36.239414934565048</v>
      </c>
      <c r="J30" s="141">
        <f t="shared" si="3"/>
        <v>36.239414934565048</v>
      </c>
      <c r="K30" s="72"/>
    </row>
    <row r="31" spans="1:11" x14ac:dyDescent="0.2">
      <c r="A31" s="142" t="s">
        <v>72</v>
      </c>
      <c r="B31" s="77" t="s">
        <v>196</v>
      </c>
      <c r="C31" s="139" t="s">
        <v>234</v>
      </c>
      <c r="D31" s="143">
        <v>800</v>
      </c>
      <c r="E31" s="143"/>
      <c r="F31" s="140">
        <f>F32</f>
        <v>0.1</v>
      </c>
      <c r="G31" s="140">
        <f>G32</f>
        <v>0.1</v>
      </c>
      <c r="H31" s="140">
        <f t="shared" ref="H31" si="12">H32</f>
        <v>0</v>
      </c>
      <c r="I31" s="140">
        <f t="shared" si="6"/>
        <v>0</v>
      </c>
      <c r="J31" s="141">
        <f t="shared" si="3"/>
        <v>0</v>
      </c>
      <c r="K31" s="72"/>
    </row>
    <row r="32" spans="1:11" x14ac:dyDescent="0.2">
      <c r="A32" s="142" t="s">
        <v>74</v>
      </c>
      <c r="B32" s="77" t="s">
        <v>196</v>
      </c>
      <c r="C32" s="139" t="s">
        <v>234</v>
      </c>
      <c r="D32" s="143">
        <v>850</v>
      </c>
      <c r="E32" s="143">
        <v>900100</v>
      </c>
      <c r="F32" s="140">
        <v>0.1</v>
      </c>
      <c r="G32" s="140">
        <v>0.1</v>
      </c>
      <c r="H32" s="140">
        <v>0</v>
      </c>
      <c r="I32" s="140">
        <f t="shared" si="6"/>
        <v>0</v>
      </c>
      <c r="J32" s="141">
        <f t="shared" si="3"/>
        <v>0</v>
      </c>
      <c r="K32" s="72"/>
    </row>
    <row r="33" spans="1:11" ht="38.25" x14ac:dyDescent="0.2">
      <c r="A33" s="78" t="s">
        <v>71</v>
      </c>
      <c r="B33" s="80" t="s">
        <v>197</v>
      </c>
      <c r="C33" s="132"/>
      <c r="D33" s="132"/>
      <c r="E33" s="132"/>
      <c r="F33" s="124">
        <f>F34+F50+F42+F71</f>
        <v>147610.30000000002</v>
      </c>
      <c r="G33" s="124">
        <f>G34+G50+G42+G71</f>
        <v>147610.20000000001</v>
      </c>
      <c r="H33" s="124">
        <f t="shared" ref="H33" si="13">H34+H50+H42+H71</f>
        <v>97519.3</v>
      </c>
      <c r="I33" s="124">
        <f t="shared" si="6"/>
        <v>66.06537619664752</v>
      </c>
      <c r="J33" s="134">
        <f t="shared" si="3"/>
        <v>66.065420953294549</v>
      </c>
      <c r="K33" s="74" t="e">
        <f>#REF!+K34+#REF!+#REF!+K50+#REF!+K42</f>
        <v>#REF!</v>
      </c>
    </row>
    <row r="34" spans="1:11" x14ac:dyDescent="0.2">
      <c r="A34" s="135" t="s">
        <v>238</v>
      </c>
      <c r="B34" s="80" t="s">
        <v>197</v>
      </c>
      <c r="C34" s="136" t="s">
        <v>149</v>
      </c>
      <c r="D34" s="101"/>
      <c r="E34" s="101"/>
      <c r="F34" s="124">
        <f t="shared" ref="F34:G36" si="14">F35</f>
        <v>4765</v>
      </c>
      <c r="G34" s="124">
        <f t="shared" si="14"/>
        <v>4765</v>
      </c>
      <c r="H34" s="124">
        <f t="shared" ref="H34" si="15">H35</f>
        <v>3285.7</v>
      </c>
      <c r="I34" s="124">
        <f t="shared" si="6"/>
        <v>68.954879328436519</v>
      </c>
      <c r="J34" s="134">
        <f t="shared" si="3"/>
        <v>68.954879328436519</v>
      </c>
      <c r="K34" s="72"/>
    </row>
    <row r="35" spans="1:11" x14ac:dyDescent="0.2">
      <c r="A35" s="148" t="s">
        <v>120</v>
      </c>
      <c r="B35" s="88" t="s">
        <v>197</v>
      </c>
      <c r="C35" s="136" t="s">
        <v>424</v>
      </c>
      <c r="D35" s="147"/>
      <c r="E35" s="147"/>
      <c r="F35" s="149">
        <f t="shared" si="14"/>
        <v>4765</v>
      </c>
      <c r="G35" s="149">
        <f t="shared" si="14"/>
        <v>4765</v>
      </c>
      <c r="H35" s="149">
        <f t="shared" ref="H35:H36" si="16">H36</f>
        <v>3285.7</v>
      </c>
      <c r="I35" s="124">
        <f t="shared" si="6"/>
        <v>68.954879328436519</v>
      </c>
      <c r="J35" s="134">
        <f t="shared" si="3"/>
        <v>68.954879328436519</v>
      </c>
      <c r="K35" s="72"/>
    </row>
    <row r="36" spans="1:11" ht="38.25" x14ac:dyDescent="0.2">
      <c r="A36" s="148" t="s">
        <v>556</v>
      </c>
      <c r="B36" s="88" t="s">
        <v>197</v>
      </c>
      <c r="C36" s="136" t="s">
        <v>554</v>
      </c>
      <c r="D36" s="147"/>
      <c r="E36" s="147"/>
      <c r="F36" s="149">
        <f t="shared" si="14"/>
        <v>4765</v>
      </c>
      <c r="G36" s="149">
        <f t="shared" si="14"/>
        <v>4765</v>
      </c>
      <c r="H36" s="149">
        <f t="shared" si="16"/>
        <v>3285.7</v>
      </c>
      <c r="I36" s="124">
        <f t="shared" si="6"/>
        <v>68.954879328436519</v>
      </c>
      <c r="J36" s="134">
        <f t="shared" si="3"/>
        <v>68.954879328436519</v>
      </c>
      <c r="K36" s="72"/>
    </row>
    <row r="37" spans="1:11" ht="38.25" x14ac:dyDescent="0.2">
      <c r="A37" s="142" t="s">
        <v>386</v>
      </c>
      <c r="B37" s="84" t="s">
        <v>197</v>
      </c>
      <c r="C37" s="139" t="s">
        <v>555</v>
      </c>
      <c r="D37" s="143"/>
      <c r="E37" s="143"/>
      <c r="F37" s="150">
        <f>F38+F40</f>
        <v>4765</v>
      </c>
      <c r="G37" s="150">
        <f>G38+G40</f>
        <v>4765</v>
      </c>
      <c r="H37" s="150">
        <f t="shared" ref="H37" si="17">H38+H40</f>
        <v>3285.7</v>
      </c>
      <c r="I37" s="140">
        <f t="shared" si="6"/>
        <v>68.954879328436519</v>
      </c>
      <c r="J37" s="141">
        <f t="shared" si="3"/>
        <v>68.954879328436519</v>
      </c>
      <c r="K37" s="72"/>
    </row>
    <row r="38" spans="1:11" ht="38.25" x14ac:dyDescent="0.2">
      <c r="A38" s="142" t="s">
        <v>62</v>
      </c>
      <c r="B38" s="84" t="s">
        <v>197</v>
      </c>
      <c r="C38" s="139" t="s">
        <v>555</v>
      </c>
      <c r="D38" s="143" t="s">
        <v>63</v>
      </c>
      <c r="E38" s="143"/>
      <c r="F38" s="140">
        <f>F39</f>
        <v>4071</v>
      </c>
      <c r="G38" s="140">
        <f>G39</f>
        <v>4071</v>
      </c>
      <c r="H38" s="140">
        <f t="shared" ref="H38" si="18">H39</f>
        <v>3003.5</v>
      </c>
      <c r="I38" s="140">
        <f t="shared" si="6"/>
        <v>73.777941537705729</v>
      </c>
      <c r="J38" s="141">
        <f t="shared" si="3"/>
        <v>73.777941537705729</v>
      </c>
      <c r="K38" s="72"/>
    </row>
    <row r="39" spans="1:11" x14ac:dyDescent="0.2">
      <c r="A39" s="142" t="s">
        <v>64</v>
      </c>
      <c r="B39" s="84" t="s">
        <v>197</v>
      </c>
      <c r="C39" s="139" t="s">
        <v>555</v>
      </c>
      <c r="D39" s="143" t="s">
        <v>65</v>
      </c>
      <c r="E39" s="143">
        <v>900303</v>
      </c>
      <c r="F39" s="140">
        <v>4071</v>
      </c>
      <c r="G39" s="140">
        <v>4071</v>
      </c>
      <c r="H39" s="140">
        <v>3003.5</v>
      </c>
      <c r="I39" s="140">
        <f t="shared" si="6"/>
        <v>73.777941537705729</v>
      </c>
      <c r="J39" s="141">
        <f t="shared" si="3"/>
        <v>73.777941537705729</v>
      </c>
      <c r="K39" s="72"/>
    </row>
    <row r="40" spans="1:11" ht="25.5" x14ac:dyDescent="0.2">
      <c r="A40" s="142" t="s">
        <v>67</v>
      </c>
      <c r="B40" s="84" t="s">
        <v>197</v>
      </c>
      <c r="C40" s="139" t="s">
        <v>555</v>
      </c>
      <c r="D40" s="143" t="s">
        <v>68</v>
      </c>
      <c r="E40" s="143"/>
      <c r="F40" s="140">
        <f>F41</f>
        <v>694</v>
      </c>
      <c r="G40" s="140">
        <f>G41</f>
        <v>694</v>
      </c>
      <c r="H40" s="140">
        <f t="shared" ref="H40" si="19">H41</f>
        <v>282.2</v>
      </c>
      <c r="I40" s="140">
        <f t="shared" si="6"/>
        <v>40.66282420749279</v>
      </c>
      <c r="J40" s="141">
        <f t="shared" si="3"/>
        <v>40.66282420749279</v>
      </c>
      <c r="K40" s="72"/>
    </row>
    <row r="41" spans="1:11" ht="25.5" x14ac:dyDescent="0.2">
      <c r="A41" s="142" t="s">
        <v>69</v>
      </c>
      <c r="B41" s="84" t="s">
        <v>197</v>
      </c>
      <c r="C41" s="139" t="s">
        <v>555</v>
      </c>
      <c r="D41" s="143" t="s">
        <v>70</v>
      </c>
      <c r="E41" s="143">
        <v>900303</v>
      </c>
      <c r="F41" s="140">
        <v>694</v>
      </c>
      <c r="G41" s="140">
        <v>694</v>
      </c>
      <c r="H41" s="140">
        <v>282.2</v>
      </c>
      <c r="I41" s="140">
        <f t="shared" si="6"/>
        <v>40.66282420749279</v>
      </c>
      <c r="J41" s="141">
        <f t="shared" si="3"/>
        <v>40.66282420749279</v>
      </c>
      <c r="K41" s="72"/>
    </row>
    <row r="42" spans="1:11" x14ac:dyDescent="0.2">
      <c r="A42" s="151" t="s">
        <v>273</v>
      </c>
      <c r="B42" s="80" t="s">
        <v>197</v>
      </c>
      <c r="C42" s="136" t="s">
        <v>162</v>
      </c>
      <c r="D42" s="146"/>
      <c r="E42" s="146"/>
      <c r="F42" s="124">
        <f t="shared" ref="F42:G44" si="20">F43</f>
        <v>244</v>
      </c>
      <c r="G42" s="124">
        <f t="shared" si="20"/>
        <v>244</v>
      </c>
      <c r="H42" s="124">
        <f t="shared" ref="H42:H44" si="21">H43</f>
        <v>0</v>
      </c>
      <c r="I42" s="124">
        <f t="shared" si="6"/>
        <v>0</v>
      </c>
      <c r="J42" s="134">
        <f t="shared" si="3"/>
        <v>0</v>
      </c>
      <c r="K42" s="72"/>
    </row>
    <row r="43" spans="1:11" ht="25.5" x14ac:dyDescent="0.2">
      <c r="A43" s="151" t="s">
        <v>604</v>
      </c>
      <c r="B43" s="80" t="s">
        <v>197</v>
      </c>
      <c r="C43" s="136" t="s">
        <v>163</v>
      </c>
      <c r="D43" s="147"/>
      <c r="E43" s="147"/>
      <c r="F43" s="124">
        <f t="shared" si="20"/>
        <v>244</v>
      </c>
      <c r="G43" s="124">
        <f t="shared" si="20"/>
        <v>244</v>
      </c>
      <c r="H43" s="124">
        <f t="shared" si="21"/>
        <v>0</v>
      </c>
      <c r="I43" s="124">
        <f t="shared" si="6"/>
        <v>0</v>
      </c>
      <c r="J43" s="134">
        <f t="shared" si="3"/>
        <v>0</v>
      </c>
      <c r="K43" s="72"/>
    </row>
    <row r="44" spans="1:11" x14ac:dyDescent="0.2">
      <c r="A44" s="151" t="s">
        <v>712</v>
      </c>
      <c r="B44" s="77" t="s">
        <v>197</v>
      </c>
      <c r="C44" s="139" t="s">
        <v>164</v>
      </c>
      <c r="D44" s="143"/>
      <c r="E44" s="143"/>
      <c r="F44" s="124">
        <f t="shared" si="20"/>
        <v>244</v>
      </c>
      <c r="G44" s="124">
        <f t="shared" si="20"/>
        <v>244</v>
      </c>
      <c r="H44" s="124">
        <f t="shared" si="21"/>
        <v>0</v>
      </c>
      <c r="I44" s="124">
        <f t="shared" si="6"/>
        <v>0</v>
      </c>
      <c r="J44" s="134">
        <f t="shared" si="3"/>
        <v>0</v>
      </c>
      <c r="K44" s="72"/>
    </row>
    <row r="45" spans="1:11" ht="38.25" x14ac:dyDescent="0.2">
      <c r="A45" s="151" t="s">
        <v>601</v>
      </c>
      <c r="B45" s="77" t="s">
        <v>197</v>
      </c>
      <c r="C45" s="139" t="s">
        <v>274</v>
      </c>
      <c r="D45" s="87"/>
      <c r="E45" s="87"/>
      <c r="F45" s="124">
        <f>F46+F48</f>
        <v>244</v>
      </c>
      <c r="G45" s="124">
        <f>G46+G48</f>
        <v>244</v>
      </c>
      <c r="H45" s="124">
        <f>H46+H48</f>
        <v>0</v>
      </c>
      <c r="I45" s="124">
        <f t="shared" si="6"/>
        <v>0</v>
      </c>
      <c r="J45" s="134">
        <f t="shared" si="3"/>
        <v>0</v>
      </c>
      <c r="K45" s="72"/>
    </row>
    <row r="46" spans="1:11" ht="38.25" x14ac:dyDescent="0.2">
      <c r="A46" s="142" t="s">
        <v>62</v>
      </c>
      <c r="B46" s="77" t="s">
        <v>197</v>
      </c>
      <c r="C46" s="139" t="s">
        <v>274</v>
      </c>
      <c r="D46" s="143" t="s">
        <v>63</v>
      </c>
      <c r="E46" s="143"/>
      <c r="F46" s="140">
        <f>F47</f>
        <v>203</v>
      </c>
      <c r="G46" s="140">
        <f>G47</f>
        <v>203</v>
      </c>
      <c r="H46" s="140">
        <f t="shared" ref="H46" si="22">H47</f>
        <v>0</v>
      </c>
      <c r="I46" s="140">
        <f t="shared" si="6"/>
        <v>0</v>
      </c>
      <c r="J46" s="141">
        <f t="shared" si="3"/>
        <v>0</v>
      </c>
      <c r="K46" s="72"/>
    </row>
    <row r="47" spans="1:11" x14ac:dyDescent="0.2">
      <c r="A47" s="142" t="s">
        <v>64</v>
      </c>
      <c r="B47" s="77" t="s">
        <v>197</v>
      </c>
      <c r="C47" s="139" t="s">
        <v>274</v>
      </c>
      <c r="D47" s="143" t="s">
        <v>65</v>
      </c>
      <c r="E47" s="143">
        <v>900303</v>
      </c>
      <c r="F47" s="140">
        <v>203</v>
      </c>
      <c r="G47" s="140">
        <v>203</v>
      </c>
      <c r="H47" s="140">
        <v>0</v>
      </c>
      <c r="I47" s="140">
        <f t="shared" si="6"/>
        <v>0</v>
      </c>
      <c r="J47" s="141">
        <f t="shared" si="3"/>
        <v>0</v>
      </c>
      <c r="K47" s="72"/>
    </row>
    <row r="48" spans="1:11" ht="25.5" x14ac:dyDescent="0.2">
      <c r="A48" s="142" t="s">
        <v>67</v>
      </c>
      <c r="B48" s="77" t="s">
        <v>197</v>
      </c>
      <c r="C48" s="139" t="s">
        <v>274</v>
      </c>
      <c r="D48" s="143" t="s">
        <v>68</v>
      </c>
      <c r="E48" s="143"/>
      <c r="F48" s="140">
        <f>F49</f>
        <v>41</v>
      </c>
      <c r="G48" s="140">
        <f>G49</f>
        <v>41</v>
      </c>
      <c r="H48" s="140">
        <f t="shared" ref="H48" si="23">H49</f>
        <v>0</v>
      </c>
      <c r="I48" s="140">
        <f t="shared" si="6"/>
        <v>0</v>
      </c>
      <c r="J48" s="141">
        <f t="shared" si="3"/>
        <v>0</v>
      </c>
      <c r="K48" s="72"/>
    </row>
    <row r="49" spans="1:11" ht="25.5" x14ac:dyDescent="0.2">
      <c r="A49" s="142" t="s">
        <v>69</v>
      </c>
      <c r="B49" s="77" t="s">
        <v>197</v>
      </c>
      <c r="C49" s="139" t="s">
        <v>274</v>
      </c>
      <c r="D49" s="143" t="s">
        <v>70</v>
      </c>
      <c r="E49" s="143">
        <v>900303</v>
      </c>
      <c r="F49" s="140">
        <v>41</v>
      </c>
      <c r="G49" s="140">
        <v>41</v>
      </c>
      <c r="H49" s="140">
        <v>0</v>
      </c>
      <c r="I49" s="140">
        <f t="shared" si="6"/>
        <v>0</v>
      </c>
      <c r="J49" s="141">
        <f t="shared" si="3"/>
        <v>0</v>
      </c>
      <c r="K49" s="72"/>
    </row>
    <row r="50" spans="1:11" ht="25.5" x14ac:dyDescent="0.2">
      <c r="A50" s="135" t="s">
        <v>600</v>
      </c>
      <c r="B50" s="80" t="s">
        <v>197</v>
      </c>
      <c r="C50" s="136" t="s">
        <v>174</v>
      </c>
      <c r="D50" s="132"/>
      <c r="E50" s="132"/>
      <c r="F50" s="124">
        <f>F51+F58</f>
        <v>141527.30000000002</v>
      </c>
      <c r="G50" s="124">
        <f>G51+G58</f>
        <v>141527.20000000001</v>
      </c>
      <c r="H50" s="124">
        <f t="shared" ref="H50" si="24">H51+H58</f>
        <v>93532.6</v>
      </c>
      <c r="I50" s="124">
        <f t="shared" si="6"/>
        <v>66.088026832985577</v>
      </c>
      <c r="J50" s="134">
        <f t="shared" si="3"/>
        <v>66.088073529328639</v>
      </c>
      <c r="K50" s="72"/>
    </row>
    <row r="51" spans="1:11" x14ac:dyDescent="0.2">
      <c r="A51" s="135" t="s">
        <v>637</v>
      </c>
      <c r="B51" s="80" t="s">
        <v>197</v>
      </c>
      <c r="C51" s="136" t="s">
        <v>175</v>
      </c>
      <c r="D51" s="132"/>
      <c r="E51" s="132"/>
      <c r="F51" s="124">
        <f>F52</f>
        <v>1949.4</v>
      </c>
      <c r="G51" s="124">
        <f>G52</f>
        <v>1949.4</v>
      </c>
      <c r="H51" s="124">
        <f t="shared" ref="H51" si="25">H52</f>
        <v>1083.0999999999999</v>
      </c>
      <c r="I51" s="124">
        <f t="shared" si="6"/>
        <v>55.560685339078688</v>
      </c>
      <c r="J51" s="134">
        <f t="shared" si="3"/>
        <v>55.560685339078688</v>
      </c>
      <c r="K51" s="72"/>
    </row>
    <row r="52" spans="1:11" ht="51" x14ac:dyDescent="0.2">
      <c r="A52" s="144" t="s">
        <v>725</v>
      </c>
      <c r="B52" s="80" t="s">
        <v>197</v>
      </c>
      <c r="C52" s="136" t="s">
        <v>260</v>
      </c>
      <c r="D52" s="147"/>
      <c r="E52" s="147"/>
      <c r="F52" s="124">
        <f>F53</f>
        <v>1949.4</v>
      </c>
      <c r="G52" s="124">
        <f>G53</f>
        <v>1949.4</v>
      </c>
      <c r="H52" s="124">
        <f t="shared" ref="H52" si="26">H53</f>
        <v>1083.0999999999999</v>
      </c>
      <c r="I52" s="124">
        <f t="shared" si="6"/>
        <v>55.560685339078688</v>
      </c>
      <c r="J52" s="134">
        <f t="shared" si="3"/>
        <v>55.560685339078688</v>
      </c>
      <c r="K52" s="72"/>
    </row>
    <row r="53" spans="1:11" ht="51" x14ac:dyDescent="0.2">
      <c r="A53" s="152" t="s">
        <v>726</v>
      </c>
      <c r="B53" s="77" t="s">
        <v>197</v>
      </c>
      <c r="C53" s="139" t="s">
        <v>724</v>
      </c>
      <c r="D53" s="143"/>
      <c r="E53" s="143"/>
      <c r="F53" s="140">
        <f>F54+F56</f>
        <v>1949.4</v>
      </c>
      <c r="G53" s="140">
        <f>G54+G56</f>
        <v>1949.4</v>
      </c>
      <c r="H53" s="140">
        <f t="shared" ref="H53" si="27">H54+H56</f>
        <v>1083.0999999999999</v>
      </c>
      <c r="I53" s="140">
        <f t="shared" si="6"/>
        <v>55.560685339078688</v>
      </c>
      <c r="J53" s="141">
        <f t="shared" si="3"/>
        <v>55.560685339078688</v>
      </c>
      <c r="K53" s="72"/>
    </row>
    <row r="54" spans="1:11" ht="38.25" x14ac:dyDescent="0.2">
      <c r="A54" s="142" t="s">
        <v>62</v>
      </c>
      <c r="B54" s="77" t="s">
        <v>197</v>
      </c>
      <c r="C54" s="139" t="s">
        <v>724</v>
      </c>
      <c r="D54" s="143" t="s">
        <v>63</v>
      </c>
      <c r="E54" s="143"/>
      <c r="F54" s="140">
        <f>F55</f>
        <v>1770</v>
      </c>
      <c r="G54" s="140">
        <f>G55</f>
        <v>1770</v>
      </c>
      <c r="H54" s="140">
        <f t="shared" ref="H54" si="28">H55</f>
        <v>1083.0999999999999</v>
      </c>
      <c r="I54" s="140">
        <f t="shared" si="6"/>
        <v>61.192090395480228</v>
      </c>
      <c r="J54" s="141">
        <f t="shared" si="3"/>
        <v>61.192090395480228</v>
      </c>
      <c r="K54" s="72"/>
    </row>
    <row r="55" spans="1:11" x14ac:dyDescent="0.2">
      <c r="A55" s="142" t="s">
        <v>64</v>
      </c>
      <c r="B55" s="77" t="s">
        <v>197</v>
      </c>
      <c r="C55" s="139" t="s">
        <v>724</v>
      </c>
      <c r="D55" s="143" t="s">
        <v>65</v>
      </c>
      <c r="E55" s="143">
        <v>900303</v>
      </c>
      <c r="F55" s="140">
        <v>1770</v>
      </c>
      <c r="G55" s="140">
        <v>1770</v>
      </c>
      <c r="H55" s="140">
        <v>1083.0999999999999</v>
      </c>
      <c r="I55" s="140">
        <f t="shared" si="6"/>
        <v>61.192090395480228</v>
      </c>
      <c r="J55" s="141">
        <f t="shared" si="3"/>
        <v>61.192090395480228</v>
      </c>
      <c r="K55" s="72"/>
    </row>
    <row r="56" spans="1:11" ht="25.5" x14ac:dyDescent="0.2">
      <c r="A56" s="142" t="s">
        <v>67</v>
      </c>
      <c r="B56" s="77" t="s">
        <v>197</v>
      </c>
      <c r="C56" s="139" t="s">
        <v>724</v>
      </c>
      <c r="D56" s="143" t="s">
        <v>68</v>
      </c>
      <c r="E56" s="143"/>
      <c r="F56" s="140">
        <f>F57</f>
        <v>179.4</v>
      </c>
      <c r="G56" s="140">
        <f>G57</f>
        <v>179.4</v>
      </c>
      <c r="H56" s="140">
        <f t="shared" ref="H56" si="29">H57</f>
        <v>0</v>
      </c>
      <c r="I56" s="140">
        <f t="shared" si="6"/>
        <v>0</v>
      </c>
      <c r="J56" s="141">
        <f t="shared" si="3"/>
        <v>0</v>
      </c>
      <c r="K56" s="72"/>
    </row>
    <row r="57" spans="1:11" ht="25.5" x14ac:dyDescent="0.2">
      <c r="A57" s="142" t="s">
        <v>69</v>
      </c>
      <c r="B57" s="77" t="s">
        <v>197</v>
      </c>
      <c r="C57" s="139" t="s">
        <v>724</v>
      </c>
      <c r="D57" s="143" t="s">
        <v>70</v>
      </c>
      <c r="E57" s="143">
        <v>900303</v>
      </c>
      <c r="F57" s="140">
        <v>179.4</v>
      </c>
      <c r="G57" s="140">
        <v>179.4</v>
      </c>
      <c r="H57" s="140">
        <v>0</v>
      </c>
      <c r="I57" s="140">
        <f t="shared" si="6"/>
        <v>0</v>
      </c>
      <c r="J57" s="141">
        <f t="shared" si="3"/>
        <v>0</v>
      </c>
      <c r="K57" s="72"/>
    </row>
    <row r="58" spans="1:11" x14ac:dyDescent="0.2">
      <c r="A58" s="135" t="s">
        <v>227</v>
      </c>
      <c r="B58" s="80" t="s">
        <v>197</v>
      </c>
      <c r="C58" s="136" t="s">
        <v>189</v>
      </c>
      <c r="D58" s="132"/>
      <c r="E58" s="132"/>
      <c r="F58" s="124">
        <f>F59+F67</f>
        <v>139577.90000000002</v>
      </c>
      <c r="G58" s="124">
        <f>G59+G67</f>
        <v>139577.80000000002</v>
      </c>
      <c r="H58" s="124">
        <f>H59+H67</f>
        <v>92449.5</v>
      </c>
      <c r="I58" s="124">
        <f t="shared" si="6"/>
        <v>66.235055836203287</v>
      </c>
      <c r="J58" s="134">
        <f t="shared" si="3"/>
        <v>66.235103290064743</v>
      </c>
      <c r="K58" s="72"/>
    </row>
    <row r="59" spans="1:11" ht="25.5" x14ac:dyDescent="0.2">
      <c r="A59" s="137" t="s">
        <v>336</v>
      </c>
      <c r="B59" s="80" t="s">
        <v>197</v>
      </c>
      <c r="C59" s="136" t="s">
        <v>190</v>
      </c>
      <c r="D59" s="132"/>
      <c r="E59" s="132"/>
      <c r="F59" s="124">
        <f>F60</f>
        <v>139069.90000000002</v>
      </c>
      <c r="G59" s="124">
        <f>G60</f>
        <v>139069.80000000002</v>
      </c>
      <c r="H59" s="124">
        <f t="shared" ref="H59" si="30">H60</f>
        <v>92449.5</v>
      </c>
      <c r="I59" s="124">
        <f t="shared" si="6"/>
        <v>66.477001853024973</v>
      </c>
      <c r="J59" s="134">
        <f t="shared" si="3"/>
        <v>66.477049654202418</v>
      </c>
      <c r="K59" s="72"/>
    </row>
    <row r="60" spans="1:11" x14ac:dyDescent="0.2">
      <c r="A60" s="138" t="s">
        <v>236</v>
      </c>
      <c r="B60" s="77" t="s">
        <v>197</v>
      </c>
      <c r="C60" s="139" t="s">
        <v>237</v>
      </c>
      <c r="D60" s="82"/>
      <c r="E60" s="82"/>
      <c r="F60" s="140">
        <f>F61+F63+F65</f>
        <v>139069.90000000002</v>
      </c>
      <c r="G60" s="140">
        <f>G61+G63+G65</f>
        <v>139069.80000000002</v>
      </c>
      <c r="H60" s="140">
        <f>H61+H63+H65</f>
        <v>92449.5</v>
      </c>
      <c r="I60" s="140">
        <f t="shared" si="6"/>
        <v>66.477001853024973</v>
      </c>
      <c r="J60" s="141">
        <f t="shared" si="3"/>
        <v>66.477049654202418</v>
      </c>
      <c r="K60" s="72"/>
    </row>
    <row r="61" spans="1:11" ht="38.25" x14ac:dyDescent="0.2">
      <c r="A61" s="142" t="s">
        <v>62</v>
      </c>
      <c r="B61" s="77" t="s">
        <v>197</v>
      </c>
      <c r="C61" s="139" t="s">
        <v>237</v>
      </c>
      <c r="D61" s="143" t="s">
        <v>63</v>
      </c>
      <c r="E61" s="143"/>
      <c r="F61" s="140">
        <f>F62</f>
        <v>126241.8</v>
      </c>
      <c r="G61" s="140">
        <f>G62</f>
        <v>126241.8</v>
      </c>
      <c r="H61" s="140">
        <f t="shared" ref="H61" si="31">H62</f>
        <v>84369.3</v>
      </c>
      <c r="I61" s="140">
        <f t="shared" si="6"/>
        <v>66.831509056429809</v>
      </c>
      <c r="J61" s="141">
        <f t="shared" si="3"/>
        <v>66.831509056429809</v>
      </c>
      <c r="K61" s="72"/>
    </row>
    <row r="62" spans="1:11" x14ac:dyDescent="0.2">
      <c r="A62" s="142" t="s">
        <v>64</v>
      </c>
      <c r="B62" s="77" t="s">
        <v>197</v>
      </c>
      <c r="C62" s="139" t="s">
        <v>237</v>
      </c>
      <c r="D62" s="143" t="s">
        <v>65</v>
      </c>
      <c r="E62" s="143">
        <v>900100</v>
      </c>
      <c r="F62" s="140">
        <v>126241.8</v>
      </c>
      <c r="G62" s="140">
        <v>126241.8</v>
      </c>
      <c r="H62" s="140">
        <v>84369.3</v>
      </c>
      <c r="I62" s="140">
        <f t="shared" si="6"/>
        <v>66.831509056429809</v>
      </c>
      <c r="J62" s="141">
        <f t="shared" si="3"/>
        <v>66.831509056429809</v>
      </c>
      <c r="K62" s="72"/>
    </row>
    <row r="63" spans="1:11" ht="25.5" x14ac:dyDescent="0.2">
      <c r="A63" s="142" t="s">
        <v>67</v>
      </c>
      <c r="B63" s="77" t="s">
        <v>197</v>
      </c>
      <c r="C63" s="139" t="s">
        <v>237</v>
      </c>
      <c r="D63" s="143" t="s">
        <v>68</v>
      </c>
      <c r="E63" s="143"/>
      <c r="F63" s="140">
        <f>F64</f>
        <v>12752.9</v>
      </c>
      <c r="G63" s="140">
        <f>G64</f>
        <v>12752.8</v>
      </c>
      <c r="H63" s="140">
        <f t="shared" ref="H63" si="32">H64</f>
        <v>8050.5</v>
      </c>
      <c r="I63" s="140">
        <f t="shared" si="6"/>
        <v>63.126818213896449</v>
      </c>
      <c r="J63" s="141">
        <f t="shared" si="3"/>
        <v>63.127313217489501</v>
      </c>
      <c r="K63" s="72"/>
    </row>
    <row r="64" spans="1:11" ht="25.5" x14ac:dyDescent="0.2">
      <c r="A64" s="142" t="s">
        <v>69</v>
      </c>
      <c r="B64" s="77" t="s">
        <v>197</v>
      </c>
      <c r="C64" s="139" t="s">
        <v>237</v>
      </c>
      <c r="D64" s="143" t="s">
        <v>70</v>
      </c>
      <c r="E64" s="143">
        <v>900100</v>
      </c>
      <c r="F64" s="140">
        <v>12752.9</v>
      </c>
      <c r="G64" s="140">
        <v>12752.8</v>
      </c>
      <c r="H64" s="140">
        <v>8050.5</v>
      </c>
      <c r="I64" s="140">
        <f t="shared" si="6"/>
        <v>63.126818213896449</v>
      </c>
      <c r="J64" s="141">
        <f t="shared" si="3"/>
        <v>63.127313217489501</v>
      </c>
      <c r="K64" s="72"/>
    </row>
    <row r="65" spans="1:11" x14ac:dyDescent="0.2">
      <c r="A65" s="142" t="s">
        <v>72</v>
      </c>
      <c r="B65" s="77" t="s">
        <v>197</v>
      </c>
      <c r="C65" s="139" t="s">
        <v>237</v>
      </c>
      <c r="D65" s="143">
        <v>800</v>
      </c>
      <c r="E65" s="143"/>
      <c r="F65" s="140">
        <f>F66</f>
        <v>75.2</v>
      </c>
      <c r="G65" s="140">
        <f>G66</f>
        <v>75.2</v>
      </c>
      <c r="H65" s="140">
        <f t="shared" ref="H65" si="33">H66</f>
        <v>29.7</v>
      </c>
      <c r="I65" s="140">
        <f t="shared" si="6"/>
        <v>39.494680851063826</v>
      </c>
      <c r="J65" s="141">
        <f t="shared" si="3"/>
        <v>39.494680851063826</v>
      </c>
      <c r="K65" s="72"/>
    </row>
    <row r="66" spans="1:11" x14ac:dyDescent="0.2">
      <c r="A66" s="142" t="s">
        <v>74</v>
      </c>
      <c r="B66" s="77" t="s">
        <v>197</v>
      </c>
      <c r="C66" s="139" t="s">
        <v>237</v>
      </c>
      <c r="D66" s="143" t="s">
        <v>75</v>
      </c>
      <c r="E66" s="143">
        <v>900100</v>
      </c>
      <c r="F66" s="140">
        <v>75.2</v>
      </c>
      <c r="G66" s="140">
        <v>75.2</v>
      </c>
      <c r="H66" s="140">
        <v>29.7</v>
      </c>
      <c r="I66" s="140">
        <f t="shared" si="6"/>
        <v>39.494680851063826</v>
      </c>
      <c r="J66" s="141">
        <f t="shared" si="3"/>
        <v>39.494680851063826</v>
      </c>
      <c r="K66" s="72"/>
    </row>
    <row r="67" spans="1:11" ht="25.5" x14ac:dyDescent="0.2">
      <c r="A67" s="148" t="s">
        <v>643</v>
      </c>
      <c r="B67" s="80" t="s">
        <v>197</v>
      </c>
      <c r="C67" s="153" t="s">
        <v>645</v>
      </c>
      <c r="D67" s="143"/>
      <c r="E67" s="143"/>
      <c r="F67" s="124">
        <f t="shared" ref="F67:G69" si="34">F68</f>
        <v>508</v>
      </c>
      <c r="G67" s="124">
        <f t="shared" si="34"/>
        <v>508</v>
      </c>
      <c r="H67" s="124">
        <f t="shared" ref="H67:H69" si="35">H68</f>
        <v>0</v>
      </c>
      <c r="I67" s="124">
        <f t="shared" si="6"/>
        <v>0</v>
      </c>
      <c r="J67" s="134">
        <f t="shared" si="3"/>
        <v>0</v>
      </c>
      <c r="K67" s="72"/>
    </row>
    <row r="68" spans="1:11" ht="76.5" x14ac:dyDescent="0.2">
      <c r="A68" s="142" t="s">
        <v>644</v>
      </c>
      <c r="B68" s="77" t="s">
        <v>197</v>
      </c>
      <c r="C68" s="154" t="s">
        <v>646</v>
      </c>
      <c r="D68" s="143"/>
      <c r="E68" s="143"/>
      <c r="F68" s="140">
        <f t="shared" si="34"/>
        <v>508</v>
      </c>
      <c r="G68" s="140">
        <f t="shared" si="34"/>
        <v>508</v>
      </c>
      <c r="H68" s="140">
        <f t="shared" si="35"/>
        <v>0</v>
      </c>
      <c r="I68" s="140">
        <f t="shared" si="6"/>
        <v>0</v>
      </c>
      <c r="J68" s="141">
        <f t="shared" si="3"/>
        <v>0</v>
      </c>
      <c r="K68" s="72"/>
    </row>
    <row r="69" spans="1:11" ht="25.5" x14ac:dyDescent="0.2">
      <c r="A69" s="142" t="s">
        <v>67</v>
      </c>
      <c r="B69" s="77" t="s">
        <v>197</v>
      </c>
      <c r="C69" s="154" t="s">
        <v>646</v>
      </c>
      <c r="D69" s="143" t="s">
        <v>68</v>
      </c>
      <c r="E69" s="143"/>
      <c r="F69" s="140">
        <f t="shared" si="34"/>
        <v>508</v>
      </c>
      <c r="G69" s="140">
        <f t="shared" si="34"/>
        <v>508</v>
      </c>
      <c r="H69" s="140">
        <f t="shared" si="35"/>
        <v>0</v>
      </c>
      <c r="I69" s="140">
        <f t="shared" si="6"/>
        <v>0</v>
      </c>
      <c r="J69" s="141">
        <f t="shared" si="3"/>
        <v>0</v>
      </c>
      <c r="K69" s="72"/>
    </row>
    <row r="70" spans="1:11" ht="25.5" x14ac:dyDescent="0.2">
      <c r="A70" s="142" t="s">
        <v>69</v>
      </c>
      <c r="B70" s="77" t="s">
        <v>197</v>
      </c>
      <c r="C70" s="154" t="s">
        <v>646</v>
      </c>
      <c r="D70" s="143" t="s">
        <v>70</v>
      </c>
      <c r="E70" s="143">
        <v>900100</v>
      </c>
      <c r="F70" s="140">
        <v>508</v>
      </c>
      <c r="G70" s="140">
        <v>508</v>
      </c>
      <c r="H70" s="140">
        <v>0</v>
      </c>
      <c r="I70" s="140">
        <f t="shared" si="6"/>
        <v>0</v>
      </c>
      <c r="J70" s="141">
        <f t="shared" si="3"/>
        <v>0</v>
      </c>
      <c r="K70" s="72"/>
    </row>
    <row r="71" spans="1:11" ht="26.25" customHeight="1" x14ac:dyDescent="0.2">
      <c r="A71" s="148" t="s">
        <v>300</v>
      </c>
      <c r="B71" s="80" t="s">
        <v>197</v>
      </c>
      <c r="C71" s="136" t="s">
        <v>301</v>
      </c>
      <c r="D71" s="143"/>
      <c r="E71" s="155"/>
      <c r="F71" s="156">
        <f t="shared" ref="F71:G73" si="36">F72</f>
        <v>1074</v>
      </c>
      <c r="G71" s="156">
        <f t="shared" si="36"/>
        <v>1074</v>
      </c>
      <c r="H71" s="156">
        <f t="shared" ref="H71" si="37">H72</f>
        <v>701</v>
      </c>
      <c r="I71" s="124">
        <f t="shared" si="6"/>
        <v>65.270018621973918</v>
      </c>
      <c r="J71" s="134">
        <f t="shared" si="3"/>
        <v>65.270018621973918</v>
      </c>
      <c r="K71" s="72"/>
    </row>
    <row r="72" spans="1:11" ht="38.25" x14ac:dyDescent="0.2">
      <c r="A72" s="135" t="s">
        <v>622</v>
      </c>
      <c r="B72" s="80" t="s">
        <v>197</v>
      </c>
      <c r="C72" s="136" t="s">
        <v>305</v>
      </c>
      <c r="D72" s="143"/>
      <c r="E72" s="155"/>
      <c r="F72" s="156">
        <f t="shared" si="36"/>
        <v>1074</v>
      </c>
      <c r="G72" s="156">
        <f t="shared" si="36"/>
        <v>1074</v>
      </c>
      <c r="H72" s="156">
        <f t="shared" ref="H72" si="38">H73</f>
        <v>701</v>
      </c>
      <c r="I72" s="124">
        <f t="shared" si="6"/>
        <v>65.270018621973918</v>
      </c>
      <c r="J72" s="134">
        <f t="shared" si="3"/>
        <v>65.270018621973918</v>
      </c>
      <c r="K72" s="72"/>
    </row>
    <row r="73" spans="1:11" ht="25.5" x14ac:dyDescent="0.2">
      <c r="A73" s="144" t="s">
        <v>631</v>
      </c>
      <c r="B73" s="80" t="s">
        <v>197</v>
      </c>
      <c r="C73" s="136" t="s">
        <v>306</v>
      </c>
      <c r="D73" s="143"/>
      <c r="E73" s="155"/>
      <c r="F73" s="156">
        <f t="shared" si="36"/>
        <v>1074</v>
      </c>
      <c r="G73" s="156">
        <f t="shared" si="36"/>
        <v>1074</v>
      </c>
      <c r="H73" s="156">
        <f t="shared" ref="H73" si="39">H74</f>
        <v>701</v>
      </c>
      <c r="I73" s="124">
        <f t="shared" si="6"/>
        <v>65.270018621973918</v>
      </c>
      <c r="J73" s="134">
        <f t="shared" si="3"/>
        <v>65.270018621973918</v>
      </c>
      <c r="K73" s="72"/>
    </row>
    <row r="74" spans="1:11" ht="25.5" x14ac:dyDescent="0.2">
      <c r="A74" s="142" t="s">
        <v>632</v>
      </c>
      <c r="B74" s="77" t="s">
        <v>197</v>
      </c>
      <c r="C74" s="139" t="s">
        <v>633</v>
      </c>
      <c r="D74" s="143"/>
      <c r="E74" s="143"/>
      <c r="F74" s="140">
        <f>F75+F77</f>
        <v>1074</v>
      </c>
      <c r="G74" s="140">
        <f>G75+G77</f>
        <v>1074</v>
      </c>
      <c r="H74" s="140">
        <f t="shared" ref="H74" si="40">H75+H77</f>
        <v>701</v>
      </c>
      <c r="I74" s="140">
        <f t="shared" si="6"/>
        <v>65.270018621973918</v>
      </c>
      <c r="J74" s="141">
        <f t="shared" si="3"/>
        <v>65.270018621973918</v>
      </c>
      <c r="K74" s="72"/>
    </row>
    <row r="75" spans="1:11" ht="38.25" x14ac:dyDescent="0.2">
      <c r="A75" s="142" t="s">
        <v>62</v>
      </c>
      <c r="B75" s="77" t="s">
        <v>197</v>
      </c>
      <c r="C75" s="139" t="s">
        <v>633</v>
      </c>
      <c r="D75" s="143" t="s">
        <v>63</v>
      </c>
      <c r="E75" s="143"/>
      <c r="F75" s="140">
        <f>F76</f>
        <v>1018</v>
      </c>
      <c r="G75" s="140">
        <f>G76</f>
        <v>1018</v>
      </c>
      <c r="H75" s="140">
        <f t="shared" ref="H75" si="41">H76</f>
        <v>660.3</v>
      </c>
      <c r="I75" s="140">
        <f t="shared" si="6"/>
        <v>64.86247544204322</v>
      </c>
      <c r="J75" s="141">
        <f t="shared" si="3"/>
        <v>64.86247544204322</v>
      </c>
      <c r="K75" s="72"/>
    </row>
    <row r="76" spans="1:11" x14ac:dyDescent="0.2">
      <c r="A76" s="142" t="s">
        <v>64</v>
      </c>
      <c r="B76" s="77" t="s">
        <v>197</v>
      </c>
      <c r="C76" s="139" t="s">
        <v>633</v>
      </c>
      <c r="D76" s="143" t="s">
        <v>65</v>
      </c>
      <c r="E76" s="143">
        <v>900303</v>
      </c>
      <c r="F76" s="140">
        <v>1018</v>
      </c>
      <c r="G76" s="140">
        <v>1018</v>
      </c>
      <c r="H76" s="140">
        <v>660.3</v>
      </c>
      <c r="I76" s="140">
        <f t="shared" si="6"/>
        <v>64.86247544204322</v>
      </c>
      <c r="J76" s="141">
        <f t="shared" ref="J76:J139" si="42">H76/G76*100</f>
        <v>64.86247544204322</v>
      </c>
      <c r="K76" s="121">
        <v>1074</v>
      </c>
    </row>
    <row r="77" spans="1:11" ht="25.5" x14ac:dyDescent="0.2">
      <c r="A77" s="142" t="s">
        <v>67</v>
      </c>
      <c r="B77" s="77" t="s">
        <v>197</v>
      </c>
      <c r="C77" s="139" t="s">
        <v>633</v>
      </c>
      <c r="D77" s="143" t="s">
        <v>68</v>
      </c>
      <c r="E77" s="143"/>
      <c r="F77" s="140">
        <f>F78</f>
        <v>56</v>
      </c>
      <c r="G77" s="140">
        <f>G78</f>
        <v>56</v>
      </c>
      <c r="H77" s="140">
        <f t="shared" ref="H77" si="43">H78</f>
        <v>40.700000000000003</v>
      </c>
      <c r="I77" s="140">
        <f t="shared" si="6"/>
        <v>72.678571428571431</v>
      </c>
      <c r="J77" s="141">
        <f t="shared" si="42"/>
        <v>72.678571428571431</v>
      </c>
      <c r="K77" s="72"/>
    </row>
    <row r="78" spans="1:11" ht="25.5" x14ac:dyDescent="0.2">
      <c r="A78" s="142" t="s">
        <v>69</v>
      </c>
      <c r="B78" s="77" t="s">
        <v>197</v>
      </c>
      <c r="C78" s="139" t="s">
        <v>633</v>
      </c>
      <c r="D78" s="143" t="s">
        <v>70</v>
      </c>
      <c r="E78" s="143">
        <v>900303</v>
      </c>
      <c r="F78" s="140">
        <v>56</v>
      </c>
      <c r="G78" s="140">
        <v>56</v>
      </c>
      <c r="H78" s="140">
        <v>40.700000000000003</v>
      </c>
      <c r="I78" s="140">
        <f t="shared" si="6"/>
        <v>72.678571428571431</v>
      </c>
      <c r="J78" s="141">
        <f t="shared" si="42"/>
        <v>72.678571428571431</v>
      </c>
      <c r="K78" s="72"/>
    </row>
    <row r="79" spans="1:11" ht="25.5" x14ac:dyDescent="0.2">
      <c r="A79" s="78" t="s">
        <v>76</v>
      </c>
      <c r="B79" s="80" t="s">
        <v>198</v>
      </c>
      <c r="C79" s="132"/>
      <c r="D79" s="132"/>
      <c r="E79" s="132"/>
      <c r="F79" s="124">
        <f>F80+F90</f>
        <v>30974.6</v>
      </c>
      <c r="G79" s="124">
        <f>G80+G90</f>
        <v>30974.6</v>
      </c>
      <c r="H79" s="124">
        <f>H80+H90</f>
        <v>19601.599999999999</v>
      </c>
      <c r="I79" s="124">
        <f t="shared" si="6"/>
        <v>63.282818825747547</v>
      </c>
      <c r="J79" s="134">
        <f t="shared" si="42"/>
        <v>63.282818825747547</v>
      </c>
      <c r="K79" s="72"/>
    </row>
    <row r="80" spans="1:11" ht="25.5" x14ac:dyDescent="0.2">
      <c r="A80" s="135" t="s">
        <v>600</v>
      </c>
      <c r="B80" s="80" t="s">
        <v>198</v>
      </c>
      <c r="C80" s="136" t="s">
        <v>174</v>
      </c>
      <c r="D80" s="132"/>
      <c r="E80" s="132"/>
      <c r="F80" s="124">
        <f t="shared" ref="F80:G82" si="44">F81</f>
        <v>24504.3</v>
      </c>
      <c r="G80" s="124">
        <f t="shared" si="44"/>
        <v>24504.3</v>
      </c>
      <c r="H80" s="124">
        <f t="shared" ref="H80:H81" si="45">H81</f>
        <v>14846.7</v>
      </c>
      <c r="I80" s="124">
        <f t="shared" si="6"/>
        <v>60.588141673094121</v>
      </c>
      <c r="J80" s="134">
        <f t="shared" si="42"/>
        <v>60.588141673094121</v>
      </c>
      <c r="K80" s="72"/>
    </row>
    <row r="81" spans="1:11" x14ac:dyDescent="0.2">
      <c r="A81" s="135" t="s">
        <v>227</v>
      </c>
      <c r="B81" s="80" t="s">
        <v>198</v>
      </c>
      <c r="C81" s="136" t="s">
        <v>189</v>
      </c>
      <c r="D81" s="132"/>
      <c r="E81" s="132"/>
      <c r="F81" s="124">
        <f t="shared" si="44"/>
        <v>24504.3</v>
      </c>
      <c r="G81" s="124">
        <f t="shared" si="44"/>
        <v>24504.3</v>
      </c>
      <c r="H81" s="124">
        <f t="shared" si="45"/>
        <v>14846.7</v>
      </c>
      <c r="I81" s="124">
        <f t="shared" si="6"/>
        <v>60.588141673094121</v>
      </c>
      <c r="J81" s="134">
        <f t="shared" si="42"/>
        <v>60.588141673094121</v>
      </c>
      <c r="K81" s="72"/>
    </row>
    <row r="82" spans="1:11" ht="25.5" x14ac:dyDescent="0.2">
      <c r="A82" s="137" t="s">
        <v>336</v>
      </c>
      <c r="B82" s="80" t="s">
        <v>198</v>
      </c>
      <c r="C82" s="136" t="s">
        <v>190</v>
      </c>
      <c r="D82" s="132"/>
      <c r="E82" s="132"/>
      <c r="F82" s="124">
        <f t="shared" si="44"/>
        <v>24504.3</v>
      </c>
      <c r="G82" s="124">
        <f t="shared" si="44"/>
        <v>24504.3</v>
      </c>
      <c r="H82" s="124">
        <f t="shared" ref="H82" si="46">H83</f>
        <v>14846.7</v>
      </c>
      <c r="I82" s="124">
        <f t="shared" ref="I82:I145" si="47">H82/F82*100</f>
        <v>60.588141673094121</v>
      </c>
      <c r="J82" s="134">
        <f t="shared" si="42"/>
        <v>60.588141673094121</v>
      </c>
      <c r="K82" s="72"/>
    </row>
    <row r="83" spans="1:11" x14ac:dyDescent="0.2">
      <c r="A83" s="152" t="s">
        <v>248</v>
      </c>
      <c r="B83" s="77" t="s">
        <v>198</v>
      </c>
      <c r="C83" s="154" t="s">
        <v>249</v>
      </c>
      <c r="D83" s="146"/>
      <c r="E83" s="146"/>
      <c r="F83" s="140">
        <f>F84+F86+F88</f>
        <v>24504.3</v>
      </c>
      <c r="G83" s="140">
        <f>G84+G86+G88</f>
        <v>24504.3</v>
      </c>
      <c r="H83" s="140">
        <f t="shared" ref="H83" si="48">H84+H86+H88</f>
        <v>14846.7</v>
      </c>
      <c r="I83" s="140">
        <f t="shared" si="47"/>
        <v>60.588141673094121</v>
      </c>
      <c r="J83" s="141">
        <f t="shared" si="42"/>
        <v>60.588141673094121</v>
      </c>
      <c r="K83" s="72"/>
    </row>
    <row r="84" spans="1:11" ht="38.25" x14ac:dyDescent="0.2">
      <c r="A84" s="157" t="s">
        <v>62</v>
      </c>
      <c r="B84" s="77" t="s">
        <v>198</v>
      </c>
      <c r="C84" s="154" t="s">
        <v>249</v>
      </c>
      <c r="D84" s="146" t="s">
        <v>63</v>
      </c>
      <c r="E84" s="146"/>
      <c r="F84" s="140">
        <f>F85</f>
        <v>23391.3</v>
      </c>
      <c r="G84" s="140">
        <f>G85</f>
        <v>23391.3</v>
      </c>
      <c r="H84" s="140">
        <f t="shared" ref="H84" si="49">H85</f>
        <v>14470.2</v>
      </c>
      <c r="I84" s="140">
        <f t="shared" si="47"/>
        <v>61.861461312539276</v>
      </c>
      <c r="J84" s="141">
        <f t="shared" si="42"/>
        <v>61.861461312539276</v>
      </c>
      <c r="K84" s="72"/>
    </row>
    <row r="85" spans="1:11" x14ac:dyDescent="0.2">
      <c r="A85" s="157" t="s">
        <v>64</v>
      </c>
      <c r="B85" s="77" t="s">
        <v>198</v>
      </c>
      <c r="C85" s="154" t="s">
        <v>249</v>
      </c>
      <c r="D85" s="146" t="s">
        <v>65</v>
      </c>
      <c r="E85" s="143">
        <v>900100</v>
      </c>
      <c r="F85" s="140">
        <v>23391.3</v>
      </c>
      <c r="G85" s="140">
        <v>23391.3</v>
      </c>
      <c r="H85" s="140">
        <v>14470.2</v>
      </c>
      <c r="I85" s="140">
        <f t="shared" si="47"/>
        <v>61.861461312539276</v>
      </c>
      <c r="J85" s="141">
        <f t="shared" si="42"/>
        <v>61.861461312539276</v>
      </c>
      <c r="K85" s="72"/>
    </row>
    <row r="86" spans="1:11" ht="25.5" x14ac:dyDescent="0.2">
      <c r="A86" s="157" t="s">
        <v>67</v>
      </c>
      <c r="B86" s="77" t="s">
        <v>198</v>
      </c>
      <c r="C86" s="154" t="s">
        <v>249</v>
      </c>
      <c r="D86" s="146" t="s">
        <v>68</v>
      </c>
      <c r="E86" s="146"/>
      <c r="F86" s="140">
        <f>F87</f>
        <v>1112.9000000000001</v>
      </c>
      <c r="G86" s="140">
        <f>G87</f>
        <v>1112.9000000000001</v>
      </c>
      <c r="H86" s="140">
        <f t="shared" ref="H86" si="50">H87</f>
        <v>376.5</v>
      </c>
      <c r="I86" s="140">
        <f t="shared" si="47"/>
        <v>33.830532842124178</v>
      </c>
      <c r="J86" s="141">
        <f t="shared" si="42"/>
        <v>33.830532842124178</v>
      </c>
      <c r="K86" s="72"/>
    </row>
    <row r="87" spans="1:11" ht="25.5" x14ac:dyDescent="0.2">
      <c r="A87" s="157" t="s">
        <v>69</v>
      </c>
      <c r="B87" s="77" t="s">
        <v>198</v>
      </c>
      <c r="C87" s="154" t="s">
        <v>249</v>
      </c>
      <c r="D87" s="146" t="s">
        <v>70</v>
      </c>
      <c r="E87" s="143">
        <v>900100</v>
      </c>
      <c r="F87" s="140">
        <v>1112.9000000000001</v>
      </c>
      <c r="G87" s="140">
        <v>1112.9000000000001</v>
      </c>
      <c r="H87" s="140">
        <v>376.5</v>
      </c>
      <c r="I87" s="140">
        <f t="shared" si="47"/>
        <v>33.830532842124178</v>
      </c>
      <c r="J87" s="141">
        <f t="shared" si="42"/>
        <v>33.830532842124178</v>
      </c>
      <c r="K87" s="72"/>
    </row>
    <row r="88" spans="1:11" x14ac:dyDescent="0.2">
      <c r="A88" s="142" t="s">
        <v>72</v>
      </c>
      <c r="B88" s="77" t="s">
        <v>198</v>
      </c>
      <c r="C88" s="154" t="s">
        <v>249</v>
      </c>
      <c r="D88" s="143">
        <v>800</v>
      </c>
      <c r="E88" s="143"/>
      <c r="F88" s="140">
        <f>F89</f>
        <v>0.1</v>
      </c>
      <c r="G88" s="140">
        <f>G89</f>
        <v>0.1</v>
      </c>
      <c r="H88" s="140">
        <f t="shared" ref="H88" si="51">H89</f>
        <v>0</v>
      </c>
      <c r="I88" s="140">
        <f t="shared" si="47"/>
        <v>0</v>
      </c>
      <c r="J88" s="141">
        <f t="shared" si="42"/>
        <v>0</v>
      </c>
      <c r="K88" s="72"/>
    </row>
    <row r="89" spans="1:11" x14ac:dyDescent="0.2">
      <c r="A89" s="142" t="s">
        <v>74</v>
      </c>
      <c r="B89" s="77" t="s">
        <v>198</v>
      </c>
      <c r="C89" s="154" t="s">
        <v>249</v>
      </c>
      <c r="D89" s="143">
        <v>850</v>
      </c>
      <c r="E89" s="143">
        <v>900100</v>
      </c>
      <c r="F89" s="140">
        <v>0.1</v>
      </c>
      <c r="G89" s="140">
        <v>0.1</v>
      </c>
      <c r="H89" s="140">
        <v>0</v>
      </c>
      <c r="I89" s="140">
        <f t="shared" si="47"/>
        <v>0</v>
      </c>
      <c r="J89" s="141">
        <f t="shared" si="42"/>
        <v>0</v>
      </c>
      <c r="K89" s="72"/>
    </row>
    <row r="90" spans="1:11" ht="25.5" x14ac:dyDescent="0.2">
      <c r="A90" s="158" t="s">
        <v>229</v>
      </c>
      <c r="B90" s="80" t="s">
        <v>198</v>
      </c>
      <c r="C90" s="159" t="s">
        <v>153</v>
      </c>
      <c r="D90" s="132"/>
      <c r="E90" s="132"/>
      <c r="F90" s="124">
        <f>F91</f>
        <v>6470.3</v>
      </c>
      <c r="G90" s="124">
        <f>G91</f>
        <v>6470.3</v>
      </c>
      <c r="H90" s="124">
        <f t="shared" ref="H90" si="52">H91</f>
        <v>4754.8999999999996</v>
      </c>
      <c r="I90" s="124">
        <f t="shared" si="47"/>
        <v>73.488091742268509</v>
      </c>
      <c r="J90" s="134">
        <f t="shared" si="42"/>
        <v>73.488091742268509</v>
      </c>
      <c r="K90" s="72"/>
    </row>
    <row r="91" spans="1:11" x14ac:dyDescent="0.2">
      <c r="A91" s="144" t="s">
        <v>250</v>
      </c>
      <c r="B91" s="80" t="s">
        <v>198</v>
      </c>
      <c r="C91" s="136" t="s">
        <v>251</v>
      </c>
      <c r="D91" s="147"/>
      <c r="E91" s="147"/>
      <c r="F91" s="124">
        <f>F92+F94+F96</f>
        <v>6470.3</v>
      </c>
      <c r="G91" s="124">
        <f>G92+G94+G96</f>
        <v>6470.3</v>
      </c>
      <c r="H91" s="124">
        <f t="shared" ref="H91" si="53">H92+H94+H96</f>
        <v>4754.8999999999996</v>
      </c>
      <c r="I91" s="124">
        <f t="shared" si="47"/>
        <v>73.488091742268509</v>
      </c>
      <c r="J91" s="134">
        <f t="shared" si="42"/>
        <v>73.488091742268509</v>
      </c>
      <c r="K91" s="72"/>
    </row>
    <row r="92" spans="1:11" ht="38.25" x14ac:dyDescent="0.2">
      <c r="A92" s="142" t="s">
        <v>62</v>
      </c>
      <c r="B92" s="77" t="s">
        <v>198</v>
      </c>
      <c r="C92" s="139" t="s">
        <v>251</v>
      </c>
      <c r="D92" s="143" t="s">
        <v>63</v>
      </c>
      <c r="E92" s="143"/>
      <c r="F92" s="140">
        <f>F93</f>
        <v>5669.6</v>
      </c>
      <c r="G92" s="140">
        <f>G93</f>
        <v>5669.6</v>
      </c>
      <c r="H92" s="140">
        <f t="shared" ref="H92" si="54">H93</f>
        <v>4329.3999999999996</v>
      </c>
      <c r="I92" s="140">
        <f t="shared" si="47"/>
        <v>76.361648088048526</v>
      </c>
      <c r="J92" s="141">
        <f t="shared" si="42"/>
        <v>76.361648088048526</v>
      </c>
      <c r="K92" s="72"/>
    </row>
    <row r="93" spans="1:11" x14ac:dyDescent="0.2">
      <c r="A93" s="142" t="s">
        <v>64</v>
      </c>
      <c r="B93" s="77" t="s">
        <v>198</v>
      </c>
      <c r="C93" s="139" t="s">
        <v>251</v>
      </c>
      <c r="D93" s="143" t="s">
        <v>65</v>
      </c>
      <c r="E93" s="143">
        <v>900100</v>
      </c>
      <c r="F93" s="140">
        <v>5669.6</v>
      </c>
      <c r="G93" s="140">
        <v>5669.6</v>
      </c>
      <c r="H93" s="140">
        <v>4329.3999999999996</v>
      </c>
      <c r="I93" s="140">
        <f t="shared" si="47"/>
        <v>76.361648088048526</v>
      </c>
      <c r="J93" s="141">
        <f t="shared" si="42"/>
        <v>76.361648088048526</v>
      </c>
      <c r="K93" s="72"/>
    </row>
    <row r="94" spans="1:11" ht="25.5" x14ac:dyDescent="0.2">
      <c r="A94" s="142" t="s">
        <v>67</v>
      </c>
      <c r="B94" s="77" t="s">
        <v>198</v>
      </c>
      <c r="C94" s="139" t="s">
        <v>251</v>
      </c>
      <c r="D94" s="143" t="s">
        <v>68</v>
      </c>
      <c r="E94" s="143"/>
      <c r="F94" s="140">
        <f>F95</f>
        <v>799.7</v>
      </c>
      <c r="G94" s="140">
        <f>G95</f>
        <v>799.7</v>
      </c>
      <c r="H94" s="140">
        <f t="shared" ref="H94" si="55">H95</f>
        <v>425.5</v>
      </c>
      <c r="I94" s="140">
        <f t="shared" si="47"/>
        <v>53.207452794798051</v>
      </c>
      <c r="J94" s="141">
        <f t="shared" si="42"/>
        <v>53.207452794798051</v>
      </c>
      <c r="K94" s="72"/>
    </row>
    <row r="95" spans="1:11" ht="25.5" x14ac:dyDescent="0.2">
      <c r="A95" s="142" t="s">
        <v>69</v>
      </c>
      <c r="B95" s="77" t="s">
        <v>198</v>
      </c>
      <c r="C95" s="139" t="s">
        <v>251</v>
      </c>
      <c r="D95" s="143" t="s">
        <v>70</v>
      </c>
      <c r="E95" s="143">
        <v>900100</v>
      </c>
      <c r="F95" s="140">
        <v>799.7</v>
      </c>
      <c r="G95" s="140">
        <v>799.7</v>
      </c>
      <c r="H95" s="140">
        <v>425.5</v>
      </c>
      <c r="I95" s="140">
        <f t="shared" si="47"/>
        <v>53.207452794798051</v>
      </c>
      <c r="J95" s="141">
        <f t="shared" si="42"/>
        <v>53.207452794798051</v>
      </c>
      <c r="K95" s="72"/>
    </row>
    <row r="96" spans="1:11" x14ac:dyDescent="0.2">
      <c r="A96" s="142" t="s">
        <v>72</v>
      </c>
      <c r="B96" s="77" t="s">
        <v>198</v>
      </c>
      <c r="C96" s="139" t="s">
        <v>251</v>
      </c>
      <c r="D96" s="143">
        <v>800</v>
      </c>
      <c r="E96" s="143"/>
      <c r="F96" s="140">
        <f>F97</f>
        <v>1</v>
      </c>
      <c r="G96" s="140">
        <f>G97</f>
        <v>1</v>
      </c>
      <c r="H96" s="140">
        <f>H97</f>
        <v>0</v>
      </c>
      <c r="I96" s="140">
        <f t="shared" si="47"/>
        <v>0</v>
      </c>
      <c r="J96" s="141">
        <f t="shared" si="42"/>
        <v>0</v>
      </c>
      <c r="K96" s="72"/>
    </row>
    <row r="97" spans="1:11" x14ac:dyDescent="0.2">
      <c r="A97" s="142" t="s">
        <v>74</v>
      </c>
      <c r="B97" s="77" t="s">
        <v>198</v>
      </c>
      <c r="C97" s="139" t="s">
        <v>251</v>
      </c>
      <c r="D97" s="143">
        <v>850</v>
      </c>
      <c r="E97" s="143">
        <v>900100</v>
      </c>
      <c r="F97" s="140">
        <v>1</v>
      </c>
      <c r="G97" s="140">
        <v>1</v>
      </c>
      <c r="H97" s="140">
        <v>0</v>
      </c>
      <c r="I97" s="140">
        <f t="shared" si="47"/>
        <v>0</v>
      </c>
      <c r="J97" s="141">
        <f t="shared" si="42"/>
        <v>0</v>
      </c>
      <c r="K97" s="72"/>
    </row>
    <row r="98" spans="1:11" x14ac:dyDescent="0.2">
      <c r="A98" s="148" t="s">
        <v>731</v>
      </c>
      <c r="B98" s="80" t="s">
        <v>730</v>
      </c>
      <c r="C98" s="139"/>
      <c r="D98" s="143"/>
      <c r="E98" s="143"/>
      <c r="F98" s="124">
        <f>F99</f>
        <v>6107</v>
      </c>
      <c r="G98" s="124">
        <f>G99</f>
        <v>6107</v>
      </c>
      <c r="H98" s="124">
        <f t="shared" ref="H98" si="56">H99</f>
        <v>6107</v>
      </c>
      <c r="I98" s="124">
        <f t="shared" si="47"/>
        <v>100</v>
      </c>
      <c r="J98" s="134">
        <f t="shared" si="42"/>
        <v>100</v>
      </c>
      <c r="K98" s="72"/>
    </row>
    <row r="99" spans="1:11" x14ac:dyDescent="0.2">
      <c r="A99" s="160" t="s">
        <v>192</v>
      </c>
      <c r="B99" s="80" t="s">
        <v>730</v>
      </c>
      <c r="C99" s="81" t="s">
        <v>145</v>
      </c>
      <c r="D99" s="101"/>
      <c r="E99" s="101"/>
      <c r="F99" s="124">
        <f>F100</f>
        <v>6107</v>
      </c>
      <c r="G99" s="124">
        <f>G100</f>
        <v>6107</v>
      </c>
      <c r="H99" s="124">
        <f t="shared" ref="H99" si="57">H100</f>
        <v>6107</v>
      </c>
      <c r="I99" s="124">
        <f t="shared" si="47"/>
        <v>100</v>
      </c>
      <c r="J99" s="134">
        <f t="shared" si="42"/>
        <v>100</v>
      </c>
      <c r="K99" s="72"/>
    </row>
    <row r="100" spans="1:11" x14ac:dyDescent="0.2">
      <c r="A100" s="160" t="s">
        <v>728</v>
      </c>
      <c r="B100" s="80" t="s">
        <v>730</v>
      </c>
      <c r="C100" s="136" t="s">
        <v>727</v>
      </c>
      <c r="D100" s="101"/>
      <c r="E100" s="101"/>
      <c r="F100" s="124">
        <f t="shared" ref="F100:H101" si="58">F101</f>
        <v>6107</v>
      </c>
      <c r="G100" s="124">
        <f t="shared" si="58"/>
        <v>6107</v>
      </c>
      <c r="H100" s="124">
        <f t="shared" si="58"/>
        <v>6107</v>
      </c>
      <c r="I100" s="124">
        <f t="shared" si="47"/>
        <v>100</v>
      </c>
      <c r="J100" s="134">
        <f t="shared" si="42"/>
        <v>100</v>
      </c>
      <c r="K100" s="72"/>
    </row>
    <row r="101" spans="1:11" x14ac:dyDescent="0.2">
      <c r="A101" s="161" t="s">
        <v>72</v>
      </c>
      <c r="B101" s="77" t="s">
        <v>730</v>
      </c>
      <c r="C101" s="139" t="s">
        <v>727</v>
      </c>
      <c r="D101" s="111">
        <v>800</v>
      </c>
      <c r="E101" s="111"/>
      <c r="F101" s="140">
        <f t="shared" si="58"/>
        <v>6107</v>
      </c>
      <c r="G101" s="140">
        <f t="shared" si="58"/>
        <v>6107</v>
      </c>
      <c r="H101" s="140">
        <f t="shared" si="58"/>
        <v>6107</v>
      </c>
      <c r="I101" s="140">
        <f t="shared" si="47"/>
        <v>100</v>
      </c>
      <c r="J101" s="141">
        <f t="shared" si="42"/>
        <v>100</v>
      </c>
      <c r="K101" s="72"/>
    </row>
    <row r="102" spans="1:11" x14ac:dyDescent="0.2">
      <c r="A102" s="161" t="s">
        <v>729</v>
      </c>
      <c r="B102" s="77" t="s">
        <v>730</v>
      </c>
      <c r="C102" s="139" t="s">
        <v>727</v>
      </c>
      <c r="D102" s="111">
        <v>880</v>
      </c>
      <c r="E102" s="143">
        <v>900100</v>
      </c>
      <c r="F102" s="140">
        <v>6107</v>
      </c>
      <c r="G102" s="140">
        <v>6107</v>
      </c>
      <c r="H102" s="140">
        <v>6107</v>
      </c>
      <c r="I102" s="140">
        <f t="shared" si="47"/>
        <v>100</v>
      </c>
      <c r="J102" s="141">
        <f t="shared" si="42"/>
        <v>100</v>
      </c>
      <c r="K102" s="72"/>
    </row>
    <row r="103" spans="1:11" x14ac:dyDescent="0.2">
      <c r="A103" s="78" t="s">
        <v>77</v>
      </c>
      <c r="B103" s="80" t="s">
        <v>199</v>
      </c>
      <c r="C103" s="132"/>
      <c r="D103" s="132"/>
      <c r="E103" s="132"/>
      <c r="F103" s="124">
        <f>F104</f>
        <v>15000</v>
      </c>
      <c r="G103" s="124">
        <f>G104</f>
        <v>15000</v>
      </c>
      <c r="H103" s="124">
        <f t="shared" ref="H103" si="59">H104</f>
        <v>0</v>
      </c>
      <c r="I103" s="124">
        <f t="shared" si="47"/>
        <v>0</v>
      </c>
      <c r="J103" s="134">
        <f t="shared" si="42"/>
        <v>0</v>
      </c>
      <c r="K103" s="72"/>
    </row>
    <row r="104" spans="1:11" x14ac:dyDescent="0.2">
      <c r="A104" s="160" t="s">
        <v>192</v>
      </c>
      <c r="B104" s="80" t="s">
        <v>199</v>
      </c>
      <c r="C104" s="81" t="s">
        <v>145</v>
      </c>
      <c r="D104" s="132"/>
      <c r="E104" s="132"/>
      <c r="F104" s="124">
        <f>F105+F108</f>
        <v>15000</v>
      </c>
      <c r="G104" s="124">
        <f>G105+G108</f>
        <v>15000</v>
      </c>
      <c r="H104" s="124">
        <f t="shared" ref="H104" si="60">H105+H108</f>
        <v>0</v>
      </c>
      <c r="I104" s="124">
        <f t="shared" si="47"/>
        <v>0</v>
      </c>
      <c r="J104" s="134">
        <f t="shared" si="42"/>
        <v>0</v>
      </c>
      <c r="K104" s="72"/>
    </row>
    <row r="105" spans="1:11" x14ac:dyDescent="0.2">
      <c r="A105" s="144" t="s">
        <v>252</v>
      </c>
      <c r="B105" s="80" t="s">
        <v>199</v>
      </c>
      <c r="C105" s="136" t="s">
        <v>254</v>
      </c>
      <c r="D105" s="82"/>
      <c r="E105" s="82"/>
      <c r="F105" s="140">
        <f t="shared" ref="F105:H106" si="61">F106</f>
        <v>10000</v>
      </c>
      <c r="G105" s="140">
        <f t="shared" si="61"/>
        <v>10000</v>
      </c>
      <c r="H105" s="140">
        <f t="shared" si="61"/>
        <v>0</v>
      </c>
      <c r="I105" s="140">
        <f t="shared" si="47"/>
        <v>0</v>
      </c>
      <c r="J105" s="141">
        <f t="shared" si="42"/>
        <v>0</v>
      </c>
      <c r="K105" s="72"/>
    </row>
    <row r="106" spans="1:11" x14ac:dyDescent="0.2">
      <c r="A106" s="142" t="s">
        <v>72</v>
      </c>
      <c r="B106" s="77" t="s">
        <v>199</v>
      </c>
      <c r="C106" s="139" t="s">
        <v>254</v>
      </c>
      <c r="D106" s="143" t="s">
        <v>73</v>
      </c>
      <c r="E106" s="143"/>
      <c r="F106" s="140">
        <f t="shared" si="61"/>
        <v>10000</v>
      </c>
      <c r="G106" s="140">
        <f t="shared" si="61"/>
        <v>10000</v>
      </c>
      <c r="H106" s="140">
        <f t="shared" si="61"/>
        <v>0</v>
      </c>
      <c r="I106" s="140">
        <f t="shared" si="47"/>
        <v>0</v>
      </c>
      <c r="J106" s="141">
        <f t="shared" si="42"/>
        <v>0</v>
      </c>
      <c r="K106" s="72"/>
    </row>
    <row r="107" spans="1:11" x14ac:dyDescent="0.2">
      <c r="A107" s="142" t="s">
        <v>78</v>
      </c>
      <c r="B107" s="77" t="s">
        <v>199</v>
      </c>
      <c r="C107" s="139" t="s">
        <v>254</v>
      </c>
      <c r="D107" s="143" t="s">
        <v>79</v>
      </c>
      <c r="E107" s="143">
        <v>900100</v>
      </c>
      <c r="F107" s="140">
        <v>10000</v>
      </c>
      <c r="G107" s="140">
        <v>10000</v>
      </c>
      <c r="H107" s="140">
        <v>0</v>
      </c>
      <c r="I107" s="140">
        <f t="shared" si="47"/>
        <v>0</v>
      </c>
      <c r="J107" s="141">
        <f t="shared" si="42"/>
        <v>0</v>
      </c>
      <c r="K107" s="72"/>
    </row>
    <row r="108" spans="1:11" ht="25.5" x14ac:dyDescent="0.2">
      <c r="A108" s="144" t="s">
        <v>253</v>
      </c>
      <c r="B108" s="80" t="s">
        <v>199</v>
      </c>
      <c r="C108" s="136" t="s">
        <v>255</v>
      </c>
      <c r="D108" s="82"/>
      <c r="E108" s="82"/>
      <c r="F108" s="124">
        <f t="shared" ref="F108:H109" si="62">F109</f>
        <v>5000</v>
      </c>
      <c r="G108" s="124">
        <f t="shared" si="62"/>
        <v>5000</v>
      </c>
      <c r="H108" s="124">
        <f t="shared" si="62"/>
        <v>0</v>
      </c>
      <c r="I108" s="124">
        <f t="shared" si="47"/>
        <v>0</v>
      </c>
      <c r="J108" s="134">
        <f t="shared" si="42"/>
        <v>0</v>
      </c>
      <c r="K108" s="72"/>
    </row>
    <row r="109" spans="1:11" x14ac:dyDescent="0.2">
      <c r="A109" s="142" t="s">
        <v>72</v>
      </c>
      <c r="B109" s="77" t="s">
        <v>199</v>
      </c>
      <c r="C109" s="139" t="s">
        <v>255</v>
      </c>
      <c r="D109" s="143" t="s">
        <v>73</v>
      </c>
      <c r="E109" s="143"/>
      <c r="F109" s="140">
        <f t="shared" si="62"/>
        <v>5000</v>
      </c>
      <c r="G109" s="140">
        <f t="shared" si="62"/>
        <v>5000</v>
      </c>
      <c r="H109" s="140">
        <f t="shared" si="62"/>
        <v>0</v>
      </c>
      <c r="I109" s="140">
        <f t="shared" si="47"/>
        <v>0</v>
      </c>
      <c r="J109" s="141">
        <f t="shared" si="42"/>
        <v>0</v>
      </c>
      <c r="K109" s="72"/>
    </row>
    <row r="110" spans="1:11" x14ac:dyDescent="0.2">
      <c r="A110" s="142" t="s">
        <v>78</v>
      </c>
      <c r="B110" s="77" t="s">
        <v>199</v>
      </c>
      <c r="C110" s="139" t="s">
        <v>255</v>
      </c>
      <c r="D110" s="143" t="s">
        <v>79</v>
      </c>
      <c r="E110" s="143">
        <v>900100</v>
      </c>
      <c r="F110" s="140">
        <v>5000</v>
      </c>
      <c r="G110" s="140">
        <v>5000</v>
      </c>
      <c r="H110" s="140">
        <v>0</v>
      </c>
      <c r="I110" s="140">
        <f t="shared" si="47"/>
        <v>0</v>
      </c>
      <c r="J110" s="141">
        <f t="shared" si="42"/>
        <v>0</v>
      </c>
      <c r="K110" s="72"/>
    </row>
    <row r="111" spans="1:11" x14ac:dyDescent="0.2">
      <c r="A111" s="78" t="s">
        <v>80</v>
      </c>
      <c r="B111" s="80" t="s">
        <v>200</v>
      </c>
      <c r="C111" s="132"/>
      <c r="D111" s="132"/>
      <c r="E111" s="132"/>
      <c r="F111" s="124">
        <f>F112+F118+F165+F176+F182</f>
        <v>426772.30000000005</v>
      </c>
      <c r="G111" s="124">
        <f>G112+G118+G165+G176+G182</f>
        <v>417215.39999999997</v>
      </c>
      <c r="H111" s="124">
        <f>H112+H118+H165+H176+H182</f>
        <v>277882.49999999994</v>
      </c>
      <c r="I111" s="124">
        <f t="shared" si="47"/>
        <v>65.112590484433952</v>
      </c>
      <c r="J111" s="134">
        <f t="shared" si="42"/>
        <v>66.604085084107624</v>
      </c>
      <c r="K111" s="72"/>
    </row>
    <row r="112" spans="1:11" x14ac:dyDescent="0.2">
      <c r="A112" s="97" t="s">
        <v>330</v>
      </c>
      <c r="B112" s="80" t="s">
        <v>200</v>
      </c>
      <c r="C112" s="136" t="s">
        <v>184</v>
      </c>
      <c r="D112" s="98"/>
      <c r="E112" s="98"/>
      <c r="F112" s="124">
        <f t="shared" ref="F112:G116" si="63">F113</f>
        <v>726</v>
      </c>
      <c r="G112" s="124">
        <f t="shared" si="63"/>
        <v>726</v>
      </c>
      <c r="H112" s="124">
        <f t="shared" ref="H112:H116" si="64">H113</f>
        <v>488.8</v>
      </c>
      <c r="I112" s="124">
        <f t="shared" si="47"/>
        <v>67.327823691460054</v>
      </c>
      <c r="J112" s="134">
        <f t="shared" si="42"/>
        <v>67.327823691460054</v>
      </c>
      <c r="K112" s="72"/>
    </row>
    <row r="113" spans="1:11" x14ac:dyDescent="0.2">
      <c r="A113" s="108" t="s">
        <v>112</v>
      </c>
      <c r="B113" s="80" t="s">
        <v>200</v>
      </c>
      <c r="C113" s="85" t="s">
        <v>185</v>
      </c>
      <c r="D113" s="100"/>
      <c r="E113" s="100"/>
      <c r="F113" s="124">
        <f t="shared" si="63"/>
        <v>726</v>
      </c>
      <c r="G113" s="124">
        <f t="shared" si="63"/>
        <v>726</v>
      </c>
      <c r="H113" s="124">
        <f t="shared" si="64"/>
        <v>488.8</v>
      </c>
      <c r="I113" s="124">
        <f t="shared" si="47"/>
        <v>67.327823691460054</v>
      </c>
      <c r="J113" s="134">
        <f t="shared" si="42"/>
        <v>67.327823691460054</v>
      </c>
      <c r="K113" s="72"/>
    </row>
    <row r="114" spans="1:11" ht="25.5" x14ac:dyDescent="0.2">
      <c r="A114" s="151" t="s">
        <v>481</v>
      </c>
      <c r="B114" s="80" t="s">
        <v>200</v>
      </c>
      <c r="C114" s="136" t="s">
        <v>482</v>
      </c>
      <c r="D114" s="87"/>
      <c r="E114" s="87"/>
      <c r="F114" s="124">
        <f t="shared" si="63"/>
        <v>726</v>
      </c>
      <c r="G114" s="124">
        <f t="shared" si="63"/>
        <v>726</v>
      </c>
      <c r="H114" s="124">
        <f t="shared" si="64"/>
        <v>488.8</v>
      </c>
      <c r="I114" s="124">
        <f t="shared" si="47"/>
        <v>67.327823691460054</v>
      </c>
      <c r="J114" s="141">
        <f t="shared" si="42"/>
        <v>67.327823691460054</v>
      </c>
      <c r="K114" s="72"/>
    </row>
    <row r="115" spans="1:11" ht="51" x14ac:dyDescent="0.2">
      <c r="A115" s="162" t="s">
        <v>261</v>
      </c>
      <c r="B115" s="77" t="s">
        <v>200</v>
      </c>
      <c r="C115" s="139" t="s">
        <v>534</v>
      </c>
      <c r="D115" s="82"/>
      <c r="E115" s="82"/>
      <c r="F115" s="140">
        <f t="shared" si="63"/>
        <v>726</v>
      </c>
      <c r="G115" s="140">
        <f t="shared" si="63"/>
        <v>726</v>
      </c>
      <c r="H115" s="140">
        <f t="shared" si="64"/>
        <v>488.8</v>
      </c>
      <c r="I115" s="140">
        <f t="shared" si="47"/>
        <v>67.327823691460054</v>
      </c>
      <c r="J115" s="141">
        <f t="shared" si="42"/>
        <v>67.327823691460054</v>
      </c>
      <c r="K115" s="72"/>
    </row>
    <row r="116" spans="1:11" ht="38.25" x14ac:dyDescent="0.2">
      <c r="A116" s="142" t="s">
        <v>62</v>
      </c>
      <c r="B116" s="77" t="s">
        <v>200</v>
      </c>
      <c r="C116" s="139" t="s">
        <v>534</v>
      </c>
      <c r="D116" s="143" t="s">
        <v>63</v>
      </c>
      <c r="E116" s="82"/>
      <c r="F116" s="140">
        <f t="shared" si="63"/>
        <v>726</v>
      </c>
      <c r="G116" s="140">
        <f t="shared" si="63"/>
        <v>726</v>
      </c>
      <c r="H116" s="140">
        <f t="shared" si="64"/>
        <v>488.8</v>
      </c>
      <c r="I116" s="140">
        <f t="shared" si="47"/>
        <v>67.327823691460054</v>
      </c>
      <c r="J116" s="141">
        <f t="shared" si="42"/>
        <v>67.327823691460054</v>
      </c>
      <c r="K116" s="72"/>
    </row>
    <row r="117" spans="1:11" x14ac:dyDescent="0.2">
      <c r="A117" s="142" t="s">
        <v>81</v>
      </c>
      <c r="B117" s="77" t="s">
        <v>200</v>
      </c>
      <c r="C117" s="139" t="s">
        <v>534</v>
      </c>
      <c r="D117" s="143" t="s">
        <v>82</v>
      </c>
      <c r="E117" s="143">
        <v>900303</v>
      </c>
      <c r="F117" s="140">
        <v>726</v>
      </c>
      <c r="G117" s="140">
        <v>726</v>
      </c>
      <c r="H117" s="140">
        <v>488.8</v>
      </c>
      <c r="I117" s="140">
        <f t="shared" si="47"/>
        <v>67.327823691460054</v>
      </c>
      <c r="J117" s="141">
        <f t="shared" si="42"/>
        <v>67.327823691460054</v>
      </c>
      <c r="K117" s="72"/>
    </row>
    <row r="118" spans="1:11" ht="25.5" x14ac:dyDescent="0.2">
      <c r="A118" s="135" t="s">
        <v>600</v>
      </c>
      <c r="B118" s="80" t="s">
        <v>200</v>
      </c>
      <c r="C118" s="136" t="s">
        <v>174</v>
      </c>
      <c r="D118" s="132"/>
      <c r="E118" s="132"/>
      <c r="F118" s="124">
        <f>F119+F138</f>
        <v>339553.10000000003</v>
      </c>
      <c r="G118" s="124">
        <f>G119+G138</f>
        <v>339868.1</v>
      </c>
      <c r="H118" s="124">
        <f>H119+H138</f>
        <v>231426.49999999997</v>
      </c>
      <c r="I118" s="124">
        <f t="shared" si="47"/>
        <v>68.156202962069841</v>
      </c>
      <c r="J118" s="134">
        <f t="shared" si="42"/>
        <v>68.093033738676851</v>
      </c>
      <c r="K118" s="72"/>
    </row>
    <row r="119" spans="1:11" x14ac:dyDescent="0.2">
      <c r="A119" s="135" t="s">
        <v>637</v>
      </c>
      <c r="B119" s="80" t="s">
        <v>200</v>
      </c>
      <c r="C119" s="136" t="s">
        <v>175</v>
      </c>
      <c r="D119" s="132"/>
      <c r="E119" s="132"/>
      <c r="F119" s="124">
        <f>F120+F124+F130</f>
        <v>37720.199999999997</v>
      </c>
      <c r="G119" s="124">
        <f>G120+G124+G130</f>
        <v>37720.199999999997</v>
      </c>
      <c r="H119" s="124">
        <f>H120+H124+H130</f>
        <v>25846.9</v>
      </c>
      <c r="I119" s="124">
        <f t="shared" si="47"/>
        <v>68.522701364255767</v>
      </c>
      <c r="J119" s="134">
        <f t="shared" si="42"/>
        <v>68.522701364255767</v>
      </c>
      <c r="K119" s="72"/>
    </row>
    <row r="120" spans="1:11" ht="30" customHeight="1" x14ac:dyDescent="0.2">
      <c r="A120" s="144" t="s">
        <v>638</v>
      </c>
      <c r="B120" s="80" t="s">
        <v>200</v>
      </c>
      <c r="C120" s="136" t="s">
        <v>262</v>
      </c>
      <c r="D120" s="87"/>
      <c r="E120" s="87"/>
      <c r="F120" s="124">
        <f>F121</f>
        <v>7120</v>
      </c>
      <c r="G120" s="124">
        <f>G121</f>
        <v>7120</v>
      </c>
      <c r="H120" s="124">
        <f t="shared" ref="H120" si="65">H121</f>
        <v>4121.8</v>
      </c>
      <c r="I120" s="124">
        <f t="shared" si="47"/>
        <v>57.890449438202253</v>
      </c>
      <c r="J120" s="134">
        <f t="shared" si="42"/>
        <v>57.890449438202253</v>
      </c>
      <c r="K120" s="72"/>
    </row>
    <row r="121" spans="1:11" ht="45.75" customHeight="1" x14ac:dyDescent="0.2">
      <c r="A121" s="152" t="s">
        <v>672</v>
      </c>
      <c r="B121" s="77" t="s">
        <v>200</v>
      </c>
      <c r="C121" s="139" t="s">
        <v>671</v>
      </c>
      <c r="D121" s="82"/>
      <c r="E121" s="82"/>
      <c r="F121" s="140">
        <f t="shared" ref="F121:H122" si="66">F122</f>
        <v>7120</v>
      </c>
      <c r="G121" s="140">
        <f t="shared" si="66"/>
        <v>7120</v>
      </c>
      <c r="H121" s="140">
        <f t="shared" si="66"/>
        <v>4121.8</v>
      </c>
      <c r="I121" s="140">
        <f t="shared" si="47"/>
        <v>57.890449438202253</v>
      </c>
      <c r="J121" s="141">
        <f t="shared" si="42"/>
        <v>57.890449438202253</v>
      </c>
      <c r="K121" s="72"/>
    </row>
    <row r="122" spans="1:11" ht="30" customHeight="1" x14ac:dyDescent="0.2">
      <c r="A122" s="142" t="s">
        <v>67</v>
      </c>
      <c r="B122" s="77" t="s">
        <v>200</v>
      </c>
      <c r="C122" s="139" t="s">
        <v>671</v>
      </c>
      <c r="D122" s="143" t="s">
        <v>68</v>
      </c>
      <c r="E122" s="143"/>
      <c r="F122" s="140">
        <f t="shared" si="66"/>
        <v>7120</v>
      </c>
      <c r="G122" s="140">
        <f t="shared" si="66"/>
        <v>7120</v>
      </c>
      <c r="H122" s="140">
        <f t="shared" si="66"/>
        <v>4121.8</v>
      </c>
      <c r="I122" s="140">
        <f t="shared" si="47"/>
        <v>57.890449438202253</v>
      </c>
      <c r="J122" s="141">
        <f t="shared" si="42"/>
        <v>57.890449438202253</v>
      </c>
      <c r="K122" s="72"/>
    </row>
    <row r="123" spans="1:11" ht="30" customHeight="1" x14ac:dyDescent="0.2">
      <c r="A123" s="142" t="s">
        <v>69</v>
      </c>
      <c r="B123" s="77" t="s">
        <v>200</v>
      </c>
      <c r="C123" s="139" t="s">
        <v>671</v>
      </c>
      <c r="D123" s="143" t="s">
        <v>70</v>
      </c>
      <c r="E123" s="143">
        <v>900100</v>
      </c>
      <c r="F123" s="140">
        <v>7120</v>
      </c>
      <c r="G123" s="140">
        <v>7120</v>
      </c>
      <c r="H123" s="140">
        <v>4121.8</v>
      </c>
      <c r="I123" s="140">
        <f t="shared" si="47"/>
        <v>57.890449438202253</v>
      </c>
      <c r="J123" s="141">
        <f t="shared" si="42"/>
        <v>57.890449438202253</v>
      </c>
      <c r="K123" s="72"/>
    </row>
    <row r="124" spans="1:11" ht="51" x14ac:dyDescent="0.2">
      <c r="A124" s="144" t="s">
        <v>725</v>
      </c>
      <c r="B124" s="80" t="s">
        <v>200</v>
      </c>
      <c r="C124" s="136" t="s">
        <v>260</v>
      </c>
      <c r="D124" s="147"/>
      <c r="E124" s="147"/>
      <c r="F124" s="124">
        <f>F125</f>
        <v>7573.5999999999995</v>
      </c>
      <c r="G124" s="124">
        <f>G125</f>
        <v>7573.5999999999995</v>
      </c>
      <c r="H124" s="124">
        <f t="shared" ref="H124" si="67">H125</f>
        <v>4676.5</v>
      </c>
      <c r="I124" s="124">
        <f t="shared" si="47"/>
        <v>61.74738565543467</v>
      </c>
      <c r="J124" s="134">
        <f t="shared" si="42"/>
        <v>61.74738565543467</v>
      </c>
      <c r="K124" s="72"/>
    </row>
    <row r="125" spans="1:11" ht="51" x14ac:dyDescent="0.2">
      <c r="A125" s="152" t="s">
        <v>726</v>
      </c>
      <c r="B125" s="77" t="s">
        <v>200</v>
      </c>
      <c r="C125" s="139" t="s">
        <v>724</v>
      </c>
      <c r="D125" s="143"/>
      <c r="E125" s="143"/>
      <c r="F125" s="140">
        <f>F126+F128</f>
        <v>7573.5999999999995</v>
      </c>
      <c r="G125" s="140">
        <f>G126+G128</f>
        <v>7573.5999999999995</v>
      </c>
      <c r="H125" s="140">
        <f t="shared" ref="H125" si="68">H126+H128</f>
        <v>4676.5</v>
      </c>
      <c r="I125" s="140">
        <f t="shared" si="47"/>
        <v>61.74738565543467</v>
      </c>
      <c r="J125" s="141">
        <f t="shared" si="42"/>
        <v>61.74738565543467</v>
      </c>
      <c r="K125" s="72"/>
    </row>
    <row r="126" spans="1:11" ht="38.25" x14ac:dyDescent="0.2">
      <c r="A126" s="142" t="s">
        <v>62</v>
      </c>
      <c r="B126" s="77" t="s">
        <v>200</v>
      </c>
      <c r="C126" s="139" t="s">
        <v>724</v>
      </c>
      <c r="D126" s="143" t="s">
        <v>63</v>
      </c>
      <c r="E126" s="143"/>
      <c r="F126" s="140">
        <f>F127</f>
        <v>6876.4</v>
      </c>
      <c r="G126" s="140">
        <f>G127</f>
        <v>6876.4</v>
      </c>
      <c r="H126" s="140">
        <f t="shared" ref="H126" si="69">H127</f>
        <v>4479.2</v>
      </c>
      <c r="I126" s="140">
        <f t="shared" si="47"/>
        <v>65.138735384794373</v>
      </c>
      <c r="J126" s="141">
        <f t="shared" si="42"/>
        <v>65.138735384794373</v>
      </c>
      <c r="K126" s="72"/>
    </row>
    <row r="127" spans="1:11" x14ac:dyDescent="0.2">
      <c r="A127" s="142" t="s">
        <v>64</v>
      </c>
      <c r="B127" s="77" t="s">
        <v>200</v>
      </c>
      <c r="C127" s="139" t="s">
        <v>724</v>
      </c>
      <c r="D127" s="143" t="s">
        <v>65</v>
      </c>
      <c r="E127" s="143">
        <v>900303</v>
      </c>
      <c r="F127" s="140">
        <v>6876.4</v>
      </c>
      <c r="G127" s="140">
        <v>6876.4</v>
      </c>
      <c r="H127" s="140">
        <v>4479.2</v>
      </c>
      <c r="I127" s="140">
        <f t="shared" si="47"/>
        <v>65.138735384794373</v>
      </c>
      <c r="J127" s="141">
        <f t="shared" si="42"/>
        <v>65.138735384794373</v>
      </c>
      <c r="K127" s="72"/>
    </row>
    <row r="128" spans="1:11" ht="25.5" x14ac:dyDescent="0.2">
      <c r="A128" s="142" t="s">
        <v>67</v>
      </c>
      <c r="B128" s="77" t="s">
        <v>200</v>
      </c>
      <c r="C128" s="139" t="s">
        <v>724</v>
      </c>
      <c r="D128" s="143" t="s">
        <v>68</v>
      </c>
      <c r="E128" s="143"/>
      <c r="F128" s="140">
        <f>F129</f>
        <v>697.2</v>
      </c>
      <c r="G128" s="140">
        <f>G129</f>
        <v>697.2</v>
      </c>
      <c r="H128" s="140">
        <f>H129</f>
        <v>197.3</v>
      </c>
      <c r="I128" s="140">
        <f t="shared" si="47"/>
        <v>28.298909925415948</v>
      </c>
      <c r="J128" s="141">
        <f t="shared" si="42"/>
        <v>28.298909925415948</v>
      </c>
      <c r="K128" s="72"/>
    </row>
    <row r="129" spans="1:13" ht="25.5" x14ac:dyDescent="0.2">
      <c r="A129" s="142" t="s">
        <v>69</v>
      </c>
      <c r="B129" s="77" t="s">
        <v>200</v>
      </c>
      <c r="C129" s="139" t="s">
        <v>724</v>
      </c>
      <c r="D129" s="143" t="s">
        <v>70</v>
      </c>
      <c r="E129" s="143">
        <v>900303</v>
      </c>
      <c r="F129" s="140">
        <v>697.2</v>
      </c>
      <c r="G129" s="140">
        <v>697.2</v>
      </c>
      <c r="H129" s="140">
        <v>197.3</v>
      </c>
      <c r="I129" s="140">
        <f t="shared" si="47"/>
        <v>28.298909925415948</v>
      </c>
      <c r="J129" s="141">
        <f t="shared" si="42"/>
        <v>28.298909925415948</v>
      </c>
      <c r="K129" s="72"/>
    </row>
    <row r="130" spans="1:13" ht="25.5" x14ac:dyDescent="0.2">
      <c r="A130" s="148" t="s">
        <v>336</v>
      </c>
      <c r="B130" s="153" t="s">
        <v>200</v>
      </c>
      <c r="C130" s="136" t="s">
        <v>639</v>
      </c>
      <c r="D130" s="147"/>
      <c r="E130" s="147"/>
      <c r="F130" s="124">
        <f>F131</f>
        <v>23026.6</v>
      </c>
      <c r="G130" s="124">
        <f>G131</f>
        <v>23026.6</v>
      </c>
      <c r="H130" s="124">
        <f t="shared" ref="H130" si="70">H131</f>
        <v>17048.600000000002</v>
      </c>
      <c r="I130" s="124">
        <f t="shared" si="47"/>
        <v>74.038720436364912</v>
      </c>
      <c r="J130" s="134">
        <f t="shared" si="42"/>
        <v>74.038720436364912</v>
      </c>
      <c r="K130" s="72"/>
    </row>
    <row r="131" spans="1:13" x14ac:dyDescent="0.2">
      <c r="A131" s="142" t="s">
        <v>61</v>
      </c>
      <c r="B131" s="154" t="s">
        <v>200</v>
      </c>
      <c r="C131" s="139" t="s">
        <v>640</v>
      </c>
      <c r="D131" s="143"/>
      <c r="E131" s="143"/>
      <c r="F131" s="140">
        <f>F132+F134+F136</f>
        <v>23026.6</v>
      </c>
      <c r="G131" s="140">
        <f>G132+G134+G136</f>
        <v>23026.6</v>
      </c>
      <c r="H131" s="140">
        <f>H132+H134+H136</f>
        <v>17048.600000000002</v>
      </c>
      <c r="I131" s="140">
        <f t="shared" si="47"/>
        <v>74.038720436364912</v>
      </c>
      <c r="J131" s="141">
        <f t="shared" si="42"/>
        <v>74.038720436364912</v>
      </c>
      <c r="K131" s="72"/>
    </row>
    <row r="132" spans="1:13" ht="38.25" x14ac:dyDescent="0.2">
      <c r="A132" s="142" t="s">
        <v>62</v>
      </c>
      <c r="B132" s="154" t="s">
        <v>200</v>
      </c>
      <c r="C132" s="139" t="s">
        <v>640</v>
      </c>
      <c r="D132" s="143" t="s">
        <v>63</v>
      </c>
      <c r="E132" s="143"/>
      <c r="F132" s="140">
        <f>F133</f>
        <v>21755.1</v>
      </c>
      <c r="G132" s="140">
        <f>G133</f>
        <v>21755.1</v>
      </c>
      <c r="H132" s="140">
        <f>H133</f>
        <v>16399.7</v>
      </c>
      <c r="I132" s="140">
        <f t="shared" si="47"/>
        <v>75.383243469347434</v>
      </c>
      <c r="J132" s="141">
        <f t="shared" si="42"/>
        <v>75.383243469347434</v>
      </c>
      <c r="K132" s="72"/>
    </row>
    <row r="133" spans="1:13" x14ac:dyDescent="0.2">
      <c r="A133" s="142" t="s">
        <v>64</v>
      </c>
      <c r="B133" s="154" t="s">
        <v>200</v>
      </c>
      <c r="C133" s="139" t="s">
        <v>640</v>
      </c>
      <c r="D133" s="143" t="s">
        <v>65</v>
      </c>
      <c r="E133" s="143">
        <v>900100</v>
      </c>
      <c r="F133" s="140">
        <v>21755.1</v>
      </c>
      <c r="G133" s="140">
        <v>21755.1</v>
      </c>
      <c r="H133" s="140">
        <v>16399.7</v>
      </c>
      <c r="I133" s="140">
        <f t="shared" si="47"/>
        <v>75.383243469347434</v>
      </c>
      <c r="J133" s="141">
        <f t="shared" si="42"/>
        <v>75.383243469347434</v>
      </c>
      <c r="K133" s="72"/>
    </row>
    <row r="134" spans="1:13" ht="25.5" x14ac:dyDescent="0.2">
      <c r="A134" s="142" t="s">
        <v>67</v>
      </c>
      <c r="B134" s="154" t="s">
        <v>200</v>
      </c>
      <c r="C134" s="139" t="s">
        <v>640</v>
      </c>
      <c r="D134" s="143" t="s">
        <v>68</v>
      </c>
      <c r="E134" s="143"/>
      <c r="F134" s="140">
        <f>F135</f>
        <v>1080</v>
      </c>
      <c r="G134" s="140">
        <f>G135</f>
        <v>1080</v>
      </c>
      <c r="H134" s="140">
        <f>H135</f>
        <v>556.70000000000005</v>
      </c>
      <c r="I134" s="140">
        <f t="shared" si="47"/>
        <v>51.546296296296305</v>
      </c>
      <c r="J134" s="141">
        <f t="shared" si="42"/>
        <v>51.546296296296305</v>
      </c>
      <c r="K134" s="72"/>
    </row>
    <row r="135" spans="1:13" ht="25.5" x14ac:dyDescent="0.2">
      <c r="A135" s="142" t="s">
        <v>69</v>
      </c>
      <c r="B135" s="154" t="s">
        <v>200</v>
      </c>
      <c r="C135" s="139" t="s">
        <v>640</v>
      </c>
      <c r="D135" s="143" t="s">
        <v>70</v>
      </c>
      <c r="E135" s="143">
        <v>900100</v>
      </c>
      <c r="F135" s="140">
        <v>1080</v>
      </c>
      <c r="G135" s="140">
        <v>1080</v>
      </c>
      <c r="H135" s="140">
        <v>556.70000000000005</v>
      </c>
      <c r="I135" s="140">
        <f t="shared" si="47"/>
        <v>51.546296296296305</v>
      </c>
      <c r="J135" s="141">
        <f t="shared" si="42"/>
        <v>51.546296296296305</v>
      </c>
      <c r="K135" s="72"/>
    </row>
    <row r="136" spans="1:13" x14ac:dyDescent="0.2">
      <c r="A136" s="142" t="s">
        <v>72</v>
      </c>
      <c r="B136" s="154" t="s">
        <v>200</v>
      </c>
      <c r="C136" s="139" t="s">
        <v>640</v>
      </c>
      <c r="D136" s="143" t="s">
        <v>73</v>
      </c>
      <c r="E136" s="143"/>
      <c r="F136" s="140">
        <f>F137</f>
        <v>191.5</v>
      </c>
      <c r="G136" s="140">
        <f>G137</f>
        <v>191.5</v>
      </c>
      <c r="H136" s="140">
        <f>H137</f>
        <v>92.2</v>
      </c>
      <c r="I136" s="140">
        <f t="shared" si="47"/>
        <v>48.146214099216714</v>
      </c>
      <c r="J136" s="141">
        <f t="shared" si="42"/>
        <v>48.146214099216714</v>
      </c>
      <c r="K136" s="72"/>
    </row>
    <row r="137" spans="1:13" x14ac:dyDescent="0.2">
      <c r="A137" s="142" t="s">
        <v>74</v>
      </c>
      <c r="B137" s="154" t="s">
        <v>200</v>
      </c>
      <c r="C137" s="139" t="s">
        <v>640</v>
      </c>
      <c r="D137" s="143" t="s">
        <v>75</v>
      </c>
      <c r="E137" s="143">
        <v>900100</v>
      </c>
      <c r="F137" s="140">
        <v>191.5</v>
      </c>
      <c r="G137" s="140">
        <v>191.5</v>
      </c>
      <c r="H137" s="140">
        <v>92.2</v>
      </c>
      <c r="I137" s="140">
        <f t="shared" si="47"/>
        <v>48.146214099216714</v>
      </c>
      <c r="J137" s="141">
        <f t="shared" si="42"/>
        <v>48.146214099216714</v>
      </c>
      <c r="K137" s="72"/>
    </row>
    <row r="138" spans="1:13" x14ac:dyDescent="0.2">
      <c r="A138" s="135" t="s">
        <v>227</v>
      </c>
      <c r="B138" s="80" t="s">
        <v>200</v>
      </c>
      <c r="C138" s="136" t="s">
        <v>189</v>
      </c>
      <c r="D138" s="143"/>
      <c r="E138" s="143"/>
      <c r="F138" s="124">
        <f>F139</f>
        <v>301832.90000000002</v>
      </c>
      <c r="G138" s="124">
        <f>G139</f>
        <v>302147.89999999997</v>
      </c>
      <c r="H138" s="124">
        <f t="shared" ref="H138" si="71">H139</f>
        <v>205579.59999999998</v>
      </c>
      <c r="I138" s="124">
        <f t="shared" si="47"/>
        <v>68.110401483734861</v>
      </c>
      <c r="J138" s="134">
        <f t="shared" si="42"/>
        <v>68.039393952431908</v>
      </c>
      <c r="K138" s="72"/>
    </row>
    <row r="139" spans="1:13" ht="25.5" x14ac:dyDescent="0.2">
      <c r="A139" s="137" t="s">
        <v>336</v>
      </c>
      <c r="B139" s="80" t="s">
        <v>200</v>
      </c>
      <c r="C139" s="136" t="s">
        <v>190</v>
      </c>
      <c r="D139" s="143"/>
      <c r="E139" s="143"/>
      <c r="F139" s="124">
        <f>F145+F150+F157+F140+F160</f>
        <v>301832.90000000002</v>
      </c>
      <c r="G139" s="124">
        <f>G145+G150+G157+G140+G160</f>
        <v>302147.89999999997</v>
      </c>
      <c r="H139" s="124">
        <f>H145+H150+H157+H140+H160</f>
        <v>205579.59999999998</v>
      </c>
      <c r="I139" s="124">
        <f t="shared" si="47"/>
        <v>68.110401483734861</v>
      </c>
      <c r="J139" s="134">
        <f t="shared" si="42"/>
        <v>68.039393952431908</v>
      </c>
      <c r="K139" s="74" t="e">
        <f>K145+K150+K157+K140</f>
        <v>#REF!</v>
      </c>
    </row>
    <row r="140" spans="1:13" x14ac:dyDescent="0.2">
      <c r="A140" s="138" t="s">
        <v>236</v>
      </c>
      <c r="B140" s="77" t="s">
        <v>200</v>
      </c>
      <c r="C140" s="139" t="s">
        <v>237</v>
      </c>
      <c r="D140" s="143"/>
      <c r="E140" s="143"/>
      <c r="F140" s="140">
        <f>F141+F143</f>
        <v>35052.300000000003</v>
      </c>
      <c r="G140" s="140">
        <f>G141+G143</f>
        <v>34096.199999999997</v>
      </c>
      <c r="H140" s="140">
        <f t="shared" ref="H140" si="72">H141+H143</f>
        <v>21847.8</v>
      </c>
      <c r="I140" s="140">
        <f t="shared" si="47"/>
        <v>62.329148158608703</v>
      </c>
      <c r="J140" s="141">
        <f t="shared" ref="J140:J203" si="73">H140/G140*100</f>
        <v>64.076935259647712</v>
      </c>
      <c r="K140" s="73" t="e">
        <f>K141+#REF!</f>
        <v>#REF!</v>
      </c>
    </row>
    <row r="141" spans="1:13" ht="25.5" x14ac:dyDescent="0.2">
      <c r="A141" s="142" t="s">
        <v>67</v>
      </c>
      <c r="B141" s="77" t="s">
        <v>200</v>
      </c>
      <c r="C141" s="139" t="s">
        <v>237</v>
      </c>
      <c r="D141" s="143" t="s">
        <v>68</v>
      </c>
      <c r="E141" s="143"/>
      <c r="F141" s="140">
        <f>F142</f>
        <v>34994.300000000003</v>
      </c>
      <c r="G141" s="140">
        <f>G142</f>
        <v>34038.199999999997</v>
      </c>
      <c r="H141" s="140">
        <f t="shared" ref="H141" si="74">H142</f>
        <v>21806.7</v>
      </c>
      <c r="I141" s="140">
        <f t="shared" si="47"/>
        <v>62.315005586624103</v>
      </c>
      <c r="J141" s="141">
        <f t="shared" si="73"/>
        <v>64.065373609650351</v>
      </c>
      <c r="K141" s="83"/>
    </row>
    <row r="142" spans="1:13" ht="25.5" x14ac:dyDescent="0.2">
      <c r="A142" s="142" t="s">
        <v>69</v>
      </c>
      <c r="B142" s="77" t="s">
        <v>200</v>
      </c>
      <c r="C142" s="139" t="s">
        <v>237</v>
      </c>
      <c r="D142" s="143" t="s">
        <v>70</v>
      </c>
      <c r="E142" s="143">
        <v>900100</v>
      </c>
      <c r="F142" s="140">
        <v>34994.300000000003</v>
      </c>
      <c r="G142" s="140">
        <v>34038.199999999997</v>
      </c>
      <c r="H142" s="140">
        <v>21806.7</v>
      </c>
      <c r="I142" s="140">
        <f t="shared" si="47"/>
        <v>62.315005586624103</v>
      </c>
      <c r="J142" s="141">
        <f t="shared" si="73"/>
        <v>64.065373609650351</v>
      </c>
      <c r="K142" s="83"/>
      <c r="M142" s="75"/>
    </row>
    <row r="143" spans="1:13" x14ac:dyDescent="0.2">
      <c r="A143" s="142" t="s">
        <v>72</v>
      </c>
      <c r="B143" s="77" t="s">
        <v>200</v>
      </c>
      <c r="C143" s="139" t="s">
        <v>237</v>
      </c>
      <c r="D143" s="143">
        <v>800</v>
      </c>
      <c r="E143" s="143"/>
      <c r="F143" s="140">
        <f>F144</f>
        <v>58</v>
      </c>
      <c r="G143" s="140">
        <f>G144</f>
        <v>58</v>
      </c>
      <c r="H143" s="140">
        <f t="shared" ref="H143" si="75">H144</f>
        <v>41.1</v>
      </c>
      <c r="I143" s="140">
        <f t="shared" si="47"/>
        <v>70.862068965517238</v>
      </c>
      <c r="J143" s="141">
        <f t="shared" si="73"/>
        <v>70.862068965517238</v>
      </c>
      <c r="K143" s="83"/>
      <c r="M143" s="75"/>
    </row>
    <row r="144" spans="1:13" x14ac:dyDescent="0.2">
      <c r="A144" s="142" t="s">
        <v>74</v>
      </c>
      <c r="B144" s="77" t="s">
        <v>200</v>
      </c>
      <c r="C144" s="139" t="s">
        <v>237</v>
      </c>
      <c r="D144" s="143" t="s">
        <v>75</v>
      </c>
      <c r="E144" s="143">
        <v>900100</v>
      </c>
      <c r="F144" s="140">
        <v>58</v>
      </c>
      <c r="G144" s="140">
        <v>58</v>
      </c>
      <c r="H144" s="140">
        <v>41.1</v>
      </c>
      <c r="I144" s="140">
        <f t="shared" si="47"/>
        <v>70.862068965517238</v>
      </c>
      <c r="J144" s="141">
        <f t="shared" si="73"/>
        <v>70.862068965517238</v>
      </c>
      <c r="K144" s="83"/>
      <c r="M144" s="75"/>
    </row>
    <row r="145" spans="1:11" ht="25.5" x14ac:dyDescent="0.2">
      <c r="A145" s="152" t="s">
        <v>256</v>
      </c>
      <c r="B145" s="77" t="s">
        <v>200</v>
      </c>
      <c r="C145" s="154" t="s">
        <v>258</v>
      </c>
      <c r="D145" s="146"/>
      <c r="E145" s="146"/>
      <c r="F145" s="140">
        <f>F146+F148</f>
        <v>52767.1</v>
      </c>
      <c r="G145" s="140">
        <f>G146+G148</f>
        <v>52767.1</v>
      </c>
      <c r="H145" s="140">
        <f>H146+H148</f>
        <v>36288.5</v>
      </c>
      <c r="I145" s="140">
        <f t="shared" si="47"/>
        <v>68.771071368333679</v>
      </c>
      <c r="J145" s="141">
        <f t="shared" si="73"/>
        <v>68.771071368333679</v>
      </c>
      <c r="K145" s="72"/>
    </row>
    <row r="146" spans="1:11" ht="38.25" x14ac:dyDescent="0.2">
      <c r="A146" s="142" t="s">
        <v>62</v>
      </c>
      <c r="B146" s="77" t="s">
        <v>200</v>
      </c>
      <c r="C146" s="154" t="s">
        <v>258</v>
      </c>
      <c r="D146" s="143" t="s">
        <v>63</v>
      </c>
      <c r="E146" s="143"/>
      <c r="F146" s="140">
        <f>F147</f>
        <v>49930.1</v>
      </c>
      <c r="G146" s="140">
        <f>G147</f>
        <v>49930.1</v>
      </c>
      <c r="H146" s="140">
        <f t="shared" ref="H146" si="76">H147</f>
        <v>34997.9</v>
      </c>
      <c r="I146" s="140">
        <f t="shared" ref="I146:I209" si="77">H146/F146*100</f>
        <v>70.093791119985752</v>
      </c>
      <c r="J146" s="141">
        <f t="shared" si="73"/>
        <v>70.093791119985752</v>
      </c>
      <c r="K146" s="72"/>
    </row>
    <row r="147" spans="1:11" x14ac:dyDescent="0.2">
      <c r="A147" s="142" t="s">
        <v>81</v>
      </c>
      <c r="B147" s="77" t="s">
        <v>200</v>
      </c>
      <c r="C147" s="154" t="s">
        <v>258</v>
      </c>
      <c r="D147" s="143" t="s">
        <v>82</v>
      </c>
      <c r="E147" s="143">
        <v>900100</v>
      </c>
      <c r="F147" s="140">
        <v>49930.1</v>
      </c>
      <c r="G147" s="140">
        <v>49930.1</v>
      </c>
      <c r="H147" s="140">
        <v>34997.9</v>
      </c>
      <c r="I147" s="140">
        <f t="shared" si="77"/>
        <v>70.093791119985752</v>
      </c>
      <c r="J147" s="141">
        <f t="shared" si="73"/>
        <v>70.093791119985752</v>
      </c>
      <c r="K147" s="72"/>
    </row>
    <row r="148" spans="1:11" ht="25.5" x14ac:dyDescent="0.2">
      <c r="A148" s="142" t="s">
        <v>67</v>
      </c>
      <c r="B148" s="77" t="s">
        <v>200</v>
      </c>
      <c r="C148" s="154" t="s">
        <v>258</v>
      </c>
      <c r="D148" s="143" t="s">
        <v>68</v>
      </c>
      <c r="E148" s="143"/>
      <c r="F148" s="140">
        <f>F149</f>
        <v>2837</v>
      </c>
      <c r="G148" s="140">
        <f>G149</f>
        <v>2837</v>
      </c>
      <c r="H148" s="140">
        <f t="shared" ref="H148" si="78">H149</f>
        <v>1290.5999999999999</v>
      </c>
      <c r="I148" s="140">
        <f t="shared" si="77"/>
        <v>45.491716602044406</v>
      </c>
      <c r="J148" s="141">
        <f t="shared" si="73"/>
        <v>45.491716602044406</v>
      </c>
      <c r="K148" s="72"/>
    </row>
    <row r="149" spans="1:11" ht="25.5" x14ac:dyDescent="0.2">
      <c r="A149" s="142" t="s">
        <v>69</v>
      </c>
      <c r="B149" s="77" t="s">
        <v>200</v>
      </c>
      <c r="C149" s="154" t="s">
        <v>258</v>
      </c>
      <c r="D149" s="143" t="s">
        <v>70</v>
      </c>
      <c r="E149" s="143">
        <v>900100</v>
      </c>
      <c r="F149" s="140">
        <v>2837</v>
      </c>
      <c r="G149" s="140">
        <v>2837</v>
      </c>
      <c r="H149" s="140">
        <v>1290.5999999999999</v>
      </c>
      <c r="I149" s="140">
        <f t="shared" si="77"/>
        <v>45.491716602044406</v>
      </c>
      <c r="J149" s="141">
        <f t="shared" si="73"/>
        <v>45.491716602044406</v>
      </c>
      <c r="K149" s="72"/>
    </row>
    <row r="150" spans="1:11" ht="25.5" x14ac:dyDescent="0.2">
      <c r="A150" s="152" t="s">
        <v>257</v>
      </c>
      <c r="B150" s="77" t="s">
        <v>200</v>
      </c>
      <c r="C150" s="154" t="s">
        <v>259</v>
      </c>
      <c r="D150" s="82"/>
      <c r="E150" s="82"/>
      <c r="F150" s="140">
        <f>F151+F153+F155</f>
        <v>186495.2</v>
      </c>
      <c r="G150" s="140">
        <f>G151+G153+G155</f>
        <v>187766.3</v>
      </c>
      <c r="H150" s="140">
        <f t="shared" ref="H150" si="79">H151+H153+H155</f>
        <v>127754.3</v>
      </c>
      <c r="I150" s="140">
        <f t="shared" si="77"/>
        <v>68.502728220350974</v>
      </c>
      <c r="J150" s="141">
        <f t="shared" si="73"/>
        <v>68.038993152658392</v>
      </c>
      <c r="K150" s="72"/>
    </row>
    <row r="151" spans="1:11" ht="38.25" x14ac:dyDescent="0.2">
      <c r="A151" s="142" t="s">
        <v>62</v>
      </c>
      <c r="B151" s="77" t="s">
        <v>200</v>
      </c>
      <c r="C151" s="154" t="s">
        <v>259</v>
      </c>
      <c r="D151" s="143" t="s">
        <v>63</v>
      </c>
      <c r="E151" s="143"/>
      <c r="F151" s="140">
        <f>F152</f>
        <v>170616.6</v>
      </c>
      <c r="G151" s="140">
        <f>G152</f>
        <v>170616.6</v>
      </c>
      <c r="H151" s="140">
        <f t="shared" ref="H151" si="80">H152</f>
        <v>118519.5</v>
      </c>
      <c r="I151" s="140">
        <f t="shared" si="77"/>
        <v>69.465397856949437</v>
      </c>
      <c r="J151" s="141">
        <f t="shared" si="73"/>
        <v>69.465397856949437</v>
      </c>
      <c r="K151" s="72"/>
    </row>
    <row r="152" spans="1:11" x14ac:dyDescent="0.2">
      <c r="A152" s="142" t="s">
        <v>81</v>
      </c>
      <c r="B152" s="77" t="s">
        <v>200</v>
      </c>
      <c r="C152" s="154" t="s">
        <v>259</v>
      </c>
      <c r="D152" s="143" t="s">
        <v>82</v>
      </c>
      <c r="E152" s="143">
        <v>900100</v>
      </c>
      <c r="F152" s="140">
        <v>170616.6</v>
      </c>
      <c r="G152" s="140">
        <v>170616.6</v>
      </c>
      <c r="H152" s="140">
        <v>118519.5</v>
      </c>
      <c r="I152" s="140">
        <f t="shared" si="77"/>
        <v>69.465397856949437</v>
      </c>
      <c r="J152" s="141">
        <f t="shared" si="73"/>
        <v>69.465397856949437</v>
      </c>
      <c r="K152" s="72"/>
    </row>
    <row r="153" spans="1:11" ht="25.5" x14ac:dyDescent="0.2">
      <c r="A153" s="142" t="s">
        <v>67</v>
      </c>
      <c r="B153" s="77" t="s">
        <v>200</v>
      </c>
      <c r="C153" s="154" t="s">
        <v>259</v>
      </c>
      <c r="D153" s="143" t="s">
        <v>68</v>
      </c>
      <c r="E153" s="143"/>
      <c r="F153" s="140">
        <f>F154</f>
        <v>15745.7</v>
      </c>
      <c r="G153" s="140">
        <f>G154</f>
        <v>17016.8</v>
      </c>
      <c r="H153" s="140">
        <f t="shared" ref="H153" si="81">H154</f>
        <v>9178.6</v>
      </c>
      <c r="I153" s="140">
        <f t="shared" si="77"/>
        <v>58.292740240192565</v>
      </c>
      <c r="J153" s="141">
        <f t="shared" si="73"/>
        <v>53.938460815194404</v>
      </c>
      <c r="K153" s="72"/>
    </row>
    <row r="154" spans="1:11" ht="25.5" x14ac:dyDescent="0.2">
      <c r="A154" s="142" t="s">
        <v>69</v>
      </c>
      <c r="B154" s="77" t="s">
        <v>200</v>
      </c>
      <c r="C154" s="154" t="s">
        <v>259</v>
      </c>
      <c r="D154" s="143" t="s">
        <v>70</v>
      </c>
      <c r="E154" s="143">
        <v>900100</v>
      </c>
      <c r="F154" s="140">
        <v>15745.7</v>
      </c>
      <c r="G154" s="140">
        <v>17016.8</v>
      </c>
      <c r="H154" s="140">
        <v>9178.6</v>
      </c>
      <c r="I154" s="140">
        <f t="shared" si="77"/>
        <v>58.292740240192565</v>
      </c>
      <c r="J154" s="141">
        <f t="shared" si="73"/>
        <v>53.938460815194404</v>
      </c>
      <c r="K154" s="72"/>
    </row>
    <row r="155" spans="1:11" x14ac:dyDescent="0.2">
      <c r="A155" s="142" t="s">
        <v>72</v>
      </c>
      <c r="B155" s="77" t="s">
        <v>200</v>
      </c>
      <c r="C155" s="154" t="s">
        <v>259</v>
      </c>
      <c r="D155" s="143" t="s">
        <v>73</v>
      </c>
      <c r="E155" s="143"/>
      <c r="F155" s="140">
        <f>F156</f>
        <v>132.9</v>
      </c>
      <c r="G155" s="140">
        <f>G156</f>
        <v>132.9</v>
      </c>
      <c r="H155" s="140">
        <f t="shared" ref="H155" si="82">H156</f>
        <v>56.2</v>
      </c>
      <c r="I155" s="140">
        <f t="shared" si="77"/>
        <v>42.287434161023327</v>
      </c>
      <c r="J155" s="141">
        <f t="shared" si="73"/>
        <v>42.287434161023327</v>
      </c>
      <c r="K155" s="72"/>
    </row>
    <row r="156" spans="1:11" x14ac:dyDescent="0.2">
      <c r="A156" s="142" t="s">
        <v>74</v>
      </c>
      <c r="B156" s="77" t="s">
        <v>200</v>
      </c>
      <c r="C156" s="154" t="s">
        <v>259</v>
      </c>
      <c r="D156" s="143" t="s">
        <v>75</v>
      </c>
      <c r="E156" s="143">
        <v>900100</v>
      </c>
      <c r="F156" s="140">
        <v>132.9</v>
      </c>
      <c r="G156" s="140">
        <v>132.9</v>
      </c>
      <c r="H156" s="140">
        <v>56.2</v>
      </c>
      <c r="I156" s="140">
        <f t="shared" si="77"/>
        <v>42.287434161023327</v>
      </c>
      <c r="J156" s="141">
        <f t="shared" si="73"/>
        <v>42.287434161023327</v>
      </c>
      <c r="K156" s="72"/>
    </row>
    <row r="157" spans="1:11" x14ac:dyDescent="0.2">
      <c r="A157" s="142" t="s">
        <v>397</v>
      </c>
      <c r="B157" s="77" t="s">
        <v>200</v>
      </c>
      <c r="C157" s="154" t="s">
        <v>398</v>
      </c>
      <c r="D157" s="143"/>
      <c r="E157" s="143"/>
      <c r="F157" s="140">
        <f>F158</f>
        <v>300</v>
      </c>
      <c r="G157" s="140">
        <f>G158</f>
        <v>300</v>
      </c>
      <c r="H157" s="140">
        <f t="shared" ref="H157:H158" si="83">H158</f>
        <v>250.6</v>
      </c>
      <c r="I157" s="140">
        <f t="shared" si="77"/>
        <v>83.533333333333331</v>
      </c>
      <c r="J157" s="141">
        <f t="shared" si="73"/>
        <v>83.533333333333331</v>
      </c>
      <c r="K157" s="72"/>
    </row>
    <row r="158" spans="1:11" x14ac:dyDescent="0.2">
      <c r="A158" s="142" t="s">
        <v>72</v>
      </c>
      <c r="B158" s="77" t="s">
        <v>200</v>
      </c>
      <c r="C158" s="154" t="s">
        <v>398</v>
      </c>
      <c r="D158" s="143">
        <v>800</v>
      </c>
      <c r="E158" s="143"/>
      <c r="F158" s="140">
        <f>F159</f>
        <v>300</v>
      </c>
      <c r="G158" s="140">
        <f>G159</f>
        <v>300</v>
      </c>
      <c r="H158" s="140">
        <f t="shared" si="83"/>
        <v>250.6</v>
      </c>
      <c r="I158" s="140">
        <f t="shared" si="77"/>
        <v>83.533333333333331</v>
      </c>
      <c r="J158" s="141">
        <f t="shared" si="73"/>
        <v>83.533333333333331</v>
      </c>
      <c r="K158" s="72"/>
    </row>
    <row r="159" spans="1:11" x14ac:dyDescent="0.2">
      <c r="A159" s="142" t="s">
        <v>74</v>
      </c>
      <c r="B159" s="77" t="s">
        <v>200</v>
      </c>
      <c r="C159" s="154" t="s">
        <v>398</v>
      </c>
      <c r="D159" s="143">
        <v>850</v>
      </c>
      <c r="E159" s="143">
        <v>900100</v>
      </c>
      <c r="F159" s="140">
        <v>300</v>
      </c>
      <c r="G159" s="140">
        <v>300</v>
      </c>
      <c r="H159" s="140">
        <v>250.6</v>
      </c>
      <c r="I159" s="140">
        <f t="shared" si="77"/>
        <v>83.533333333333331</v>
      </c>
      <c r="J159" s="141">
        <f t="shared" si="73"/>
        <v>83.533333333333331</v>
      </c>
      <c r="K159" s="72"/>
    </row>
    <row r="160" spans="1:11" ht="25.5" x14ac:dyDescent="0.2">
      <c r="A160" s="142" t="s">
        <v>648</v>
      </c>
      <c r="B160" s="77" t="s">
        <v>200</v>
      </c>
      <c r="C160" s="154" t="s">
        <v>647</v>
      </c>
      <c r="D160" s="146"/>
      <c r="E160" s="143"/>
      <c r="F160" s="140">
        <f>F161+F163</f>
        <v>27218.300000000003</v>
      </c>
      <c r="G160" s="140">
        <f>G161+G163</f>
        <v>27218.300000000003</v>
      </c>
      <c r="H160" s="140">
        <f t="shared" ref="H160" si="84">H161+H163</f>
        <v>19438.400000000001</v>
      </c>
      <c r="I160" s="140">
        <f t="shared" si="77"/>
        <v>71.416657175503246</v>
      </c>
      <c r="J160" s="141">
        <f t="shared" si="73"/>
        <v>71.416657175503246</v>
      </c>
      <c r="K160" s="72"/>
    </row>
    <row r="161" spans="1:11" ht="38.25" x14ac:dyDescent="0.2">
      <c r="A161" s="142" t="s">
        <v>62</v>
      </c>
      <c r="B161" s="77" t="s">
        <v>200</v>
      </c>
      <c r="C161" s="154" t="s">
        <v>647</v>
      </c>
      <c r="D161" s="143" t="s">
        <v>63</v>
      </c>
      <c r="E161" s="143"/>
      <c r="F161" s="140">
        <f>F162</f>
        <v>26484.400000000001</v>
      </c>
      <c r="G161" s="140">
        <f>G162</f>
        <v>26484.400000000001</v>
      </c>
      <c r="H161" s="140">
        <f t="shared" ref="H161" si="85">H162</f>
        <v>19045.2</v>
      </c>
      <c r="I161" s="140">
        <f t="shared" si="77"/>
        <v>71.911011765416617</v>
      </c>
      <c r="J161" s="141">
        <f t="shared" si="73"/>
        <v>71.911011765416617</v>
      </c>
      <c r="K161" s="72"/>
    </row>
    <row r="162" spans="1:11" x14ac:dyDescent="0.2">
      <c r="A162" s="142" t="s">
        <v>81</v>
      </c>
      <c r="B162" s="77" t="s">
        <v>200</v>
      </c>
      <c r="C162" s="154" t="s">
        <v>647</v>
      </c>
      <c r="D162" s="143" t="s">
        <v>82</v>
      </c>
      <c r="E162" s="143">
        <v>900100</v>
      </c>
      <c r="F162" s="140">
        <v>26484.400000000001</v>
      </c>
      <c r="G162" s="140">
        <v>26484.400000000001</v>
      </c>
      <c r="H162" s="140">
        <v>19045.2</v>
      </c>
      <c r="I162" s="140">
        <f t="shared" si="77"/>
        <v>71.911011765416617</v>
      </c>
      <c r="J162" s="141">
        <f t="shared" si="73"/>
        <v>71.911011765416617</v>
      </c>
      <c r="K162" s="72"/>
    </row>
    <row r="163" spans="1:11" ht="25.5" x14ac:dyDescent="0.2">
      <c r="A163" s="142" t="s">
        <v>67</v>
      </c>
      <c r="B163" s="77" t="s">
        <v>200</v>
      </c>
      <c r="C163" s="154" t="s">
        <v>647</v>
      </c>
      <c r="D163" s="143" t="s">
        <v>68</v>
      </c>
      <c r="E163" s="143"/>
      <c r="F163" s="140">
        <f>F164</f>
        <v>733.9</v>
      </c>
      <c r="G163" s="140">
        <f>G164</f>
        <v>733.9</v>
      </c>
      <c r="H163" s="140">
        <f t="shared" ref="H163" si="86">H164</f>
        <v>393.2</v>
      </c>
      <c r="I163" s="140">
        <f t="shared" si="77"/>
        <v>53.576781577871643</v>
      </c>
      <c r="J163" s="141">
        <f t="shared" si="73"/>
        <v>53.576781577871643</v>
      </c>
      <c r="K163" s="72"/>
    </row>
    <row r="164" spans="1:11" ht="25.5" x14ac:dyDescent="0.2">
      <c r="A164" s="142" t="s">
        <v>69</v>
      </c>
      <c r="B164" s="77" t="s">
        <v>200</v>
      </c>
      <c r="C164" s="154" t="s">
        <v>647</v>
      </c>
      <c r="D164" s="143" t="s">
        <v>70</v>
      </c>
      <c r="E164" s="143">
        <v>900100</v>
      </c>
      <c r="F164" s="140">
        <v>733.9</v>
      </c>
      <c r="G164" s="140">
        <v>733.9</v>
      </c>
      <c r="H164" s="140">
        <v>393.2</v>
      </c>
      <c r="I164" s="140">
        <f t="shared" si="77"/>
        <v>53.576781577871643</v>
      </c>
      <c r="J164" s="141">
        <f t="shared" si="73"/>
        <v>53.576781577871643</v>
      </c>
      <c r="K164" s="72"/>
    </row>
    <row r="165" spans="1:11" ht="38.25" x14ac:dyDescent="0.2">
      <c r="A165" s="151" t="s">
        <v>480</v>
      </c>
      <c r="B165" s="80" t="s">
        <v>200</v>
      </c>
      <c r="C165" s="136" t="s">
        <v>156</v>
      </c>
      <c r="D165" s="143"/>
      <c r="E165" s="143"/>
      <c r="F165" s="124">
        <f>F166+F171</f>
        <v>250.2</v>
      </c>
      <c r="G165" s="124">
        <f>G166+G171</f>
        <v>250.3</v>
      </c>
      <c r="H165" s="124">
        <f t="shared" ref="H165" si="87">H166+H171</f>
        <v>244</v>
      </c>
      <c r="I165" s="124">
        <f t="shared" si="77"/>
        <v>97.521982414068759</v>
      </c>
      <c r="J165" s="134">
        <f t="shared" si="73"/>
        <v>97.48302037554933</v>
      </c>
      <c r="K165" s="72"/>
    </row>
    <row r="166" spans="1:11" ht="38.25" x14ac:dyDescent="0.2">
      <c r="A166" s="151" t="s">
        <v>568</v>
      </c>
      <c r="B166" s="80" t="s">
        <v>200</v>
      </c>
      <c r="C166" s="136" t="s">
        <v>157</v>
      </c>
      <c r="D166" s="143"/>
      <c r="E166" s="143"/>
      <c r="F166" s="124">
        <f t="shared" ref="F166:G169" si="88">F167</f>
        <v>250</v>
      </c>
      <c r="G166" s="124">
        <f t="shared" si="88"/>
        <v>250</v>
      </c>
      <c r="H166" s="124">
        <f t="shared" ref="H166" si="89">H167</f>
        <v>244</v>
      </c>
      <c r="I166" s="124">
        <f t="shared" si="77"/>
        <v>97.6</v>
      </c>
      <c r="J166" s="134">
        <f t="shared" si="73"/>
        <v>97.6</v>
      </c>
      <c r="K166" s="72"/>
    </row>
    <row r="167" spans="1:11" ht="25.5" x14ac:dyDescent="0.2">
      <c r="A167" s="148" t="s">
        <v>683</v>
      </c>
      <c r="B167" s="80" t="s">
        <v>200</v>
      </c>
      <c r="C167" s="153" t="s">
        <v>681</v>
      </c>
      <c r="D167" s="147"/>
      <c r="E167" s="147"/>
      <c r="F167" s="124">
        <f t="shared" si="88"/>
        <v>250</v>
      </c>
      <c r="G167" s="124">
        <f t="shared" si="88"/>
        <v>250</v>
      </c>
      <c r="H167" s="124">
        <f t="shared" ref="H167:H169" si="90">H168</f>
        <v>244</v>
      </c>
      <c r="I167" s="124">
        <f t="shared" si="77"/>
        <v>97.6</v>
      </c>
      <c r="J167" s="134">
        <f t="shared" si="73"/>
        <v>97.6</v>
      </c>
      <c r="K167" s="72"/>
    </row>
    <row r="168" spans="1:11" ht="38.25" x14ac:dyDescent="0.2">
      <c r="A168" s="142" t="s">
        <v>684</v>
      </c>
      <c r="B168" s="77" t="s">
        <v>200</v>
      </c>
      <c r="C168" s="154" t="s">
        <v>682</v>
      </c>
      <c r="D168" s="143"/>
      <c r="E168" s="143"/>
      <c r="F168" s="140">
        <f t="shared" si="88"/>
        <v>250</v>
      </c>
      <c r="G168" s="140">
        <f t="shared" si="88"/>
        <v>250</v>
      </c>
      <c r="H168" s="140">
        <f t="shared" si="90"/>
        <v>244</v>
      </c>
      <c r="I168" s="140">
        <f t="shared" si="77"/>
        <v>97.6</v>
      </c>
      <c r="J168" s="141">
        <f t="shared" si="73"/>
        <v>97.6</v>
      </c>
      <c r="K168" s="72"/>
    </row>
    <row r="169" spans="1:11" ht="25.5" x14ac:dyDescent="0.2">
      <c r="A169" s="142" t="s">
        <v>67</v>
      </c>
      <c r="B169" s="77" t="s">
        <v>200</v>
      </c>
      <c r="C169" s="154" t="s">
        <v>682</v>
      </c>
      <c r="D169" s="143" t="s">
        <v>68</v>
      </c>
      <c r="E169" s="143"/>
      <c r="F169" s="140">
        <f t="shared" si="88"/>
        <v>250</v>
      </c>
      <c r="G169" s="140">
        <f t="shared" si="88"/>
        <v>250</v>
      </c>
      <c r="H169" s="140">
        <f t="shared" si="90"/>
        <v>244</v>
      </c>
      <c r="I169" s="140">
        <f t="shared" si="77"/>
        <v>97.6</v>
      </c>
      <c r="J169" s="141">
        <f t="shared" si="73"/>
        <v>97.6</v>
      </c>
      <c r="K169" s="72"/>
    </row>
    <row r="170" spans="1:11" ht="25.5" x14ac:dyDescent="0.2">
      <c r="A170" s="142" t="s">
        <v>69</v>
      </c>
      <c r="B170" s="77" t="s">
        <v>200</v>
      </c>
      <c r="C170" s="154" t="s">
        <v>682</v>
      </c>
      <c r="D170" s="143" t="s">
        <v>70</v>
      </c>
      <c r="E170" s="143">
        <v>900100</v>
      </c>
      <c r="F170" s="140">
        <v>250</v>
      </c>
      <c r="G170" s="140">
        <v>250</v>
      </c>
      <c r="H170" s="140">
        <v>244</v>
      </c>
      <c r="I170" s="140">
        <f t="shared" si="77"/>
        <v>97.6</v>
      </c>
      <c r="J170" s="141">
        <f t="shared" si="73"/>
        <v>97.6</v>
      </c>
      <c r="K170" s="72"/>
    </row>
    <row r="171" spans="1:11" x14ac:dyDescent="0.2">
      <c r="A171" s="151" t="s">
        <v>120</v>
      </c>
      <c r="B171" s="80" t="s">
        <v>200</v>
      </c>
      <c r="C171" s="136" t="s">
        <v>474</v>
      </c>
      <c r="D171" s="90"/>
      <c r="E171" s="90"/>
      <c r="F171" s="124">
        <f>F172</f>
        <v>0.2</v>
      </c>
      <c r="G171" s="124">
        <f>G172</f>
        <v>0.3</v>
      </c>
      <c r="H171" s="124">
        <f t="shared" ref="H171" si="91">H172</f>
        <v>0</v>
      </c>
      <c r="I171" s="124">
        <f t="shared" si="77"/>
        <v>0</v>
      </c>
      <c r="J171" s="134">
        <f t="shared" si="73"/>
        <v>0</v>
      </c>
      <c r="K171" s="72"/>
    </row>
    <row r="172" spans="1:11" ht="25.5" x14ac:dyDescent="0.2">
      <c r="A172" s="163" t="s">
        <v>566</v>
      </c>
      <c r="B172" s="80" t="s">
        <v>200</v>
      </c>
      <c r="C172" s="136" t="s">
        <v>564</v>
      </c>
      <c r="D172" s="147"/>
      <c r="E172" s="147"/>
      <c r="F172" s="124">
        <f t="shared" ref="F172:H174" si="92">F173</f>
        <v>0.2</v>
      </c>
      <c r="G172" s="124">
        <f t="shared" si="92"/>
        <v>0.3</v>
      </c>
      <c r="H172" s="124">
        <f t="shared" si="92"/>
        <v>0</v>
      </c>
      <c r="I172" s="124">
        <f t="shared" si="77"/>
        <v>0</v>
      </c>
      <c r="J172" s="134">
        <f t="shared" si="73"/>
        <v>0</v>
      </c>
      <c r="K172" s="72"/>
    </row>
    <row r="173" spans="1:11" ht="38.25" x14ac:dyDescent="0.2">
      <c r="A173" s="164" t="s">
        <v>567</v>
      </c>
      <c r="B173" s="77" t="s">
        <v>200</v>
      </c>
      <c r="C173" s="139" t="s">
        <v>565</v>
      </c>
      <c r="D173" s="143"/>
      <c r="E173" s="143"/>
      <c r="F173" s="140">
        <f t="shared" si="92"/>
        <v>0.2</v>
      </c>
      <c r="G173" s="140">
        <f t="shared" si="92"/>
        <v>0.3</v>
      </c>
      <c r="H173" s="140">
        <f t="shared" si="92"/>
        <v>0</v>
      </c>
      <c r="I173" s="140">
        <f t="shared" si="77"/>
        <v>0</v>
      </c>
      <c r="J173" s="141">
        <f t="shared" si="73"/>
        <v>0</v>
      </c>
      <c r="K173" s="72"/>
    </row>
    <row r="174" spans="1:11" ht="25.5" x14ac:dyDescent="0.2">
      <c r="A174" s="142" t="s">
        <v>67</v>
      </c>
      <c r="B174" s="77" t="s">
        <v>200</v>
      </c>
      <c r="C174" s="139" t="s">
        <v>565</v>
      </c>
      <c r="D174" s="143" t="s">
        <v>68</v>
      </c>
      <c r="E174" s="143"/>
      <c r="F174" s="140">
        <f t="shared" si="92"/>
        <v>0.2</v>
      </c>
      <c r="G174" s="140">
        <f t="shared" si="92"/>
        <v>0.3</v>
      </c>
      <c r="H174" s="140">
        <f t="shared" si="92"/>
        <v>0</v>
      </c>
      <c r="I174" s="140">
        <f t="shared" si="77"/>
        <v>0</v>
      </c>
      <c r="J174" s="141">
        <f t="shared" si="73"/>
        <v>0</v>
      </c>
      <c r="K174" s="72"/>
    </row>
    <row r="175" spans="1:11" ht="25.5" x14ac:dyDescent="0.2">
      <c r="A175" s="142" t="s">
        <v>69</v>
      </c>
      <c r="B175" s="77" t="s">
        <v>200</v>
      </c>
      <c r="C175" s="139" t="s">
        <v>565</v>
      </c>
      <c r="D175" s="143" t="s">
        <v>70</v>
      </c>
      <c r="E175" s="143">
        <v>900203</v>
      </c>
      <c r="F175" s="140">
        <v>0.2</v>
      </c>
      <c r="G175" s="140">
        <v>0.3</v>
      </c>
      <c r="H175" s="140">
        <v>0</v>
      </c>
      <c r="I175" s="140">
        <f t="shared" si="77"/>
        <v>0</v>
      </c>
      <c r="J175" s="141">
        <f t="shared" si="73"/>
        <v>0</v>
      </c>
      <c r="K175" s="72"/>
    </row>
    <row r="176" spans="1:11" x14ac:dyDescent="0.2">
      <c r="A176" s="148" t="s">
        <v>549</v>
      </c>
      <c r="B176" s="80" t="s">
        <v>200</v>
      </c>
      <c r="C176" s="136" t="s">
        <v>159</v>
      </c>
      <c r="D176" s="147"/>
      <c r="E176" s="147"/>
      <c r="F176" s="124">
        <f t="shared" ref="F176:G178" si="93">F177</f>
        <v>55000</v>
      </c>
      <c r="G176" s="124">
        <f t="shared" si="93"/>
        <v>55000</v>
      </c>
      <c r="H176" s="124">
        <f t="shared" ref="H176:H178" si="94">H177</f>
        <v>37697.9</v>
      </c>
      <c r="I176" s="124">
        <f t="shared" si="77"/>
        <v>68.541636363636371</v>
      </c>
      <c r="J176" s="134">
        <f t="shared" si="73"/>
        <v>68.541636363636371</v>
      </c>
      <c r="K176" s="72"/>
    </row>
    <row r="177" spans="1:11" x14ac:dyDescent="0.2">
      <c r="A177" s="148" t="s">
        <v>120</v>
      </c>
      <c r="B177" s="80" t="s">
        <v>200</v>
      </c>
      <c r="C177" s="136" t="s">
        <v>661</v>
      </c>
      <c r="D177" s="143"/>
      <c r="E177" s="143"/>
      <c r="F177" s="124">
        <f t="shared" si="93"/>
        <v>55000</v>
      </c>
      <c r="G177" s="124">
        <f t="shared" si="93"/>
        <v>55000</v>
      </c>
      <c r="H177" s="124">
        <f>H178</f>
        <v>37697.9</v>
      </c>
      <c r="I177" s="124">
        <f t="shared" si="77"/>
        <v>68.541636363636371</v>
      </c>
      <c r="J177" s="134">
        <f t="shared" si="73"/>
        <v>68.541636363636371</v>
      </c>
      <c r="K177" s="72"/>
    </row>
    <row r="178" spans="1:11" ht="25.5" x14ac:dyDescent="0.2">
      <c r="A178" s="148" t="s">
        <v>336</v>
      </c>
      <c r="B178" s="80" t="s">
        <v>200</v>
      </c>
      <c r="C178" s="136" t="s">
        <v>662</v>
      </c>
      <c r="D178" s="147"/>
      <c r="E178" s="147"/>
      <c r="F178" s="124">
        <f t="shared" si="93"/>
        <v>55000</v>
      </c>
      <c r="G178" s="124">
        <f t="shared" si="93"/>
        <v>55000</v>
      </c>
      <c r="H178" s="124">
        <f t="shared" si="94"/>
        <v>37697.9</v>
      </c>
      <c r="I178" s="124">
        <f t="shared" si="77"/>
        <v>68.541636363636371</v>
      </c>
      <c r="J178" s="134">
        <f t="shared" si="73"/>
        <v>68.541636363636371</v>
      </c>
      <c r="K178" s="72"/>
    </row>
    <row r="179" spans="1:11" ht="38.25" x14ac:dyDescent="0.2">
      <c r="A179" s="142" t="s">
        <v>664</v>
      </c>
      <c r="B179" s="77" t="s">
        <v>200</v>
      </c>
      <c r="C179" s="139" t="s">
        <v>663</v>
      </c>
      <c r="D179" s="143"/>
      <c r="E179" s="143"/>
      <c r="F179" s="140">
        <f t="shared" ref="F179:H180" si="95">F180</f>
        <v>55000</v>
      </c>
      <c r="G179" s="140">
        <f t="shared" si="95"/>
        <v>55000</v>
      </c>
      <c r="H179" s="140">
        <f t="shared" si="95"/>
        <v>37697.9</v>
      </c>
      <c r="I179" s="140">
        <f t="shared" si="77"/>
        <v>68.541636363636371</v>
      </c>
      <c r="J179" s="141">
        <f t="shared" si="73"/>
        <v>68.541636363636371</v>
      </c>
      <c r="K179" s="72"/>
    </row>
    <row r="180" spans="1:11" ht="25.5" x14ac:dyDescent="0.2">
      <c r="A180" s="142" t="s">
        <v>83</v>
      </c>
      <c r="B180" s="77" t="s">
        <v>200</v>
      </c>
      <c r="C180" s="139" t="s">
        <v>663</v>
      </c>
      <c r="D180" s="143" t="s">
        <v>84</v>
      </c>
      <c r="E180" s="143"/>
      <c r="F180" s="140">
        <f t="shared" si="95"/>
        <v>55000</v>
      </c>
      <c r="G180" s="140">
        <f t="shared" si="95"/>
        <v>55000</v>
      </c>
      <c r="H180" s="140">
        <f t="shared" si="95"/>
        <v>37697.9</v>
      </c>
      <c r="I180" s="140">
        <f t="shared" si="77"/>
        <v>68.541636363636371</v>
      </c>
      <c r="J180" s="141">
        <f t="shared" si="73"/>
        <v>68.541636363636371</v>
      </c>
      <c r="K180" s="72"/>
    </row>
    <row r="181" spans="1:11" x14ac:dyDescent="0.2">
      <c r="A181" s="142" t="s">
        <v>85</v>
      </c>
      <c r="B181" s="77" t="s">
        <v>200</v>
      </c>
      <c r="C181" s="139" t="s">
        <v>663</v>
      </c>
      <c r="D181" s="143" t="s">
        <v>86</v>
      </c>
      <c r="E181" s="143">
        <v>900100</v>
      </c>
      <c r="F181" s="140">
        <v>55000</v>
      </c>
      <c r="G181" s="140">
        <v>55000</v>
      </c>
      <c r="H181" s="140">
        <v>37697.9</v>
      </c>
      <c r="I181" s="140">
        <f t="shared" si="77"/>
        <v>68.541636363636371</v>
      </c>
      <c r="J181" s="141">
        <f t="shared" si="73"/>
        <v>68.541636363636371</v>
      </c>
      <c r="K181" s="72"/>
    </row>
    <row r="182" spans="1:11" x14ac:dyDescent="0.2">
      <c r="A182" s="160" t="s">
        <v>192</v>
      </c>
      <c r="B182" s="80" t="s">
        <v>200</v>
      </c>
      <c r="C182" s="81" t="s">
        <v>145</v>
      </c>
      <c r="D182" s="143"/>
      <c r="E182" s="143"/>
      <c r="F182" s="124">
        <f t="shared" ref="F182:G184" si="96">F183</f>
        <v>31243</v>
      </c>
      <c r="G182" s="124">
        <f t="shared" si="96"/>
        <v>21371</v>
      </c>
      <c r="H182" s="124">
        <f t="shared" ref="H182:H183" si="97">H183</f>
        <v>8025.3</v>
      </c>
      <c r="I182" s="124">
        <f t="shared" si="77"/>
        <v>25.68671382389655</v>
      </c>
      <c r="J182" s="134">
        <f t="shared" si="73"/>
        <v>37.552290487108699</v>
      </c>
      <c r="K182" s="122" t="e">
        <f>K183+#REF!</f>
        <v>#REF!</v>
      </c>
    </row>
    <row r="183" spans="1:11" x14ac:dyDescent="0.2">
      <c r="A183" s="148" t="s">
        <v>686</v>
      </c>
      <c r="B183" s="80" t="s">
        <v>200</v>
      </c>
      <c r="C183" s="136" t="s">
        <v>685</v>
      </c>
      <c r="D183" s="143"/>
      <c r="E183" s="143"/>
      <c r="F183" s="124">
        <f t="shared" si="96"/>
        <v>31243</v>
      </c>
      <c r="G183" s="124">
        <f t="shared" si="96"/>
        <v>21371</v>
      </c>
      <c r="H183" s="124">
        <f t="shared" si="97"/>
        <v>8025.3</v>
      </c>
      <c r="I183" s="124">
        <f t="shared" si="77"/>
        <v>25.68671382389655</v>
      </c>
      <c r="J183" s="134">
        <f t="shared" si="73"/>
        <v>37.552290487108699</v>
      </c>
      <c r="K183" s="72"/>
    </row>
    <row r="184" spans="1:11" x14ac:dyDescent="0.2">
      <c r="A184" s="142" t="s">
        <v>72</v>
      </c>
      <c r="B184" s="77" t="s">
        <v>200</v>
      </c>
      <c r="C184" s="139" t="s">
        <v>685</v>
      </c>
      <c r="D184" s="143" t="s">
        <v>73</v>
      </c>
      <c r="E184" s="143"/>
      <c r="F184" s="140">
        <f t="shared" si="96"/>
        <v>31243</v>
      </c>
      <c r="G184" s="140">
        <f t="shared" si="96"/>
        <v>21371</v>
      </c>
      <c r="H184" s="140">
        <f t="shared" ref="H184" si="98">H185</f>
        <v>8025.3</v>
      </c>
      <c r="I184" s="140">
        <f t="shared" si="77"/>
        <v>25.68671382389655</v>
      </c>
      <c r="J184" s="141">
        <f t="shared" si="73"/>
        <v>37.552290487108699</v>
      </c>
      <c r="K184" s="72"/>
    </row>
    <row r="185" spans="1:11" x14ac:dyDescent="0.2">
      <c r="A185" s="142" t="s">
        <v>687</v>
      </c>
      <c r="B185" s="77" t="s">
        <v>200</v>
      </c>
      <c r="C185" s="139" t="s">
        <v>685</v>
      </c>
      <c r="D185" s="143">
        <v>830</v>
      </c>
      <c r="E185" s="143">
        <v>900100</v>
      </c>
      <c r="F185" s="140">
        <v>31243</v>
      </c>
      <c r="G185" s="140">
        <v>21371</v>
      </c>
      <c r="H185" s="140">
        <f>5913.1+2112.2</f>
        <v>8025.3</v>
      </c>
      <c r="I185" s="140">
        <f t="shared" si="77"/>
        <v>25.68671382389655</v>
      </c>
      <c r="J185" s="141">
        <f t="shared" si="73"/>
        <v>37.552290487108699</v>
      </c>
      <c r="K185" s="72"/>
    </row>
    <row r="186" spans="1:11" x14ac:dyDescent="0.2">
      <c r="A186" s="104" t="s">
        <v>87</v>
      </c>
      <c r="B186" s="80" t="s">
        <v>337</v>
      </c>
      <c r="C186" s="103"/>
      <c r="D186" s="143"/>
      <c r="E186" s="143"/>
      <c r="F186" s="124">
        <f>S29+F187</f>
        <v>65</v>
      </c>
      <c r="G186" s="124">
        <f>T29+G187</f>
        <v>65</v>
      </c>
      <c r="H186" s="124">
        <f t="shared" ref="H186:H190" si="99">H187</f>
        <v>0</v>
      </c>
      <c r="I186" s="124">
        <f t="shared" si="77"/>
        <v>0</v>
      </c>
      <c r="J186" s="134">
        <f t="shared" si="73"/>
        <v>0</v>
      </c>
      <c r="K186" s="72"/>
    </row>
    <row r="187" spans="1:11" x14ac:dyDescent="0.2">
      <c r="A187" s="78" t="s">
        <v>88</v>
      </c>
      <c r="B187" s="80" t="s">
        <v>201</v>
      </c>
      <c r="C187" s="139"/>
      <c r="D187" s="143"/>
      <c r="E187" s="143"/>
      <c r="F187" s="124">
        <f t="shared" ref="F187:G190" si="100">F188</f>
        <v>65</v>
      </c>
      <c r="G187" s="124">
        <f t="shared" si="100"/>
        <v>65</v>
      </c>
      <c r="H187" s="124">
        <f t="shared" si="99"/>
        <v>0</v>
      </c>
      <c r="I187" s="124">
        <f t="shared" si="77"/>
        <v>0</v>
      </c>
      <c r="J187" s="134">
        <f t="shared" si="73"/>
        <v>0</v>
      </c>
      <c r="K187" s="72"/>
    </row>
    <row r="188" spans="1:11" ht="25.5" x14ac:dyDescent="0.2">
      <c r="A188" s="135" t="s">
        <v>600</v>
      </c>
      <c r="B188" s="80" t="s">
        <v>201</v>
      </c>
      <c r="C188" s="136" t="s">
        <v>174</v>
      </c>
      <c r="D188" s="143"/>
      <c r="E188" s="143"/>
      <c r="F188" s="124">
        <f t="shared" si="100"/>
        <v>65</v>
      </c>
      <c r="G188" s="124">
        <f t="shared" si="100"/>
        <v>65</v>
      </c>
      <c r="H188" s="124">
        <f t="shared" si="99"/>
        <v>0</v>
      </c>
      <c r="I188" s="124">
        <f t="shared" si="77"/>
        <v>0</v>
      </c>
      <c r="J188" s="134">
        <f t="shared" si="73"/>
        <v>0</v>
      </c>
      <c r="K188" s="72"/>
    </row>
    <row r="189" spans="1:11" x14ac:dyDescent="0.2">
      <c r="A189" s="135" t="s">
        <v>227</v>
      </c>
      <c r="B189" s="80" t="s">
        <v>201</v>
      </c>
      <c r="C189" s="136" t="s">
        <v>189</v>
      </c>
      <c r="D189" s="143"/>
      <c r="E189" s="143"/>
      <c r="F189" s="124">
        <f t="shared" si="100"/>
        <v>65</v>
      </c>
      <c r="G189" s="124">
        <f t="shared" si="100"/>
        <v>65</v>
      </c>
      <c r="H189" s="124">
        <f t="shared" si="99"/>
        <v>0</v>
      </c>
      <c r="I189" s="124">
        <f t="shared" si="77"/>
        <v>0</v>
      </c>
      <c r="J189" s="134">
        <f t="shared" si="73"/>
        <v>0</v>
      </c>
      <c r="K189" s="72"/>
    </row>
    <row r="190" spans="1:11" ht="25.5" x14ac:dyDescent="0.2">
      <c r="A190" s="137" t="s">
        <v>336</v>
      </c>
      <c r="B190" s="80" t="s">
        <v>201</v>
      </c>
      <c r="C190" s="136" t="s">
        <v>190</v>
      </c>
      <c r="D190" s="143"/>
      <c r="E190" s="143"/>
      <c r="F190" s="124">
        <f t="shared" si="100"/>
        <v>65</v>
      </c>
      <c r="G190" s="124">
        <f t="shared" si="100"/>
        <v>65</v>
      </c>
      <c r="H190" s="124">
        <f t="shared" si="99"/>
        <v>0</v>
      </c>
      <c r="I190" s="124">
        <f t="shared" si="77"/>
        <v>0</v>
      </c>
      <c r="J190" s="134">
        <f t="shared" si="73"/>
        <v>0</v>
      </c>
      <c r="K190" s="72"/>
    </row>
    <row r="191" spans="1:11" x14ac:dyDescent="0.2">
      <c r="A191" s="152" t="s">
        <v>263</v>
      </c>
      <c r="B191" s="77" t="s">
        <v>201</v>
      </c>
      <c r="C191" s="154" t="s">
        <v>264</v>
      </c>
      <c r="D191" s="82"/>
      <c r="E191" s="82"/>
      <c r="F191" s="140">
        <f t="shared" ref="F191:H192" si="101">F192</f>
        <v>65</v>
      </c>
      <c r="G191" s="140">
        <f t="shared" si="101"/>
        <v>65</v>
      </c>
      <c r="H191" s="140">
        <f t="shared" si="101"/>
        <v>0</v>
      </c>
      <c r="I191" s="140">
        <f t="shared" si="77"/>
        <v>0</v>
      </c>
      <c r="J191" s="141">
        <f t="shared" si="73"/>
        <v>0</v>
      </c>
      <c r="K191" s="72"/>
    </row>
    <row r="192" spans="1:11" ht="25.5" x14ac:dyDescent="0.2">
      <c r="A192" s="142" t="s">
        <v>67</v>
      </c>
      <c r="B192" s="77" t="s">
        <v>201</v>
      </c>
      <c r="C192" s="154" t="s">
        <v>264</v>
      </c>
      <c r="D192" s="143" t="s">
        <v>68</v>
      </c>
      <c r="E192" s="143"/>
      <c r="F192" s="140">
        <f t="shared" si="101"/>
        <v>65</v>
      </c>
      <c r="G192" s="140">
        <f t="shared" si="101"/>
        <v>65</v>
      </c>
      <c r="H192" s="140">
        <f t="shared" si="101"/>
        <v>0</v>
      </c>
      <c r="I192" s="140">
        <f t="shared" si="77"/>
        <v>0</v>
      </c>
      <c r="J192" s="141">
        <f t="shared" si="73"/>
        <v>0</v>
      </c>
      <c r="K192" s="72"/>
    </row>
    <row r="193" spans="1:11" ht="25.5" x14ac:dyDescent="0.2">
      <c r="A193" s="142" t="s">
        <v>69</v>
      </c>
      <c r="B193" s="77" t="s">
        <v>201</v>
      </c>
      <c r="C193" s="154" t="s">
        <v>264</v>
      </c>
      <c r="D193" s="143" t="s">
        <v>70</v>
      </c>
      <c r="E193" s="143">
        <v>900100</v>
      </c>
      <c r="F193" s="140">
        <v>65</v>
      </c>
      <c r="G193" s="140">
        <v>65</v>
      </c>
      <c r="H193" s="140">
        <v>0</v>
      </c>
      <c r="I193" s="140">
        <f t="shared" si="77"/>
        <v>0</v>
      </c>
      <c r="J193" s="141">
        <f t="shared" si="73"/>
        <v>0</v>
      </c>
      <c r="K193" s="72"/>
    </row>
    <row r="194" spans="1:11" ht="25.5" x14ac:dyDescent="0.2">
      <c r="A194" s="104" t="s">
        <v>89</v>
      </c>
      <c r="B194" s="80" t="s">
        <v>338</v>
      </c>
      <c r="C194" s="154"/>
      <c r="D194" s="143"/>
      <c r="E194" s="143"/>
      <c r="F194" s="124">
        <f>F195+F232+F202</f>
        <v>72784</v>
      </c>
      <c r="G194" s="124">
        <f>G195+G232+G202</f>
        <v>72784</v>
      </c>
      <c r="H194" s="124">
        <f>H195+H232+H202</f>
        <v>47474.2</v>
      </c>
      <c r="I194" s="124">
        <f t="shared" si="77"/>
        <v>65.226148604088806</v>
      </c>
      <c r="J194" s="134">
        <f t="shared" si="73"/>
        <v>65.226148604088806</v>
      </c>
      <c r="K194" s="72"/>
    </row>
    <row r="195" spans="1:11" x14ac:dyDescent="0.2">
      <c r="A195" s="78" t="s">
        <v>400</v>
      </c>
      <c r="B195" s="80" t="s">
        <v>202</v>
      </c>
      <c r="C195" s="139"/>
      <c r="D195" s="143"/>
      <c r="E195" s="143"/>
      <c r="F195" s="124">
        <f t="shared" ref="F195:G197" si="102">F196</f>
        <v>5337.2</v>
      </c>
      <c r="G195" s="124">
        <f t="shared" si="102"/>
        <v>5337.2</v>
      </c>
      <c r="H195" s="124">
        <f t="shared" ref="H195:H197" si="103">H196</f>
        <v>5003.6000000000004</v>
      </c>
      <c r="I195" s="124">
        <f t="shared" si="77"/>
        <v>93.749531589597552</v>
      </c>
      <c r="J195" s="134">
        <f t="shared" si="73"/>
        <v>93.749531589597552</v>
      </c>
      <c r="K195" s="72"/>
    </row>
    <row r="196" spans="1:11" ht="25.5" x14ac:dyDescent="0.2">
      <c r="A196" s="137" t="s">
        <v>491</v>
      </c>
      <c r="B196" s="80" t="s">
        <v>202</v>
      </c>
      <c r="C196" s="136" t="s">
        <v>167</v>
      </c>
      <c r="D196" s="143"/>
      <c r="E196" s="143"/>
      <c r="F196" s="124">
        <f t="shared" si="102"/>
        <v>5337.2</v>
      </c>
      <c r="G196" s="124">
        <f t="shared" si="102"/>
        <v>5337.2</v>
      </c>
      <c r="H196" s="124">
        <f t="shared" si="103"/>
        <v>5003.6000000000004</v>
      </c>
      <c r="I196" s="124">
        <f t="shared" si="77"/>
        <v>93.749531589597552</v>
      </c>
      <c r="J196" s="134">
        <f t="shared" si="73"/>
        <v>93.749531589597552</v>
      </c>
      <c r="K196" s="72"/>
    </row>
    <row r="197" spans="1:11" ht="25.5" x14ac:dyDescent="0.2">
      <c r="A197" s="137" t="s">
        <v>389</v>
      </c>
      <c r="B197" s="80" t="s">
        <v>202</v>
      </c>
      <c r="C197" s="136" t="s">
        <v>172</v>
      </c>
      <c r="D197" s="147"/>
      <c r="E197" s="147"/>
      <c r="F197" s="124">
        <f t="shared" si="102"/>
        <v>5337.2</v>
      </c>
      <c r="G197" s="124">
        <f t="shared" si="102"/>
        <v>5337.2</v>
      </c>
      <c r="H197" s="124">
        <f t="shared" si="103"/>
        <v>5003.6000000000004</v>
      </c>
      <c r="I197" s="124">
        <f t="shared" si="77"/>
        <v>93.749531589597552</v>
      </c>
      <c r="J197" s="134">
        <f t="shared" si="73"/>
        <v>93.749531589597552</v>
      </c>
      <c r="K197" s="72"/>
    </row>
    <row r="198" spans="1:11" ht="63.75" x14ac:dyDescent="0.2">
      <c r="A198" s="165" t="s">
        <v>588</v>
      </c>
      <c r="B198" s="80" t="s">
        <v>202</v>
      </c>
      <c r="C198" s="136" t="s">
        <v>173</v>
      </c>
      <c r="D198" s="147"/>
      <c r="E198" s="147"/>
      <c r="F198" s="124">
        <f t="shared" ref="F198:H200" si="104">F199</f>
        <v>5337.2</v>
      </c>
      <c r="G198" s="124">
        <f t="shared" si="104"/>
        <v>5337.2</v>
      </c>
      <c r="H198" s="124">
        <f t="shared" si="104"/>
        <v>5003.6000000000004</v>
      </c>
      <c r="I198" s="124">
        <f t="shared" si="77"/>
        <v>93.749531589597552</v>
      </c>
      <c r="J198" s="134">
        <f t="shared" si="73"/>
        <v>93.749531589597552</v>
      </c>
      <c r="K198" s="72"/>
    </row>
    <row r="199" spans="1:11" ht="25.5" x14ac:dyDescent="0.2">
      <c r="A199" s="166" t="s">
        <v>266</v>
      </c>
      <c r="B199" s="77" t="s">
        <v>202</v>
      </c>
      <c r="C199" s="139" t="s">
        <v>270</v>
      </c>
      <c r="D199" s="143"/>
      <c r="E199" s="143"/>
      <c r="F199" s="140">
        <f t="shared" si="104"/>
        <v>5337.2</v>
      </c>
      <c r="G199" s="140">
        <f t="shared" si="104"/>
        <v>5337.2</v>
      </c>
      <c r="H199" s="140">
        <f t="shared" si="104"/>
        <v>5003.6000000000004</v>
      </c>
      <c r="I199" s="140">
        <f t="shared" si="77"/>
        <v>93.749531589597552</v>
      </c>
      <c r="J199" s="141">
        <f t="shared" si="73"/>
        <v>93.749531589597552</v>
      </c>
      <c r="K199" s="72"/>
    </row>
    <row r="200" spans="1:11" ht="25.5" x14ac:dyDescent="0.2">
      <c r="A200" s="142" t="s">
        <v>67</v>
      </c>
      <c r="B200" s="77" t="s">
        <v>202</v>
      </c>
      <c r="C200" s="139" t="s">
        <v>270</v>
      </c>
      <c r="D200" s="143" t="s">
        <v>68</v>
      </c>
      <c r="E200" s="143"/>
      <c r="F200" s="140">
        <f t="shared" si="104"/>
        <v>5337.2</v>
      </c>
      <c r="G200" s="140">
        <f t="shared" si="104"/>
        <v>5337.2</v>
      </c>
      <c r="H200" s="140">
        <f t="shared" si="104"/>
        <v>5003.6000000000004</v>
      </c>
      <c r="I200" s="140">
        <f t="shared" si="77"/>
        <v>93.749531589597552</v>
      </c>
      <c r="J200" s="141">
        <f t="shared" si="73"/>
        <v>93.749531589597552</v>
      </c>
      <c r="K200" s="72"/>
    </row>
    <row r="201" spans="1:11" ht="25.5" x14ac:dyDescent="0.2">
      <c r="A201" s="142" t="s">
        <v>69</v>
      </c>
      <c r="B201" s="77" t="s">
        <v>202</v>
      </c>
      <c r="C201" s="139" t="s">
        <v>270</v>
      </c>
      <c r="D201" s="143" t="s">
        <v>70</v>
      </c>
      <c r="E201" s="143">
        <v>900100</v>
      </c>
      <c r="F201" s="140">
        <v>5337.2</v>
      </c>
      <c r="G201" s="140">
        <v>5337.2</v>
      </c>
      <c r="H201" s="140">
        <v>5003.6000000000004</v>
      </c>
      <c r="I201" s="140">
        <f t="shared" si="77"/>
        <v>93.749531589597552</v>
      </c>
      <c r="J201" s="141">
        <f t="shared" si="73"/>
        <v>93.749531589597552</v>
      </c>
      <c r="K201" s="72"/>
    </row>
    <row r="202" spans="1:11" ht="25.5" x14ac:dyDescent="0.2">
      <c r="A202" s="148" t="s">
        <v>401</v>
      </c>
      <c r="B202" s="80" t="s">
        <v>399</v>
      </c>
      <c r="C202" s="139"/>
      <c r="D202" s="143"/>
      <c r="E202" s="143"/>
      <c r="F202" s="124">
        <f>F203</f>
        <v>28813.600000000002</v>
      </c>
      <c r="G202" s="124">
        <f>G203</f>
        <v>28813.600000000002</v>
      </c>
      <c r="H202" s="124">
        <f t="shared" ref="H202" si="105">H203</f>
        <v>19102.600000000002</v>
      </c>
      <c r="I202" s="124">
        <f t="shared" si="77"/>
        <v>66.297165227531451</v>
      </c>
      <c r="J202" s="134">
        <f t="shared" si="73"/>
        <v>66.297165227531451</v>
      </c>
      <c r="K202" s="74">
        <f t="shared" ref="K202" si="106">K203</f>
        <v>0</v>
      </c>
    </row>
    <row r="203" spans="1:11" ht="25.5" x14ac:dyDescent="0.2">
      <c r="A203" s="137" t="s">
        <v>491</v>
      </c>
      <c r="B203" s="80" t="s">
        <v>399</v>
      </c>
      <c r="C203" s="136" t="s">
        <v>167</v>
      </c>
      <c r="D203" s="143"/>
      <c r="E203" s="143"/>
      <c r="F203" s="124">
        <f>F204+F213+F218+F223</f>
        <v>28813.600000000002</v>
      </c>
      <c r="G203" s="124">
        <f>G204+G213+G218+G223</f>
        <v>28813.600000000002</v>
      </c>
      <c r="H203" s="124">
        <f>H204+H213+H218+H223</f>
        <v>19102.600000000002</v>
      </c>
      <c r="I203" s="124">
        <f t="shared" si="77"/>
        <v>66.297165227531451</v>
      </c>
      <c r="J203" s="134">
        <f t="shared" si="73"/>
        <v>66.297165227531451</v>
      </c>
      <c r="K203" s="72"/>
    </row>
    <row r="204" spans="1:11" ht="38.25" x14ac:dyDescent="0.2">
      <c r="A204" s="137" t="s">
        <v>694</v>
      </c>
      <c r="B204" s="80" t="s">
        <v>399</v>
      </c>
      <c r="C204" s="136" t="s">
        <v>268</v>
      </c>
      <c r="D204" s="147"/>
      <c r="E204" s="147"/>
      <c r="F204" s="124">
        <f>F205+F209</f>
        <v>2170</v>
      </c>
      <c r="G204" s="124">
        <f>G205+G209</f>
        <v>2170</v>
      </c>
      <c r="H204" s="124">
        <f t="shared" ref="H204" si="107">H205+H209</f>
        <v>406</v>
      </c>
      <c r="I204" s="124">
        <f t="shared" si="77"/>
        <v>18.70967741935484</v>
      </c>
      <c r="J204" s="134">
        <f t="shared" ref="J204:J267" si="108">H204/G204*100</f>
        <v>18.70967741935484</v>
      </c>
      <c r="K204" s="72"/>
    </row>
    <row r="205" spans="1:11" ht="38.25" x14ac:dyDescent="0.2">
      <c r="A205" s="165" t="s">
        <v>695</v>
      </c>
      <c r="B205" s="77" t="s">
        <v>399</v>
      </c>
      <c r="C205" s="136" t="s">
        <v>269</v>
      </c>
      <c r="D205" s="147"/>
      <c r="E205" s="147"/>
      <c r="F205" s="124">
        <f t="shared" ref="F205:H207" si="109">F206</f>
        <v>2000</v>
      </c>
      <c r="G205" s="124">
        <f t="shared" si="109"/>
        <v>2000</v>
      </c>
      <c r="H205" s="124">
        <f t="shared" si="109"/>
        <v>406</v>
      </c>
      <c r="I205" s="124">
        <f t="shared" si="77"/>
        <v>20.3</v>
      </c>
      <c r="J205" s="134">
        <f t="shared" si="108"/>
        <v>20.3</v>
      </c>
      <c r="K205" s="72"/>
    </row>
    <row r="206" spans="1:11" ht="25.5" x14ac:dyDescent="0.2">
      <c r="A206" s="166" t="s">
        <v>432</v>
      </c>
      <c r="B206" s="77" t="s">
        <v>399</v>
      </c>
      <c r="C206" s="139" t="s">
        <v>589</v>
      </c>
      <c r="D206" s="143"/>
      <c r="E206" s="143"/>
      <c r="F206" s="140">
        <f t="shared" si="109"/>
        <v>2000</v>
      </c>
      <c r="G206" s="140">
        <f t="shared" si="109"/>
        <v>2000</v>
      </c>
      <c r="H206" s="140">
        <f t="shared" si="109"/>
        <v>406</v>
      </c>
      <c r="I206" s="140">
        <f t="shared" si="77"/>
        <v>20.3</v>
      </c>
      <c r="J206" s="141">
        <f t="shared" si="108"/>
        <v>20.3</v>
      </c>
      <c r="K206" s="72"/>
    </row>
    <row r="207" spans="1:11" ht="25.5" x14ac:dyDescent="0.2">
      <c r="A207" s="142" t="s">
        <v>67</v>
      </c>
      <c r="B207" s="77" t="s">
        <v>399</v>
      </c>
      <c r="C207" s="139" t="s">
        <v>589</v>
      </c>
      <c r="D207" s="143" t="s">
        <v>68</v>
      </c>
      <c r="E207" s="143"/>
      <c r="F207" s="140">
        <f t="shared" si="109"/>
        <v>2000</v>
      </c>
      <c r="G207" s="140">
        <f t="shared" si="109"/>
        <v>2000</v>
      </c>
      <c r="H207" s="140">
        <f t="shared" si="109"/>
        <v>406</v>
      </c>
      <c r="I207" s="140">
        <f t="shared" si="77"/>
        <v>20.3</v>
      </c>
      <c r="J207" s="141">
        <f t="shared" si="108"/>
        <v>20.3</v>
      </c>
      <c r="K207" s="72"/>
    </row>
    <row r="208" spans="1:11" ht="25.5" x14ac:dyDescent="0.2">
      <c r="A208" s="142" t="s">
        <v>69</v>
      </c>
      <c r="B208" s="77" t="s">
        <v>399</v>
      </c>
      <c r="C208" s="139" t="s">
        <v>589</v>
      </c>
      <c r="D208" s="143" t="s">
        <v>70</v>
      </c>
      <c r="E208" s="143">
        <v>900100</v>
      </c>
      <c r="F208" s="140">
        <v>2000</v>
      </c>
      <c r="G208" s="140">
        <v>2000</v>
      </c>
      <c r="H208" s="140">
        <v>406</v>
      </c>
      <c r="I208" s="140">
        <f t="shared" si="77"/>
        <v>20.3</v>
      </c>
      <c r="J208" s="141">
        <f t="shared" si="108"/>
        <v>20.3</v>
      </c>
      <c r="K208" s="72"/>
    </row>
    <row r="209" spans="1:11" ht="51" x14ac:dyDescent="0.2">
      <c r="A209" s="148" t="s">
        <v>723</v>
      </c>
      <c r="B209" s="80" t="s">
        <v>399</v>
      </c>
      <c r="C209" s="136" t="s">
        <v>721</v>
      </c>
      <c r="D209" s="143"/>
      <c r="E209" s="143"/>
      <c r="F209" s="124">
        <f>F210</f>
        <v>170</v>
      </c>
      <c r="G209" s="124">
        <f>G210</f>
        <v>170</v>
      </c>
      <c r="H209" s="124">
        <f t="shared" ref="H209" si="110">H210</f>
        <v>0</v>
      </c>
      <c r="I209" s="140">
        <f t="shared" si="77"/>
        <v>0</v>
      </c>
      <c r="J209" s="134">
        <f t="shared" si="108"/>
        <v>0</v>
      </c>
      <c r="K209" s="72"/>
    </row>
    <row r="210" spans="1:11" ht="25.5" x14ac:dyDescent="0.2">
      <c r="A210" s="142" t="s">
        <v>432</v>
      </c>
      <c r="B210" s="77" t="s">
        <v>399</v>
      </c>
      <c r="C210" s="139" t="s">
        <v>722</v>
      </c>
      <c r="D210" s="143"/>
      <c r="E210" s="143"/>
      <c r="F210" s="140">
        <f t="shared" ref="F210:H211" si="111">F211</f>
        <v>170</v>
      </c>
      <c r="G210" s="140">
        <f t="shared" si="111"/>
        <v>170</v>
      </c>
      <c r="H210" s="140">
        <f t="shared" si="111"/>
        <v>0</v>
      </c>
      <c r="I210" s="140">
        <f t="shared" ref="I210:I273" si="112">H210/F210*100</f>
        <v>0</v>
      </c>
      <c r="J210" s="141">
        <f t="shared" si="108"/>
        <v>0</v>
      </c>
      <c r="K210" s="72"/>
    </row>
    <row r="211" spans="1:11" ht="25.5" x14ac:dyDescent="0.2">
      <c r="A211" s="142" t="s">
        <v>67</v>
      </c>
      <c r="B211" s="77" t="s">
        <v>399</v>
      </c>
      <c r="C211" s="139" t="s">
        <v>722</v>
      </c>
      <c r="D211" s="143" t="s">
        <v>68</v>
      </c>
      <c r="E211" s="143"/>
      <c r="F211" s="140">
        <f t="shared" si="111"/>
        <v>170</v>
      </c>
      <c r="G211" s="140">
        <f t="shared" si="111"/>
        <v>170</v>
      </c>
      <c r="H211" s="140">
        <f t="shared" si="111"/>
        <v>0</v>
      </c>
      <c r="I211" s="140">
        <f t="shared" si="112"/>
        <v>0</v>
      </c>
      <c r="J211" s="141">
        <f t="shared" si="108"/>
        <v>0</v>
      </c>
      <c r="K211" s="72"/>
    </row>
    <row r="212" spans="1:11" ht="25.5" x14ac:dyDescent="0.2">
      <c r="A212" s="142" t="s">
        <v>69</v>
      </c>
      <c r="B212" s="77" t="s">
        <v>399</v>
      </c>
      <c r="C212" s="139" t="s">
        <v>722</v>
      </c>
      <c r="D212" s="143" t="s">
        <v>70</v>
      </c>
      <c r="E212" s="143">
        <v>900100</v>
      </c>
      <c r="F212" s="140">
        <v>170</v>
      </c>
      <c r="G212" s="140">
        <v>170</v>
      </c>
      <c r="H212" s="140">
        <v>0</v>
      </c>
      <c r="I212" s="140">
        <f t="shared" si="112"/>
        <v>0</v>
      </c>
      <c r="J212" s="141">
        <f t="shared" si="108"/>
        <v>0</v>
      </c>
      <c r="K212" s="72"/>
    </row>
    <row r="213" spans="1:11" ht="25.5" x14ac:dyDescent="0.2">
      <c r="A213" s="137" t="s">
        <v>388</v>
      </c>
      <c r="B213" s="80" t="s">
        <v>399</v>
      </c>
      <c r="C213" s="136" t="s">
        <v>243</v>
      </c>
      <c r="D213" s="147"/>
      <c r="E213" s="147"/>
      <c r="F213" s="124">
        <f t="shared" ref="F213:H216" si="113">F214</f>
        <v>600.4</v>
      </c>
      <c r="G213" s="124">
        <f t="shared" si="113"/>
        <v>600.4</v>
      </c>
      <c r="H213" s="124">
        <f t="shared" si="113"/>
        <v>387.8</v>
      </c>
      <c r="I213" s="124">
        <f t="shared" si="112"/>
        <v>64.590273151232509</v>
      </c>
      <c r="J213" s="134">
        <f t="shared" si="108"/>
        <v>64.590273151232509</v>
      </c>
      <c r="K213" s="72"/>
    </row>
    <row r="214" spans="1:11" ht="25.5" x14ac:dyDescent="0.2">
      <c r="A214" s="165" t="s">
        <v>591</v>
      </c>
      <c r="B214" s="80" t="s">
        <v>399</v>
      </c>
      <c r="C214" s="136" t="s">
        <v>244</v>
      </c>
      <c r="D214" s="147"/>
      <c r="E214" s="147"/>
      <c r="F214" s="124">
        <f>F215</f>
        <v>600.4</v>
      </c>
      <c r="G214" s="124">
        <f>G215</f>
        <v>600.4</v>
      </c>
      <c r="H214" s="124">
        <f t="shared" si="113"/>
        <v>387.8</v>
      </c>
      <c r="I214" s="124">
        <f t="shared" si="112"/>
        <v>64.590273151232509</v>
      </c>
      <c r="J214" s="134">
        <f t="shared" si="108"/>
        <v>64.590273151232509</v>
      </c>
      <c r="K214" s="72"/>
    </row>
    <row r="215" spans="1:11" ht="25.5" x14ac:dyDescent="0.2">
      <c r="A215" s="166" t="s">
        <v>242</v>
      </c>
      <c r="B215" s="77" t="s">
        <v>399</v>
      </c>
      <c r="C215" s="139" t="s">
        <v>245</v>
      </c>
      <c r="D215" s="143"/>
      <c r="E215" s="143"/>
      <c r="F215" s="140">
        <f t="shared" si="113"/>
        <v>600.4</v>
      </c>
      <c r="G215" s="140">
        <f t="shared" si="113"/>
        <v>600.4</v>
      </c>
      <c r="H215" s="140">
        <f t="shared" si="113"/>
        <v>387.8</v>
      </c>
      <c r="I215" s="140">
        <f t="shared" si="112"/>
        <v>64.590273151232509</v>
      </c>
      <c r="J215" s="141">
        <f t="shared" si="108"/>
        <v>64.590273151232509</v>
      </c>
      <c r="K215" s="72"/>
    </row>
    <row r="216" spans="1:11" ht="25.5" x14ac:dyDescent="0.2">
      <c r="A216" s="142" t="s">
        <v>67</v>
      </c>
      <c r="B216" s="77" t="s">
        <v>399</v>
      </c>
      <c r="C216" s="139" t="s">
        <v>245</v>
      </c>
      <c r="D216" s="143">
        <v>200</v>
      </c>
      <c r="E216" s="143"/>
      <c r="F216" s="140">
        <f t="shared" si="113"/>
        <v>600.4</v>
      </c>
      <c r="G216" s="140">
        <f t="shared" si="113"/>
        <v>600.4</v>
      </c>
      <c r="H216" s="140">
        <f t="shared" si="113"/>
        <v>387.8</v>
      </c>
      <c r="I216" s="140">
        <f t="shared" si="112"/>
        <v>64.590273151232509</v>
      </c>
      <c r="J216" s="141">
        <f t="shared" si="108"/>
        <v>64.590273151232509</v>
      </c>
      <c r="K216" s="72"/>
    </row>
    <row r="217" spans="1:11" ht="25.5" x14ac:dyDescent="0.2">
      <c r="A217" s="142" t="s">
        <v>69</v>
      </c>
      <c r="B217" s="77" t="s">
        <v>399</v>
      </c>
      <c r="C217" s="139" t="s">
        <v>245</v>
      </c>
      <c r="D217" s="143">
        <v>240</v>
      </c>
      <c r="E217" s="143">
        <v>900100</v>
      </c>
      <c r="F217" s="140">
        <v>600.4</v>
      </c>
      <c r="G217" s="140">
        <v>600.4</v>
      </c>
      <c r="H217" s="140">
        <v>387.8</v>
      </c>
      <c r="I217" s="140">
        <f t="shared" si="112"/>
        <v>64.590273151232509</v>
      </c>
      <c r="J217" s="141">
        <f t="shared" si="108"/>
        <v>64.590273151232509</v>
      </c>
      <c r="K217" s="72"/>
    </row>
    <row r="218" spans="1:11" ht="38.25" x14ac:dyDescent="0.2">
      <c r="A218" s="137" t="s">
        <v>592</v>
      </c>
      <c r="B218" s="80" t="s">
        <v>399</v>
      </c>
      <c r="C218" s="136" t="s">
        <v>271</v>
      </c>
      <c r="D218" s="147"/>
      <c r="E218" s="147"/>
      <c r="F218" s="124">
        <f t="shared" ref="F218:H221" si="114">F219</f>
        <v>51</v>
      </c>
      <c r="G218" s="124">
        <f t="shared" si="114"/>
        <v>51</v>
      </c>
      <c r="H218" s="124">
        <f t="shared" si="114"/>
        <v>36.200000000000003</v>
      </c>
      <c r="I218" s="140">
        <f t="shared" si="112"/>
        <v>70.980392156862749</v>
      </c>
      <c r="J218" s="134">
        <f t="shared" si="108"/>
        <v>70.980392156862749</v>
      </c>
      <c r="K218" s="72"/>
    </row>
    <row r="219" spans="1:11" ht="25.5" x14ac:dyDescent="0.2">
      <c r="A219" s="165" t="s">
        <v>593</v>
      </c>
      <c r="B219" s="80" t="s">
        <v>399</v>
      </c>
      <c r="C219" s="136" t="s">
        <v>272</v>
      </c>
      <c r="D219" s="147"/>
      <c r="E219" s="147"/>
      <c r="F219" s="124">
        <f t="shared" si="114"/>
        <v>51</v>
      </c>
      <c r="G219" s="124">
        <f t="shared" si="114"/>
        <v>51</v>
      </c>
      <c r="H219" s="124">
        <f t="shared" si="114"/>
        <v>36.200000000000003</v>
      </c>
      <c r="I219" s="140">
        <f t="shared" si="112"/>
        <v>70.980392156862749</v>
      </c>
      <c r="J219" s="134">
        <f t="shared" si="108"/>
        <v>70.980392156862749</v>
      </c>
      <c r="K219" s="72"/>
    </row>
    <row r="220" spans="1:11" ht="25.5" x14ac:dyDescent="0.2">
      <c r="A220" s="166" t="s">
        <v>265</v>
      </c>
      <c r="B220" s="77" t="s">
        <v>399</v>
      </c>
      <c r="C220" s="139" t="s">
        <v>590</v>
      </c>
      <c r="D220" s="143"/>
      <c r="E220" s="143"/>
      <c r="F220" s="140">
        <f t="shared" si="114"/>
        <v>51</v>
      </c>
      <c r="G220" s="140">
        <f t="shared" si="114"/>
        <v>51</v>
      </c>
      <c r="H220" s="140">
        <f t="shared" si="114"/>
        <v>36.200000000000003</v>
      </c>
      <c r="I220" s="140">
        <f t="shared" si="112"/>
        <v>70.980392156862749</v>
      </c>
      <c r="J220" s="141">
        <f t="shared" si="108"/>
        <v>70.980392156862749</v>
      </c>
      <c r="K220" s="72"/>
    </row>
    <row r="221" spans="1:11" ht="25.5" x14ac:dyDescent="0.2">
      <c r="A221" s="142" t="s">
        <v>67</v>
      </c>
      <c r="B221" s="77" t="s">
        <v>399</v>
      </c>
      <c r="C221" s="139" t="s">
        <v>590</v>
      </c>
      <c r="D221" s="143">
        <v>200</v>
      </c>
      <c r="E221" s="143"/>
      <c r="F221" s="140">
        <f t="shared" si="114"/>
        <v>51</v>
      </c>
      <c r="G221" s="140">
        <f t="shared" si="114"/>
        <v>51</v>
      </c>
      <c r="H221" s="140">
        <f t="shared" si="114"/>
        <v>36.200000000000003</v>
      </c>
      <c r="I221" s="140">
        <f t="shared" si="112"/>
        <v>70.980392156862749</v>
      </c>
      <c r="J221" s="141">
        <f t="shared" si="108"/>
        <v>70.980392156862749</v>
      </c>
      <c r="K221" s="72"/>
    </row>
    <row r="222" spans="1:11" ht="25.5" x14ac:dyDescent="0.2">
      <c r="A222" s="142" t="s">
        <v>69</v>
      </c>
      <c r="B222" s="77" t="s">
        <v>399</v>
      </c>
      <c r="C222" s="139" t="s">
        <v>590</v>
      </c>
      <c r="D222" s="143">
        <v>240</v>
      </c>
      <c r="E222" s="143">
        <v>900100</v>
      </c>
      <c r="F222" s="140">
        <v>51</v>
      </c>
      <c r="G222" s="140">
        <v>51</v>
      </c>
      <c r="H222" s="140">
        <v>36.200000000000003</v>
      </c>
      <c r="I222" s="140">
        <f t="shared" si="112"/>
        <v>70.980392156862749</v>
      </c>
      <c r="J222" s="141">
        <f t="shared" si="108"/>
        <v>70.980392156862749</v>
      </c>
      <c r="K222" s="72"/>
    </row>
    <row r="223" spans="1:11" x14ac:dyDescent="0.2">
      <c r="A223" s="148" t="s">
        <v>120</v>
      </c>
      <c r="B223" s="80" t="s">
        <v>399</v>
      </c>
      <c r="C223" s="136" t="s">
        <v>420</v>
      </c>
      <c r="D223" s="147"/>
      <c r="E223" s="147"/>
      <c r="F223" s="124">
        <f>F224</f>
        <v>25992.2</v>
      </c>
      <c r="G223" s="124">
        <f>G224</f>
        <v>25992.2</v>
      </c>
      <c r="H223" s="124">
        <f t="shared" ref="H223:H226" si="115">H224</f>
        <v>18272.600000000002</v>
      </c>
      <c r="I223" s="124">
        <f t="shared" si="112"/>
        <v>70.30032086549042</v>
      </c>
      <c r="J223" s="134">
        <f t="shared" si="108"/>
        <v>70.30032086549042</v>
      </c>
      <c r="K223" s="72"/>
    </row>
    <row r="224" spans="1:11" ht="25.5" x14ac:dyDescent="0.2">
      <c r="A224" s="148" t="s">
        <v>336</v>
      </c>
      <c r="B224" s="80" t="s">
        <v>399</v>
      </c>
      <c r="C224" s="136" t="s">
        <v>421</v>
      </c>
      <c r="D224" s="147"/>
      <c r="E224" s="147"/>
      <c r="F224" s="124">
        <f>F225</f>
        <v>25992.2</v>
      </c>
      <c r="G224" s="124">
        <f>G225</f>
        <v>25992.2</v>
      </c>
      <c r="H224" s="124">
        <f t="shared" si="115"/>
        <v>18272.600000000002</v>
      </c>
      <c r="I224" s="124">
        <f t="shared" si="112"/>
        <v>70.30032086549042</v>
      </c>
      <c r="J224" s="134">
        <f t="shared" si="108"/>
        <v>70.30032086549042</v>
      </c>
      <c r="K224" s="72"/>
    </row>
    <row r="225" spans="1:11" x14ac:dyDescent="0.2">
      <c r="A225" s="142" t="s">
        <v>423</v>
      </c>
      <c r="B225" s="77" t="s">
        <v>399</v>
      </c>
      <c r="C225" s="139" t="s">
        <v>422</v>
      </c>
      <c r="D225" s="143"/>
      <c r="E225" s="143"/>
      <c r="F225" s="140">
        <f>F226+F230+F228</f>
        <v>25992.2</v>
      </c>
      <c r="G225" s="140">
        <f>G226+G230+G228</f>
        <v>25992.2</v>
      </c>
      <c r="H225" s="140">
        <f t="shared" ref="H225" si="116">H226+H230+H228</f>
        <v>18272.600000000002</v>
      </c>
      <c r="I225" s="140">
        <f t="shared" si="112"/>
        <v>70.30032086549042</v>
      </c>
      <c r="J225" s="141">
        <f t="shared" si="108"/>
        <v>70.30032086549042</v>
      </c>
      <c r="K225" s="72"/>
    </row>
    <row r="226" spans="1:11" ht="38.25" x14ac:dyDescent="0.2">
      <c r="A226" s="142" t="s">
        <v>62</v>
      </c>
      <c r="B226" s="77" t="s">
        <v>399</v>
      </c>
      <c r="C226" s="139" t="s">
        <v>422</v>
      </c>
      <c r="D226" s="143" t="s">
        <v>63</v>
      </c>
      <c r="E226" s="143"/>
      <c r="F226" s="140">
        <f>F227</f>
        <v>23259.3</v>
      </c>
      <c r="G226" s="140">
        <f>G227</f>
        <v>23259.3</v>
      </c>
      <c r="H226" s="140">
        <f t="shared" si="115"/>
        <v>16599.3</v>
      </c>
      <c r="I226" s="140">
        <f t="shared" si="112"/>
        <v>71.366292192800302</v>
      </c>
      <c r="J226" s="141">
        <f t="shared" si="108"/>
        <v>71.366292192800302</v>
      </c>
      <c r="K226" s="72"/>
    </row>
    <row r="227" spans="1:11" x14ac:dyDescent="0.2">
      <c r="A227" s="142" t="s">
        <v>81</v>
      </c>
      <c r="B227" s="77" t="s">
        <v>399</v>
      </c>
      <c r="C227" s="139" t="s">
        <v>422</v>
      </c>
      <c r="D227" s="143" t="s">
        <v>82</v>
      </c>
      <c r="E227" s="143">
        <v>900100</v>
      </c>
      <c r="F227" s="140">
        <v>23259.3</v>
      </c>
      <c r="G227" s="140">
        <v>23259.3</v>
      </c>
      <c r="H227" s="140">
        <v>16599.3</v>
      </c>
      <c r="I227" s="140">
        <f t="shared" si="112"/>
        <v>71.366292192800302</v>
      </c>
      <c r="J227" s="141">
        <f t="shared" si="108"/>
        <v>71.366292192800302</v>
      </c>
      <c r="K227" s="72"/>
    </row>
    <row r="228" spans="1:11" ht="25.5" x14ac:dyDescent="0.2">
      <c r="A228" s="142" t="s">
        <v>67</v>
      </c>
      <c r="B228" s="77" t="s">
        <v>399</v>
      </c>
      <c r="C228" s="139" t="s">
        <v>422</v>
      </c>
      <c r="D228" s="143">
        <v>200</v>
      </c>
      <c r="E228" s="143"/>
      <c r="F228" s="140">
        <f t="shared" ref="F228:G228" si="117">F229</f>
        <v>2578.6999999999998</v>
      </c>
      <c r="G228" s="140">
        <f t="shared" si="117"/>
        <v>2578.6999999999998</v>
      </c>
      <c r="H228" s="140">
        <f t="shared" ref="H228" si="118">H229</f>
        <v>1562.9</v>
      </c>
      <c r="I228" s="140">
        <f t="shared" si="112"/>
        <v>60.608058323961686</v>
      </c>
      <c r="J228" s="141">
        <f t="shared" si="108"/>
        <v>60.608058323961686</v>
      </c>
      <c r="K228" s="72"/>
    </row>
    <row r="229" spans="1:11" ht="25.5" x14ac:dyDescent="0.2">
      <c r="A229" s="142" t="s">
        <v>69</v>
      </c>
      <c r="B229" s="77" t="s">
        <v>399</v>
      </c>
      <c r="C229" s="139" t="s">
        <v>422</v>
      </c>
      <c r="D229" s="143">
        <v>240</v>
      </c>
      <c r="E229" s="143">
        <v>900100</v>
      </c>
      <c r="F229" s="193">
        <v>2578.6999999999998</v>
      </c>
      <c r="G229" s="193">
        <v>2578.6999999999998</v>
      </c>
      <c r="H229" s="192">
        <v>1562.9</v>
      </c>
      <c r="I229" s="140">
        <f t="shared" si="112"/>
        <v>60.608058323961686</v>
      </c>
      <c r="J229" s="141">
        <f t="shared" si="108"/>
        <v>60.608058323961686</v>
      </c>
      <c r="K229" s="72"/>
    </row>
    <row r="230" spans="1:11" x14ac:dyDescent="0.2">
      <c r="A230" s="142" t="s">
        <v>72</v>
      </c>
      <c r="B230" s="77" t="s">
        <v>399</v>
      </c>
      <c r="C230" s="139" t="s">
        <v>422</v>
      </c>
      <c r="D230" s="143" t="s">
        <v>73</v>
      </c>
      <c r="E230" s="143"/>
      <c r="F230" s="140">
        <f>F231</f>
        <v>154.19999999999999</v>
      </c>
      <c r="G230" s="140">
        <f>G231</f>
        <v>154.19999999999999</v>
      </c>
      <c r="H230" s="140">
        <f t="shared" ref="H230" si="119">H231</f>
        <v>110.4</v>
      </c>
      <c r="I230" s="140">
        <f t="shared" si="112"/>
        <v>71.595330739299627</v>
      </c>
      <c r="J230" s="141">
        <f t="shared" si="108"/>
        <v>71.595330739299627</v>
      </c>
      <c r="K230" s="72"/>
    </row>
    <row r="231" spans="1:11" x14ac:dyDescent="0.2">
      <c r="A231" s="142" t="s">
        <v>74</v>
      </c>
      <c r="B231" s="77" t="s">
        <v>399</v>
      </c>
      <c r="C231" s="139" t="s">
        <v>422</v>
      </c>
      <c r="D231" s="143" t="s">
        <v>75</v>
      </c>
      <c r="E231" s="143">
        <v>900100</v>
      </c>
      <c r="F231" s="140">
        <v>154.19999999999999</v>
      </c>
      <c r="G231" s="140">
        <v>154.19999999999999</v>
      </c>
      <c r="H231" s="140">
        <v>110.4</v>
      </c>
      <c r="I231" s="140">
        <f t="shared" si="112"/>
        <v>71.595330739299627</v>
      </c>
      <c r="J231" s="141">
        <f t="shared" si="108"/>
        <v>71.595330739299627</v>
      </c>
      <c r="K231" s="72"/>
    </row>
    <row r="232" spans="1:11" ht="25.5" x14ac:dyDescent="0.2">
      <c r="A232" s="78" t="s">
        <v>90</v>
      </c>
      <c r="B232" s="80" t="s">
        <v>203</v>
      </c>
      <c r="C232" s="139"/>
      <c r="D232" s="143"/>
      <c r="E232" s="143"/>
      <c r="F232" s="124">
        <f>F233</f>
        <v>38633.199999999997</v>
      </c>
      <c r="G232" s="124">
        <f>G233</f>
        <v>38633.199999999997</v>
      </c>
      <c r="H232" s="124">
        <f t="shared" ref="H232:H233" si="120">H233</f>
        <v>23368</v>
      </c>
      <c r="I232" s="124">
        <f t="shared" si="112"/>
        <v>60.486835157325828</v>
      </c>
      <c r="J232" s="134">
        <f t="shared" si="108"/>
        <v>60.486835157325828</v>
      </c>
      <c r="K232" s="72"/>
    </row>
    <row r="233" spans="1:11" ht="25.5" x14ac:dyDescent="0.2">
      <c r="A233" s="137" t="s">
        <v>491</v>
      </c>
      <c r="B233" s="80" t="s">
        <v>203</v>
      </c>
      <c r="C233" s="136" t="s">
        <v>167</v>
      </c>
      <c r="D233" s="143"/>
      <c r="E233" s="143"/>
      <c r="F233" s="124">
        <f>F234</f>
        <v>38633.199999999997</v>
      </c>
      <c r="G233" s="124">
        <f>G234</f>
        <v>38633.199999999997</v>
      </c>
      <c r="H233" s="124">
        <f t="shared" si="120"/>
        <v>23368</v>
      </c>
      <c r="I233" s="124">
        <f t="shared" si="112"/>
        <v>60.486835157325828</v>
      </c>
      <c r="J233" s="134">
        <f t="shared" si="108"/>
        <v>60.486835157325828</v>
      </c>
      <c r="K233" s="72"/>
    </row>
    <row r="234" spans="1:11" x14ac:dyDescent="0.2">
      <c r="A234" s="137" t="s">
        <v>492</v>
      </c>
      <c r="B234" s="80" t="s">
        <v>203</v>
      </c>
      <c r="C234" s="136" t="s">
        <v>168</v>
      </c>
      <c r="D234" s="147"/>
      <c r="E234" s="147"/>
      <c r="F234" s="124">
        <f>F235+F245+F249+F253</f>
        <v>38633.199999999997</v>
      </c>
      <c r="G234" s="124">
        <f>G235+G245+G249+G253</f>
        <v>38633.199999999997</v>
      </c>
      <c r="H234" s="124">
        <f>H235+H245+H249+H253</f>
        <v>23368</v>
      </c>
      <c r="I234" s="124">
        <f t="shared" si="112"/>
        <v>60.486835157325828</v>
      </c>
      <c r="J234" s="134">
        <f t="shared" si="108"/>
        <v>60.486835157325828</v>
      </c>
      <c r="K234" s="72"/>
    </row>
    <row r="235" spans="1:11" ht="38.25" x14ac:dyDescent="0.2">
      <c r="A235" s="165" t="s">
        <v>594</v>
      </c>
      <c r="B235" s="80" t="s">
        <v>203</v>
      </c>
      <c r="C235" s="136" t="s">
        <v>170</v>
      </c>
      <c r="D235" s="147"/>
      <c r="E235" s="147"/>
      <c r="F235" s="124">
        <f>F239+F236+F242</f>
        <v>2019</v>
      </c>
      <c r="G235" s="124">
        <f>G239+G236+G242</f>
        <v>2019</v>
      </c>
      <c r="H235" s="124">
        <f t="shared" ref="H235" si="121">H239+H236+H242</f>
        <v>297.60000000000002</v>
      </c>
      <c r="I235" s="124">
        <f t="shared" si="112"/>
        <v>14.73997028231798</v>
      </c>
      <c r="J235" s="134">
        <f t="shared" si="108"/>
        <v>14.73997028231798</v>
      </c>
      <c r="K235" s="72"/>
    </row>
    <row r="236" spans="1:11" ht="38.25" x14ac:dyDescent="0.2">
      <c r="A236" s="165" t="s">
        <v>596</v>
      </c>
      <c r="B236" s="77" t="s">
        <v>203</v>
      </c>
      <c r="C236" s="139" t="s">
        <v>634</v>
      </c>
      <c r="D236" s="147"/>
      <c r="E236" s="147"/>
      <c r="F236" s="140">
        <f>F237</f>
        <v>35</v>
      </c>
      <c r="G236" s="140">
        <f>G237</f>
        <v>35</v>
      </c>
      <c r="H236" s="140">
        <f t="shared" ref="H236:H237" si="122">H237</f>
        <v>0</v>
      </c>
      <c r="I236" s="140">
        <f t="shared" si="112"/>
        <v>0</v>
      </c>
      <c r="J236" s="141">
        <f t="shared" si="108"/>
        <v>0</v>
      </c>
      <c r="K236" s="72"/>
    </row>
    <row r="237" spans="1:11" ht="25.5" x14ac:dyDescent="0.2">
      <c r="A237" s="142" t="s">
        <v>67</v>
      </c>
      <c r="B237" s="77" t="s">
        <v>203</v>
      </c>
      <c r="C237" s="139" t="s">
        <v>634</v>
      </c>
      <c r="D237" s="143">
        <v>200</v>
      </c>
      <c r="E237" s="143"/>
      <c r="F237" s="140">
        <f>F238</f>
        <v>35</v>
      </c>
      <c r="G237" s="140">
        <f>G238</f>
        <v>35</v>
      </c>
      <c r="H237" s="140">
        <f t="shared" si="122"/>
        <v>0</v>
      </c>
      <c r="I237" s="140">
        <f t="shared" si="112"/>
        <v>0</v>
      </c>
      <c r="J237" s="141">
        <f t="shared" si="108"/>
        <v>0</v>
      </c>
      <c r="K237" s="72"/>
    </row>
    <row r="238" spans="1:11" ht="25.5" x14ac:dyDescent="0.2">
      <c r="A238" s="142" t="s">
        <v>69</v>
      </c>
      <c r="B238" s="77" t="s">
        <v>203</v>
      </c>
      <c r="C238" s="139" t="s">
        <v>634</v>
      </c>
      <c r="D238" s="143">
        <v>240</v>
      </c>
      <c r="E238" s="143">
        <v>900100</v>
      </c>
      <c r="F238" s="140">
        <v>35</v>
      </c>
      <c r="G238" s="140">
        <v>35</v>
      </c>
      <c r="H238" s="140">
        <v>0</v>
      </c>
      <c r="I238" s="140">
        <f t="shared" si="112"/>
        <v>0</v>
      </c>
      <c r="J238" s="141">
        <f t="shared" si="108"/>
        <v>0</v>
      </c>
      <c r="K238" s="72"/>
    </row>
    <row r="239" spans="1:11" ht="38.25" x14ac:dyDescent="0.2">
      <c r="A239" s="167" t="s">
        <v>378</v>
      </c>
      <c r="B239" s="77" t="s">
        <v>203</v>
      </c>
      <c r="C239" s="139" t="s">
        <v>377</v>
      </c>
      <c r="D239" s="143"/>
      <c r="E239" s="143"/>
      <c r="F239" s="140">
        <f t="shared" ref="F239:H240" si="123">F240</f>
        <v>12</v>
      </c>
      <c r="G239" s="140">
        <f t="shared" si="123"/>
        <v>12</v>
      </c>
      <c r="H239" s="140">
        <f t="shared" si="123"/>
        <v>8.6</v>
      </c>
      <c r="I239" s="140">
        <f t="shared" si="112"/>
        <v>71.666666666666671</v>
      </c>
      <c r="J239" s="141">
        <f t="shared" si="108"/>
        <v>71.666666666666671</v>
      </c>
      <c r="K239" s="72"/>
    </row>
    <row r="240" spans="1:11" ht="25.5" x14ac:dyDescent="0.2">
      <c r="A240" s="142" t="s">
        <v>67</v>
      </c>
      <c r="B240" s="77" t="s">
        <v>203</v>
      </c>
      <c r="C240" s="139" t="s">
        <v>377</v>
      </c>
      <c r="D240" s="143">
        <v>200</v>
      </c>
      <c r="E240" s="143"/>
      <c r="F240" s="140">
        <f t="shared" si="123"/>
        <v>12</v>
      </c>
      <c r="G240" s="140">
        <f t="shared" si="123"/>
        <v>12</v>
      </c>
      <c r="H240" s="140">
        <f t="shared" si="123"/>
        <v>8.6</v>
      </c>
      <c r="I240" s="140">
        <f t="shared" si="112"/>
        <v>71.666666666666671</v>
      </c>
      <c r="J240" s="141">
        <f t="shared" si="108"/>
        <v>71.666666666666671</v>
      </c>
      <c r="K240" s="72"/>
    </row>
    <row r="241" spans="1:11" ht="25.5" x14ac:dyDescent="0.2">
      <c r="A241" s="142" t="s">
        <v>69</v>
      </c>
      <c r="B241" s="77" t="s">
        <v>203</v>
      </c>
      <c r="C241" s="139" t="s">
        <v>377</v>
      </c>
      <c r="D241" s="143">
        <v>240</v>
      </c>
      <c r="E241" s="143">
        <v>900100</v>
      </c>
      <c r="F241" s="140">
        <v>12</v>
      </c>
      <c r="G241" s="140">
        <v>12</v>
      </c>
      <c r="H241" s="140">
        <v>8.6</v>
      </c>
      <c r="I241" s="140">
        <f t="shared" si="112"/>
        <v>71.666666666666671</v>
      </c>
      <c r="J241" s="141">
        <f t="shared" si="108"/>
        <v>71.666666666666671</v>
      </c>
      <c r="K241" s="72"/>
    </row>
    <row r="242" spans="1:11" ht="76.5" x14ac:dyDescent="0.2">
      <c r="A242" s="142" t="s">
        <v>688</v>
      </c>
      <c r="B242" s="77" t="s">
        <v>203</v>
      </c>
      <c r="C242" s="139" t="s">
        <v>636</v>
      </c>
      <c r="D242" s="143"/>
      <c r="E242" s="143"/>
      <c r="F242" s="140">
        <f>F243</f>
        <v>1972</v>
      </c>
      <c r="G242" s="140">
        <f>G243</f>
        <v>1972</v>
      </c>
      <c r="H242" s="140">
        <f t="shared" ref="H242:H243" si="124">H243</f>
        <v>289</v>
      </c>
      <c r="I242" s="140">
        <f t="shared" si="112"/>
        <v>14.655172413793101</v>
      </c>
      <c r="J242" s="141">
        <f t="shared" si="108"/>
        <v>14.655172413793101</v>
      </c>
      <c r="K242" s="72"/>
    </row>
    <row r="243" spans="1:11" ht="25.5" x14ac:dyDescent="0.2">
      <c r="A243" s="142" t="s">
        <v>67</v>
      </c>
      <c r="B243" s="77" t="s">
        <v>203</v>
      </c>
      <c r="C243" s="139" t="s">
        <v>636</v>
      </c>
      <c r="D243" s="143">
        <v>200</v>
      </c>
      <c r="E243" s="143"/>
      <c r="F243" s="140">
        <f>F244</f>
        <v>1972</v>
      </c>
      <c r="G243" s="140">
        <f>G244</f>
        <v>1972</v>
      </c>
      <c r="H243" s="140">
        <f t="shared" si="124"/>
        <v>289</v>
      </c>
      <c r="I243" s="140">
        <f t="shared" si="112"/>
        <v>14.655172413793101</v>
      </c>
      <c r="J243" s="141">
        <f t="shared" si="108"/>
        <v>14.655172413793101</v>
      </c>
      <c r="K243" s="72"/>
    </row>
    <row r="244" spans="1:11" ht="25.5" x14ac:dyDescent="0.2">
      <c r="A244" s="142" t="s">
        <v>69</v>
      </c>
      <c r="B244" s="77" t="s">
        <v>203</v>
      </c>
      <c r="C244" s="139" t="s">
        <v>636</v>
      </c>
      <c r="D244" s="143">
        <v>240</v>
      </c>
      <c r="E244" s="143">
        <v>900100</v>
      </c>
      <c r="F244" s="140">
        <v>1972</v>
      </c>
      <c r="G244" s="140">
        <v>1972</v>
      </c>
      <c r="H244" s="140">
        <v>289</v>
      </c>
      <c r="I244" s="140">
        <f t="shared" si="112"/>
        <v>14.655172413793101</v>
      </c>
      <c r="J244" s="141">
        <f t="shared" si="108"/>
        <v>14.655172413793101</v>
      </c>
      <c r="K244" s="72"/>
    </row>
    <row r="245" spans="1:11" ht="25.5" x14ac:dyDescent="0.2">
      <c r="A245" s="165" t="s">
        <v>595</v>
      </c>
      <c r="B245" s="80" t="s">
        <v>203</v>
      </c>
      <c r="C245" s="136" t="s">
        <v>176</v>
      </c>
      <c r="D245" s="147"/>
      <c r="E245" s="147"/>
      <c r="F245" s="124">
        <f t="shared" ref="F245:H247" si="125">F246</f>
        <v>100</v>
      </c>
      <c r="G245" s="124">
        <f t="shared" si="125"/>
        <v>100</v>
      </c>
      <c r="H245" s="124">
        <f t="shared" si="125"/>
        <v>0</v>
      </c>
      <c r="I245" s="124">
        <f t="shared" si="112"/>
        <v>0</v>
      </c>
      <c r="J245" s="134">
        <f t="shared" si="108"/>
        <v>0</v>
      </c>
      <c r="K245" s="72"/>
    </row>
    <row r="246" spans="1:11" ht="25.5" x14ac:dyDescent="0.2">
      <c r="A246" s="166" t="s">
        <v>379</v>
      </c>
      <c r="B246" s="77" t="s">
        <v>203</v>
      </c>
      <c r="C246" s="139" t="s">
        <v>380</v>
      </c>
      <c r="D246" s="143"/>
      <c r="E246" s="143"/>
      <c r="F246" s="140">
        <f t="shared" si="125"/>
        <v>100</v>
      </c>
      <c r="G246" s="140">
        <f t="shared" si="125"/>
        <v>100</v>
      </c>
      <c r="H246" s="140">
        <f t="shared" si="125"/>
        <v>0</v>
      </c>
      <c r="I246" s="140">
        <f t="shared" si="112"/>
        <v>0</v>
      </c>
      <c r="J246" s="141">
        <f t="shared" si="108"/>
        <v>0</v>
      </c>
      <c r="K246" s="72"/>
    </row>
    <row r="247" spans="1:11" ht="25.5" x14ac:dyDescent="0.2">
      <c r="A247" s="142" t="s">
        <v>67</v>
      </c>
      <c r="B247" s="77" t="s">
        <v>203</v>
      </c>
      <c r="C247" s="139" t="s">
        <v>380</v>
      </c>
      <c r="D247" s="143">
        <v>200</v>
      </c>
      <c r="E247" s="143"/>
      <c r="F247" s="140">
        <f t="shared" si="125"/>
        <v>100</v>
      </c>
      <c r="G247" s="140">
        <f t="shared" si="125"/>
        <v>100</v>
      </c>
      <c r="H247" s="140">
        <f t="shared" si="125"/>
        <v>0</v>
      </c>
      <c r="I247" s="140">
        <f t="shared" si="112"/>
        <v>0</v>
      </c>
      <c r="J247" s="141">
        <f t="shared" si="108"/>
        <v>0</v>
      </c>
      <c r="K247" s="72"/>
    </row>
    <row r="248" spans="1:11" ht="25.5" x14ac:dyDescent="0.2">
      <c r="A248" s="142" t="s">
        <v>69</v>
      </c>
      <c r="B248" s="77" t="s">
        <v>203</v>
      </c>
      <c r="C248" s="139" t="s">
        <v>380</v>
      </c>
      <c r="D248" s="143">
        <v>240</v>
      </c>
      <c r="E248" s="143">
        <v>900100</v>
      </c>
      <c r="F248" s="140">
        <v>100</v>
      </c>
      <c r="G248" s="140">
        <v>100</v>
      </c>
      <c r="H248" s="140">
        <v>0</v>
      </c>
      <c r="I248" s="140">
        <f t="shared" si="112"/>
        <v>0</v>
      </c>
      <c r="J248" s="141">
        <f t="shared" si="108"/>
        <v>0</v>
      </c>
      <c r="K248" s="72"/>
    </row>
    <row r="249" spans="1:11" ht="38.25" x14ac:dyDescent="0.2">
      <c r="A249" s="165" t="s">
        <v>493</v>
      </c>
      <c r="B249" s="80" t="s">
        <v>203</v>
      </c>
      <c r="C249" s="136" t="s">
        <v>177</v>
      </c>
      <c r="D249" s="147"/>
      <c r="E249" s="147"/>
      <c r="F249" s="124">
        <f t="shared" ref="F249:H251" si="126">F250</f>
        <v>36464.199999999997</v>
      </c>
      <c r="G249" s="124">
        <f t="shared" si="126"/>
        <v>36464.199999999997</v>
      </c>
      <c r="H249" s="124">
        <f t="shared" si="126"/>
        <v>23056</v>
      </c>
      <c r="I249" s="124">
        <f t="shared" si="112"/>
        <v>63.229139813844817</v>
      </c>
      <c r="J249" s="134">
        <f t="shared" si="108"/>
        <v>63.229139813844817</v>
      </c>
      <c r="K249" s="72"/>
    </row>
    <row r="250" spans="1:11" x14ac:dyDescent="0.2">
      <c r="A250" s="167" t="s">
        <v>246</v>
      </c>
      <c r="B250" s="77" t="s">
        <v>203</v>
      </c>
      <c r="C250" s="139" t="s">
        <v>247</v>
      </c>
      <c r="D250" s="143"/>
      <c r="E250" s="143"/>
      <c r="F250" s="140">
        <f>F251</f>
        <v>36464.199999999997</v>
      </c>
      <c r="G250" s="140">
        <f>G251</f>
        <v>36464.199999999997</v>
      </c>
      <c r="H250" s="140">
        <f t="shared" si="126"/>
        <v>23056</v>
      </c>
      <c r="I250" s="140">
        <f t="shared" si="112"/>
        <v>63.229139813844817</v>
      </c>
      <c r="J250" s="141">
        <f t="shared" si="108"/>
        <v>63.229139813844817</v>
      </c>
      <c r="K250" s="72"/>
    </row>
    <row r="251" spans="1:11" ht="25.5" x14ac:dyDescent="0.2">
      <c r="A251" s="142" t="s">
        <v>67</v>
      </c>
      <c r="B251" s="77" t="s">
        <v>203</v>
      </c>
      <c r="C251" s="139" t="s">
        <v>247</v>
      </c>
      <c r="D251" s="143">
        <v>200</v>
      </c>
      <c r="E251" s="143"/>
      <c r="F251" s="140">
        <f t="shared" si="126"/>
        <v>36464.199999999997</v>
      </c>
      <c r="G251" s="140">
        <f t="shared" si="126"/>
        <v>36464.199999999997</v>
      </c>
      <c r="H251" s="140">
        <f t="shared" si="126"/>
        <v>23056</v>
      </c>
      <c r="I251" s="140">
        <f t="shared" si="112"/>
        <v>63.229139813844817</v>
      </c>
      <c r="J251" s="141">
        <f t="shared" si="108"/>
        <v>63.229139813844817</v>
      </c>
      <c r="K251" s="72"/>
    </row>
    <row r="252" spans="1:11" ht="25.5" x14ac:dyDescent="0.2">
      <c r="A252" s="142" t="s">
        <v>69</v>
      </c>
      <c r="B252" s="77" t="s">
        <v>203</v>
      </c>
      <c r="C252" s="139" t="s">
        <v>247</v>
      </c>
      <c r="D252" s="143">
        <v>240</v>
      </c>
      <c r="E252" s="143">
        <v>900100</v>
      </c>
      <c r="F252" s="140">
        <v>36464.199999999997</v>
      </c>
      <c r="G252" s="140">
        <v>36464.199999999997</v>
      </c>
      <c r="H252" s="140">
        <v>23056</v>
      </c>
      <c r="I252" s="140">
        <f t="shared" si="112"/>
        <v>63.229139813844817</v>
      </c>
      <c r="J252" s="141">
        <f t="shared" si="108"/>
        <v>63.229139813844817</v>
      </c>
      <c r="K252" s="72"/>
    </row>
    <row r="253" spans="1:11" ht="76.5" x14ac:dyDescent="0.2">
      <c r="A253" s="165" t="s">
        <v>597</v>
      </c>
      <c r="B253" s="80" t="s">
        <v>203</v>
      </c>
      <c r="C253" s="136" t="s">
        <v>178</v>
      </c>
      <c r="D253" s="147"/>
      <c r="E253" s="147"/>
      <c r="F253" s="124">
        <f t="shared" ref="F253:H255" si="127">F254</f>
        <v>50</v>
      </c>
      <c r="G253" s="124">
        <f t="shared" si="127"/>
        <v>50</v>
      </c>
      <c r="H253" s="124">
        <f t="shared" si="127"/>
        <v>14.4</v>
      </c>
      <c r="I253" s="124">
        <f t="shared" si="112"/>
        <v>28.800000000000004</v>
      </c>
      <c r="J253" s="134">
        <f t="shared" si="108"/>
        <v>28.800000000000004</v>
      </c>
      <c r="K253" s="72"/>
    </row>
    <row r="254" spans="1:11" ht="51" x14ac:dyDescent="0.2">
      <c r="A254" s="166" t="s">
        <v>598</v>
      </c>
      <c r="B254" s="77" t="s">
        <v>203</v>
      </c>
      <c r="C254" s="139" t="s">
        <v>267</v>
      </c>
      <c r="D254" s="143"/>
      <c r="E254" s="143"/>
      <c r="F254" s="140">
        <f t="shared" si="127"/>
        <v>50</v>
      </c>
      <c r="G254" s="140">
        <f t="shared" si="127"/>
        <v>50</v>
      </c>
      <c r="H254" s="140">
        <f t="shared" si="127"/>
        <v>14.4</v>
      </c>
      <c r="I254" s="140">
        <f t="shared" si="112"/>
        <v>28.800000000000004</v>
      </c>
      <c r="J254" s="141">
        <f t="shared" si="108"/>
        <v>28.800000000000004</v>
      </c>
      <c r="K254" s="72"/>
    </row>
    <row r="255" spans="1:11" ht="25.5" x14ac:dyDescent="0.2">
      <c r="A255" s="142" t="s">
        <v>67</v>
      </c>
      <c r="B255" s="77" t="s">
        <v>203</v>
      </c>
      <c r="C255" s="139" t="s">
        <v>267</v>
      </c>
      <c r="D255" s="143">
        <v>200</v>
      </c>
      <c r="E255" s="143"/>
      <c r="F255" s="140">
        <f t="shared" si="127"/>
        <v>50</v>
      </c>
      <c r="G255" s="140">
        <f t="shared" si="127"/>
        <v>50</v>
      </c>
      <c r="H255" s="140">
        <f t="shared" si="127"/>
        <v>14.4</v>
      </c>
      <c r="I255" s="140">
        <f t="shared" si="112"/>
        <v>28.800000000000004</v>
      </c>
      <c r="J255" s="141">
        <f t="shared" si="108"/>
        <v>28.800000000000004</v>
      </c>
      <c r="K255" s="72"/>
    </row>
    <row r="256" spans="1:11" ht="25.5" x14ac:dyDescent="0.2">
      <c r="A256" s="142" t="s">
        <v>69</v>
      </c>
      <c r="B256" s="77" t="s">
        <v>203</v>
      </c>
      <c r="C256" s="139" t="s">
        <v>267</v>
      </c>
      <c r="D256" s="143">
        <v>240</v>
      </c>
      <c r="E256" s="143">
        <v>900100</v>
      </c>
      <c r="F256" s="140">
        <v>50</v>
      </c>
      <c r="G256" s="140">
        <v>50</v>
      </c>
      <c r="H256" s="140">
        <v>14.4</v>
      </c>
      <c r="I256" s="140">
        <f t="shared" si="112"/>
        <v>28.800000000000004</v>
      </c>
      <c r="J256" s="141">
        <f t="shared" si="108"/>
        <v>28.800000000000004</v>
      </c>
      <c r="K256" s="72"/>
    </row>
    <row r="257" spans="1:11" x14ac:dyDescent="0.2">
      <c r="A257" s="104" t="s">
        <v>91</v>
      </c>
      <c r="B257" s="93" t="s">
        <v>339</v>
      </c>
      <c r="C257" s="139"/>
      <c r="D257" s="143"/>
      <c r="E257" s="143"/>
      <c r="F257" s="124">
        <f>F258+F280+F288+F332+F365+F266+F273</f>
        <v>370867.7</v>
      </c>
      <c r="G257" s="124">
        <f>G258+G280+G288+G332+G365+G266+G273</f>
        <v>373006.10000000003</v>
      </c>
      <c r="H257" s="124">
        <f>H258+H280+H288+H332+H365+H266+H273</f>
        <v>244580.90000000002</v>
      </c>
      <c r="I257" s="124">
        <f t="shared" si="112"/>
        <v>65.948288297956395</v>
      </c>
      <c r="J257" s="134">
        <f t="shared" si="108"/>
        <v>65.570214535365508</v>
      </c>
      <c r="K257" s="72"/>
    </row>
    <row r="258" spans="1:11" x14ac:dyDescent="0.2">
      <c r="A258" s="107" t="s">
        <v>92</v>
      </c>
      <c r="B258" s="80" t="s">
        <v>204</v>
      </c>
      <c r="C258" s="139"/>
      <c r="D258" s="146"/>
      <c r="E258" s="146"/>
      <c r="F258" s="124">
        <f t="shared" ref="F258:G262" si="128">F259</f>
        <v>3677.3</v>
      </c>
      <c r="G258" s="124">
        <f t="shared" si="128"/>
        <v>1799.3</v>
      </c>
      <c r="H258" s="124">
        <f t="shared" ref="H258:H262" si="129">H259</f>
        <v>378.70000000000005</v>
      </c>
      <c r="I258" s="124">
        <f t="shared" si="112"/>
        <v>10.298316699752537</v>
      </c>
      <c r="J258" s="134">
        <f t="shared" si="108"/>
        <v>21.04707386205747</v>
      </c>
      <c r="K258" s="72"/>
    </row>
    <row r="259" spans="1:11" x14ac:dyDescent="0.2">
      <c r="A259" s="151" t="s">
        <v>273</v>
      </c>
      <c r="B259" s="80" t="s">
        <v>204</v>
      </c>
      <c r="C259" s="136" t="s">
        <v>162</v>
      </c>
      <c r="D259" s="146"/>
      <c r="E259" s="146"/>
      <c r="F259" s="124">
        <f t="shared" si="128"/>
        <v>3677.3</v>
      </c>
      <c r="G259" s="124">
        <f t="shared" si="128"/>
        <v>1799.3</v>
      </c>
      <c r="H259" s="124">
        <f t="shared" si="129"/>
        <v>378.70000000000005</v>
      </c>
      <c r="I259" s="124">
        <f t="shared" si="112"/>
        <v>10.298316699752537</v>
      </c>
      <c r="J259" s="134">
        <f t="shared" si="108"/>
        <v>21.04707386205747</v>
      </c>
      <c r="K259" s="72"/>
    </row>
    <row r="260" spans="1:11" ht="25.5" x14ac:dyDescent="0.2">
      <c r="A260" s="151" t="s">
        <v>776</v>
      </c>
      <c r="B260" s="80" t="s">
        <v>204</v>
      </c>
      <c r="C260" s="136" t="s">
        <v>163</v>
      </c>
      <c r="D260" s="147"/>
      <c r="E260" s="147"/>
      <c r="F260" s="124">
        <f t="shared" si="128"/>
        <v>3677.3</v>
      </c>
      <c r="G260" s="124">
        <f t="shared" si="128"/>
        <v>1799.3</v>
      </c>
      <c r="H260" s="124">
        <f t="shared" si="129"/>
        <v>378.70000000000005</v>
      </c>
      <c r="I260" s="124">
        <f t="shared" si="112"/>
        <v>10.298316699752537</v>
      </c>
      <c r="J260" s="134">
        <f t="shared" si="108"/>
        <v>21.04707386205747</v>
      </c>
      <c r="K260" s="72"/>
    </row>
    <row r="261" spans="1:11" x14ac:dyDescent="0.2">
      <c r="A261" s="151" t="s">
        <v>712</v>
      </c>
      <c r="B261" s="77" t="s">
        <v>204</v>
      </c>
      <c r="C261" s="139" t="s">
        <v>164</v>
      </c>
      <c r="D261" s="143"/>
      <c r="E261" s="143"/>
      <c r="F261" s="124">
        <f t="shared" si="128"/>
        <v>3677.3</v>
      </c>
      <c r="G261" s="124">
        <f t="shared" si="128"/>
        <v>1799.3</v>
      </c>
      <c r="H261" s="124">
        <f t="shared" si="129"/>
        <v>378.70000000000005</v>
      </c>
      <c r="I261" s="124">
        <f t="shared" si="112"/>
        <v>10.298316699752537</v>
      </c>
      <c r="J261" s="134">
        <f t="shared" si="108"/>
        <v>21.04707386205747</v>
      </c>
      <c r="K261" s="72"/>
    </row>
    <row r="262" spans="1:11" ht="38.25" x14ac:dyDescent="0.2">
      <c r="A262" s="151" t="s">
        <v>601</v>
      </c>
      <c r="B262" s="77" t="s">
        <v>204</v>
      </c>
      <c r="C262" s="139" t="s">
        <v>274</v>
      </c>
      <c r="D262" s="87"/>
      <c r="E262" s="87"/>
      <c r="F262" s="124">
        <f t="shared" si="128"/>
        <v>3677.3</v>
      </c>
      <c r="G262" s="124">
        <f t="shared" si="128"/>
        <v>1799.3</v>
      </c>
      <c r="H262" s="124">
        <f t="shared" si="129"/>
        <v>378.70000000000005</v>
      </c>
      <c r="I262" s="124">
        <f t="shared" si="112"/>
        <v>10.298316699752537</v>
      </c>
      <c r="J262" s="134">
        <f t="shared" si="108"/>
        <v>21.04707386205747</v>
      </c>
      <c r="K262" s="72"/>
    </row>
    <row r="263" spans="1:11" ht="25.5" x14ac:dyDescent="0.2">
      <c r="A263" s="142" t="s">
        <v>67</v>
      </c>
      <c r="B263" s="77" t="s">
        <v>204</v>
      </c>
      <c r="C263" s="139" t="s">
        <v>274</v>
      </c>
      <c r="D263" s="143" t="s">
        <v>68</v>
      </c>
      <c r="E263" s="143"/>
      <c r="F263" s="140">
        <f>F264+F265</f>
        <v>3677.3</v>
      </c>
      <c r="G263" s="140">
        <f>G264+G265</f>
        <v>1799.3</v>
      </c>
      <c r="H263" s="140">
        <f>H264+H265</f>
        <v>378.70000000000005</v>
      </c>
      <c r="I263" s="140">
        <f t="shared" si="112"/>
        <v>10.298316699752537</v>
      </c>
      <c r="J263" s="141">
        <f t="shared" si="108"/>
        <v>21.04707386205747</v>
      </c>
      <c r="K263" s="72"/>
    </row>
    <row r="264" spans="1:11" ht="25.5" x14ac:dyDescent="0.2">
      <c r="A264" s="157" t="s">
        <v>69</v>
      </c>
      <c r="B264" s="77" t="s">
        <v>204</v>
      </c>
      <c r="C264" s="139" t="s">
        <v>274</v>
      </c>
      <c r="D264" s="143" t="s">
        <v>70</v>
      </c>
      <c r="E264" s="143">
        <v>900303</v>
      </c>
      <c r="F264" s="140">
        <v>3539</v>
      </c>
      <c r="G264" s="140">
        <v>1661</v>
      </c>
      <c r="H264" s="140">
        <v>240.4</v>
      </c>
      <c r="I264" s="140">
        <f t="shared" si="112"/>
        <v>6.7928793444475843</v>
      </c>
      <c r="J264" s="141">
        <f t="shared" si="108"/>
        <v>14.473208910295005</v>
      </c>
      <c r="K264" s="72"/>
    </row>
    <row r="265" spans="1:11" ht="25.5" x14ac:dyDescent="0.2">
      <c r="A265" s="168" t="s">
        <v>69</v>
      </c>
      <c r="B265" s="77" t="s">
        <v>204</v>
      </c>
      <c r="C265" s="139" t="s">
        <v>274</v>
      </c>
      <c r="D265" s="143" t="s">
        <v>70</v>
      </c>
      <c r="E265" s="143">
        <v>900305</v>
      </c>
      <c r="F265" s="140">
        <v>138.30000000000001</v>
      </c>
      <c r="G265" s="140">
        <v>138.30000000000001</v>
      </c>
      <c r="H265" s="140">
        <v>138.30000000000001</v>
      </c>
      <c r="I265" s="140">
        <f t="shared" si="112"/>
        <v>100</v>
      </c>
      <c r="J265" s="141">
        <f t="shared" si="108"/>
        <v>100</v>
      </c>
      <c r="K265" s="72"/>
    </row>
    <row r="266" spans="1:11" x14ac:dyDescent="0.2">
      <c r="A266" s="78" t="s">
        <v>406</v>
      </c>
      <c r="B266" s="80" t="s">
        <v>409</v>
      </c>
      <c r="C266" s="136"/>
      <c r="D266" s="147"/>
      <c r="E266" s="147"/>
      <c r="F266" s="124">
        <f t="shared" ref="F266:G271" si="130">F267</f>
        <v>7693.8</v>
      </c>
      <c r="G266" s="124">
        <f t="shared" si="130"/>
        <v>6953.2</v>
      </c>
      <c r="H266" s="124">
        <f t="shared" ref="H266:H269" si="131">H267</f>
        <v>0</v>
      </c>
      <c r="I266" s="124">
        <f t="shared" si="112"/>
        <v>0</v>
      </c>
      <c r="J266" s="134">
        <f t="shared" si="108"/>
        <v>0</v>
      </c>
      <c r="K266" s="72"/>
    </row>
    <row r="267" spans="1:11" x14ac:dyDescent="0.2">
      <c r="A267" s="79" t="s">
        <v>407</v>
      </c>
      <c r="B267" s="80" t="s">
        <v>409</v>
      </c>
      <c r="C267" s="81" t="s">
        <v>144</v>
      </c>
      <c r="D267" s="147"/>
      <c r="E267" s="147"/>
      <c r="F267" s="124">
        <f t="shared" si="130"/>
        <v>7693.8</v>
      </c>
      <c r="G267" s="124">
        <f t="shared" si="130"/>
        <v>6953.2</v>
      </c>
      <c r="H267" s="124">
        <f t="shared" si="131"/>
        <v>0</v>
      </c>
      <c r="I267" s="124">
        <f t="shared" si="112"/>
        <v>0</v>
      </c>
      <c r="J267" s="134">
        <f t="shared" si="108"/>
        <v>0</v>
      </c>
      <c r="K267" s="72"/>
    </row>
    <row r="268" spans="1:11" x14ac:dyDescent="0.2">
      <c r="A268" s="151" t="s">
        <v>572</v>
      </c>
      <c r="B268" s="80" t="s">
        <v>409</v>
      </c>
      <c r="C268" s="136" t="s">
        <v>410</v>
      </c>
      <c r="D268" s="147"/>
      <c r="E268" s="147"/>
      <c r="F268" s="124">
        <f t="shared" si="130"/>
        <v>7693.8</v>
      </c>
      <c r="G268" s="124">
        <f t="shared" si="130"/>
        <v>6953.2</v>
      </c>
      <c r="H268" s="124">
        <f t="shared" si="131"/>
        <v>0</v>
      </c>
      <c r="I268" s="124">
        <f t="shared" si="112"/>
        <v>0</v>
      </c>
      <c r="J268" s="134">
        <f t="shared" ref="J268:J335" si="132">H268/G268*100</f>
        <v>0</v>
      </c>
      <c r="K268" s="72"/>
    </row>
    <row r="269" spans="1:11" ht="25.5" x14ac:dyDescent="0.2">
      <c r="A269" s="163" t="s">
        <v>408</v>
      </c>
      <c r="B269" s="80" t="s">
        <v>409</v>
      </c>
      <c r="C269" s="136" t="s">
        <v>411</v>
      </c>
      <c r="D269" s="147"/>
      <c r="E269" s="147"/>
      <c r="F269" s="124">
        <f t="shared" si="130"/>
        <v>7693.8</v>
      </c>
      <c r="G269" s="124">
        <f t="shared" si="130"/>
        <v>6953.2</v>
      </c>
      <c r="H269" s="124">
        <f t="shared" si="131"/>
        <v>0</v>
      </c>
      <c r="I269" s="124">
        <f t="shared" si="112"/>
        <v>0</v>
      </c>
      <c r="J269" s="134">
        <f t="shared" si="132"/>
        <v>0</v>
      </c>
      <c r="K269" s="72"/>
    </row>
    <row r="270" spans="1:11" ht="42" customHeight="1" x14ac:dyDescent="0.2">
      <c r="A270" s="162" t="s">
        <v>652</v>
      </c>
      <c r="B270" s="77" t="s">
        <v>409</v>
      </c>
      <c r="C270" s="139" t="s">
        <v>651</v>
      </c>
      <c r="D270" s="143"/>
      <c r="E270" s="143"/>
      <c r="F270" s="140">
        <f t="shared" si="130"/>
        <v>7693.8</v>
      </c>
      <c r="G270" s="140">
        <f t="shared" si="130"/>
        <v>6953.2</v>
      </c>
      <c r="H270" s="140">
        <f t="shared" ref="H270:H271" si="133">H271</f>
        <v>0</v>
      </c>
      <c r="I270" s="140">
        <f t="shared" si="112"/>
        <v>0</v>
      </c>
      <c r="J270" s="141">
        <f t="shared" si="132"/>
        <v>0</v>
      </c>
      <c r="K270" s="72"/>
    </row>
    <row r="271" spans="1:11" ht="25.5" x14ac:dyDescent="0.2">
      <c r="A271" s="142" t="s">
        <v>83</v>
      </c>
      <c r="B271" s="77" t="s">
        <v>409</v>
      </c>
      <c r="C271" s="139" t="s">
        <v>651</v>
      </c>
      <c r="D271" s="143">
        <v>600</v>
      </c>
      <c r="E271" s="143"/>
      <c r="F271" s="140">
        <f t="shared" si="130"/>
        <v>7693.8</v>
      </c>
      <c r="G271" s="140">
        <f t="shared" si="130"/>
        <v>6953.2</v>
      </c>
      <c r="H271" s="140">
        <f t="shared" si="133"/>
        <v>0</v>
      </c>
      <c r="I271" s="140">
        <f t="shared" si="112"/>
        <v>0</v>
      </c>
      <c r="J271" s="141">
        <f t="shared" si="132"/>
        <v>0</v>
      </c>
      <c r="K271" s="72"/>
    </row>
    <row r="272" spans="1:11" x14ac:dyDescent="0.2">
      <c r="A272" s="142" t="s">
        <v>85</v>
      </c>
      <c r="B272" s="77" t="s">
        <v>409</v>
      </c>
      <c r="C272" s="139" t="s">
        <v>651</v>
      </c>
      <c r="D272" s="143">
        <v>610</v>
      </c>
      <c r="E272" s="143">
        <v>900100</v>
      </c>
      <c r="F272" s="140">
        <v>7693.8</v>
      </c>
      <c r="G272" s="140">
        <v>6953.2</v>
      </c>
      <c r="H272" s="140">
        <v>0</v>
      </c>
      <c r="I272" s="140">
        <f t="shared" si="112"/>
        <v>0</v>
      </c>
      <c r="J272" s="141">
        <f t="shared" si="132"/>
        <v>0</v>
      </c>
      <c r="K272" s="72"/>
    </row>
    <row r="273" spans="1:11" x14ac:dyDescent="0.2">
      <c r="A273" s="148" t="s">
        <v>427</v>
      </c>
      <c r="B273" s="80" t="s">
        <v>426</v>
      </c>
      <c r="C273" s="136"/>
      <c r="D273" s="147"/>
      <c r="E273" s="147"/>
      <c r="F273" s="124">
        <f t="shared" ref="F273:G278" si="134">F274</f>
        <v>800</v>
      </c>
      <c r="G273" s="124">
        <f t="shared" si="134"/>
        <v>800</v>
      </c>
      <c r="H273" s="124">
        <f t="shared" ref="H273:H275" si="135">H274</f>
        <v>0</v>
      </c>
      <c r="I273" s="124">
        <f t="shared" si="112"/>
        <v>0</v>
      </c>
      <c r="J273" s="134">
        <f t="shared" si="132"/>
        <v>0</v>
      </c>
      <c r="K273" s="72"/>
    </row>
    <row r="274" spans="1:11" x14ac:dyDescent="0.2">
      <c r="A274" s="79" t="s">
        <v>407</v>
      </c>
      <c r="B274" s="80" t="s">
        <v>426</v>
      </c>
      <c r="C274" s="81" t="s">
        <v>144</v>
      </c>
      <c r="D274" s="147"/>
      <c r="E274" s="147"/>
      <c r="F274" s="124">
        <f t="shared" si="134"/>
        <v>800</v>
      </c>
      <c r="G274" s="124">
        <f t="shared" si="134"/>
        <v>800</v>
      </c>
      <c r="H274" s="124">
        <f t="shared" si="135"/>
        <v>0</v>
      </c>
      <c r="I274" s="124">
        <f t="shared" ref="I274:I341" si="136">H274/F274*100</f>
        <v>0</v>
      </c>
      <c r="J274" s="134">
        <f t="shared" si="132"/>
        <v>0</v>
      </c>
      <c r="K274" s="72"/>
    </row>
    <row r="275" spans="1:11" x14ac:dyDescent="0.2">
      <c r="A275" s="148" t="s">
        <v>574</v>
      </c>
      <c r="B275" s="80" t="s">
        <v>426</v>
      </c>
      <c r="C275" s="136" t="s">
        <v>429</v>
      </c>
      <c r="D275" s="143"/>
      <c r="E275" s="143"/>
      <c r="F275" s="124">
        <f t="shared" si="134"/>
        <v>800</v>
      </c>
      <c r="G275" s="124">
        <f t="shared" si="134"/>
        <v>800</v>
      </c>
      <c r="H275" s="124">
        <f t="shared" si="135"/>
        <v>0</v>
      </c>
      <c r="I275" s="124">
        <f t="shared" si="136"/>
        <v>0</v>
      </c>
      <c r="J275" s="134">
        <f t="shared" si="132"/>
        <v>0</v>
      </c>
      <c r="K275" s="72"/>
    </row>
    <row r="276" spans="1:11" x14ac:dyDescent="0.2">
      <c r="A276" s="169" t="s">
        <v>654</v>
      </c>
      <c r="B276" s="77" t="s">
        <v>426</v>
      </c>
      <c r="C276" s="136" t="s">
        <v>653</v>
      </c>
      <c r="D276" s="143"/>
      <c r="E276" s="143"/>
      <c r="F276" s="124">
        <f t="shared" si="134"/>
        <v>800</v>
      </c>
      <c r="G276" s="124">
        <f t="shared" si="134"/>
        <v>800</v>
      </c>
      <c r="H276" s="124">
        <f t="shared" ref="H276:H278" si="137">H277</f>
        <v>0</v>
      </c>
      <c r="I276" s="124">
        <f t="shared" si="136"/>
        <v>0</v>
      </c>
      <c r="J276" s="134">
        <f t="shared" si="132"/>
        <v>0</v>
      </c>
      <c r="K276" s="72"/>
    </row>
    <row r="277" spans="1:11" x14ac:dyDescent="0.2">
      <c r="A277" s="168" t="s">
        <v>675</v>
      </c>
      <c r="B277" s="77" t="s">
        <v>426</v>
      </c>
      <c r="C277" s="139" t="s">
        <v>674</v>
      </c>
      <c r="D277" s="143"/>
      <c r="E277" s="143"/>
      <c r="F277" s="140">
        <f t="shared" si="134"/>
        <v>800</v>
      </c>
      <c r="G277" s="140">
        <f t="shared" si="134"/>
        <v>800</v>
      </c>
      <c r="H277" s="140">
        <f t="shared" si="137"/>
        <v>0</v>
      </c>
      <c r="I277" s="140">
        <f t="shared" si="136"/>
        <v>0</v>
      </c>
      <c r="J277" s="141">
        <f t="shared" si="132"/>
        <v>0</v>
      </c>
      <c r="K277" s="72"/>
    </row>
    <row r="278" spans="1:11" ht="25.5" x14ac:dyDescent="0.2">
      <c r="A278" s="142" t="s">
        <v>83</v>
      </c>
      <c r="B278" s="77" t="s">
        <v>426</v>
      </c>
      <c r="C278" s="139" t="s">
        <v>674</v>
      </c>
      <c r="D278" s="143">
        <v>600</v>
      </c>
      <c r="E278" s="143"/>
      <c r="F278" s="140">
        <f t="shared" si="134"/>
        <v>800</v>
      </c>
      <c r="G278" s="140">
        <f t="shared" si="134"/>
        <v>800</v>
      </c>
      <c r="H278" s="140">
        <f t="shared" si="137"/>
        <v>0</v>
      </c>
      <c r="I278" s="140">
        <f t="shared" si="136"/>
        <v>0</v>
      </c>
      <c r="J278" s="141">
        <f t="shared" si="132"/>
        <v>0</v>
      </c>
      <c r="K278" s="72"/>
    </row>
    <row r="279" spans="1:11" x14ac:dyDescent="0.2">
      <c r="A279" s="142" t="s">
        <v>85</v>
      </c>
      <c r="B279" s="77" t="s">
        <v>426</v>
      </c>
      <c r="C279" s="139" t="s">
        <v>674</v>
      </c>
      <c r="D279" s="143">
        <v>610</v>
      </c>
      <c r="E279" s="143">
        <v>900100</v>
      </c>
      <c r="F279" s="140">
        <v>800</v>
      </c>
      <c r="G279" s="140">
        <v>800</v>
      </c>
      <c r="H279" s="140">
        <v>0</v>
      </c>
      <c r="I279" s="140">
        <f t="shared" si="136"/>
        <v>0</v>
      </c>
      <c r="J279" s="141">
        <f t="shared" si="132"/>
        <v>0</v>
      </c>
      <c r="K279" s="72"/>
    </row>
    <row r="280" spans="1:11" x14ac:dyDescent="0.2">
      <c r="A280" s="78" t="s">
        <v>93</v>
      </c>
      <c r="B280" s="80" t="s">
        <v>205</v>
      </c>
      <c r="C280" s="139"/>
      <c r="D280" s="143"/>
      <c r="E280" s="143"/>
      <c r="F280" s="124">
        <f t="shared" ref="F280:G283" si="138">F281</f>
        <v>1410.1999999999998</v>
      </c>
      <c r="G280" s="124">
        <f t="shared" si="138"/>
        <v>1410.1999999999998</v>
      </c>
      <c r="H280" s="124">
        <f t="shared" ref="H280" si="139">H281</f>
        <v>822.5</v>
      </c>
      <c r="I280" s="124">
        <f t="shared" si="136"/>
        <v>58.325060275138284</v>
      </c>
      <c r="J280" s="134">
        <f t="shared" si="132"/>
        <v>58.325060275138284</v>
      </c>
      <c r="K280" s="72"/>
    </row>
    <row r="281" spans="1:11" x14ac:dyDescent="0.2">
      <c r="A281" s="137" t="s">
        <v>405</v>
      </c>
      <c r="B281" s="80" t="s">
        <v>205</v>
      </c>
      <c r="C281" s="136" t="s">
        <v>162</v>
      </c>
      <c r="D281" s="87"/>
      <c r="E281" s="87"/>
      <c r="F281" s="124">
        <f t="shared" si="138"/>
        <v>1410.1999999999998</v>
      </c>
      <c r="G281" s="124">
        <f t="shared" si="138"/>
        <v>1410.1999999999998</v>
      </c>
      <c r="H281" s="124">
        <f t="shared" ref="H281:H282" si="140">H282</f>
        <v>822.5</v>
      </c>
      <c r="I281" s="124">
        <f t="shared" si="136"/>
        <v>58.325060275138284</v>
      </c>
      <c r="J281" s="134">
        <f t="shared" si="132"/>
        <v>58.325060275138284</v>
      </c>
      <c r="K281" s="72"/>
    </row>
    <row r="282" spans="1:11" x14ac:dyDescent="0.2">
      <c r="A282" s="148" t="s">
        <v>395</v>
      </c>
      <c r="B282" s="80" t="s">
        <v>205</v>
      </c>
      <c r="C282" s="136" t="s">
        <v>394</v>
      </c>
      <c r="D282" s="143"/>
      <c r="E282" s="143"/>
      <c r="F282" s="124">
        <f t="shared" si="138"/>
        <v>1410.1999999999998</v>
      </c>
      <c r="G282" s="124">
        <f t="shared" si="138"/>
        <v>1410.1999999999998</v>
      </c>
      <c r="H282" s="124">
        <f t="shared" si="140"/>
        <v>822.5</v>
      </c>
      <c r="I282" s="124">
        <f t="shared" si="136"/>
        <v>58.325060275138284</v>
      </c>
      <c r="J282" s="134">
        <f t="shared" si="132"/>
        <v>58.325060275138284</v>
      </c>
      <c r="K282" s="72"/>
    </row>
    <row r="283" spans="1:11" ht="25.5" x14ac:dyDescent="0.2">
      <c r="A283" s="165" t="s">
        <v>602</v>
      </c>
      <c r="B283" s="80" t="s">
        <v>205</v>
      </c>
      <c r="C283" s="136" t="s">
        <v>713</v>
      </c>
      <c r="D283" s="147"/>
      <c r="E283" s="147"/>
      <c r="F283" s="124">
        <f t="shared" si="138"/>
        <v>1410.1999999999998</v>
      </c>
      <c r="G283" s="124">
        <f t="shared" si="138"/>
        <v>1410.1999999999998</v>
      </c>
      <c r="H283" s="124">
        <f t="shared" ref="F283:H284" si="141">H284</f>
        <v>822.5</v>
      </c>
      <c r="I283" s="124">
        <f t="shared" si="136"/>
        <v>58.325060275138284</v>
      </c>
      <c r="J283" s="134">
        <f t="shared" si="132"/>
        <v>58.325060275138284</v>
      </c>
      <c r="K283" s="72"/>
    </row>
    <row r="284" spans="1:11" ht="38.25" x14ac:dyDescent="0.2">
      <c r="A284" s="166" t="s">
        <v>603</v>
      </c>
      <c r="B284" s="77" t="s">
        <v>205</v>
      </c>
      <c r="C284" s="139" t="s">
        <v>714</v>
      </c>
      <c r="D284" s="87"/>
      <c r="E284" s="87"/>
      <c r="F284" s="140">
        <f t="shared" si="141"/>
        <v>1410.1999999999998</v>
      </c>
      <c r="G284" s="140">
        <f t="shared" si="141"/>
        <v>1410.1999999999998</v>
      </c>
      <c r="H284" s="140">
        <f t="shared" si="141"/>
        <v>822.5</v>
      </c>
      <c r="I284" s="140">
        <f t="shared" si="136"/>
        <v>58.325060275138284</v>
      </c>
      <c r="J284" s="141">
        <f t="shared" si="132"/>
        <v>58.325060275138284</v>
      </c>
      <c r="K284" s="72"/>
    </row>
    <row r="285" spans="1:11" ht="25.5" x14ac:dyDescent="0.2">
      <c r="A285" s="142" t="s">
        <v>67</v>
      </c>
      <c r="B285" s="77" t="s">
        <v>205</v>
      </c>
      <c r="C285" s="139" t="s">
        <v>714</v>
      </c>
      <c r="D285" s="143" t="s">
        <v>68</v>
      </c>
      <c r="E285" s="143"/>
      <c r="F285" s="140">
        <f>F286+F287</f>
        <v>1410.1999999999998</v>
      </c>
      <c r="G285" s="140">
        <f>G286+G287</f>
        <v>1410.1999999999998</v>
      </c>
      <c r="H285" s="140">
        <f t="shared" ref="H285" si="142">H286+H287</f>
        <v>822.5</v>
      </c>
      <c r="I285" s="140">
        <f t="shared" si="136"/>
        <v>58.325060275138284</v>
      </c>
      <c r="J285" s="141">
        <f t="shared" si="132"/>
        <v>58.325060275138284</v>
      </c>
      <c r="K285" s="72"/>
    </row>
    <row r="286" spans="1:11" ht="25.5" x14ac:dyDescent="0.2">
      <c r="A286" s="142" t="s">
        <v>69</v>
      </c>
      <c r="B286" s="77" t="s">
        <v>205</v>
      </c>
      <c r="C286" s="139" t="s">
        <v>714</v>
      </c>
      <c r="D286" s="143" t="s">
        <v>70</v>
      </c>
      <c r="E286" s="143">
        <v>900302</v>
      </c>
      <c r="F286" s="140">
        <v>1143.5999999999999</v>
      </c>
      <c r="G286" s="140">
        <v>1143.5999999999999</v>
      </c>
      <c r="H286" s="140">
        <v>575.29999999999995</v>
      </c>
      <c r="I286" s="140">
        <f t="shared" si="136"/>
        <v>50.306051066806582</v>
      </c>
      <c r="J286" s="141">
        <f t="shared" si="132"/>
        <v>50.306051066806582</v>
      </c>
      <c r="K286" s="72"/>
    </row>
    <row r="287" spans="1:11" ht="25.5" x14ac:dyDescent="0.2">
      <c r="A287" s="142" t="s">
        <v>69</v>
      </c>
      <c r="B287" s="77" t="s">
        <v>205</v>
      </c>
      <c r="C287" s="139" t="s">
        <v>714</v>
      </c>
      <c r="D287" s="143" t="s">
        <v>70</v>
      </c>
      <c r="E287" s="143">
        <v>900100</v>
      </c>
      <c r="F287" s="140">
        <v>266.60000000000002</v>
      </c>
      <c r="G287" s="140">
        <v>266.60000000000002</v>
      </c>
      <c r="H287" s="140">
        <v>247.2</v>
      </c>
      <c r="I287" s="140">
        <f t="shared" si="136"/>
        <v>92.723180795198786</v>
      </c>
      <c r="J287" s="141">
        <f t="shared" si="132"/>
        <v>92.723180795198786</v>
      </c>
      <c r="K287" s="72"/>
    </row>
    <row r="288" spans="1:11" x14ac:dyDescent="0.2">
      <c r="A288" s="78" t="s">
        <v>94</v>
      </c>
      <c r="B288" s="80" t="s">
        <v>206</v>
      </c>
      <c r="C288" s="139"/>
      <c r="D288" s="143"/>
      <c r="E288" s="143"/>
      <c r="F288" s="124">
        <f>F289+F310</f>
        <v>337921.2</v>
      </c>
      <c r="G288" s="124">
        <f>G289+G310+G328</f>
        <v>342993.2</v>
      </c>
      <c r="H288" s="124">
        <f>H289+H310+H328</f>
        <v>237808.5</v>
      </c>
      <c r="I288" s="124">
        <f t="shared" si="136"/>
        <v>70.373951086821421</v>
      </c>
      <c r="J288" s="134">
        <f t="shared" si="132"/>
        <v>69.333298735951615</v>
      </c>
      <c r="K288" s="72"/>
    </row>
    <row r="289" spans="1:11" ht="25.5" x14ac:dyDescent="0.2">
      <c r="A289" s="137" t="s">
        <v>275</v>
      </c>
      <c r="B289" s="80" t="s">
        <v>206</v>
      </c>
      <c r="C289" s="136" t="s">
        <v>171</v>
      </c>
      <c r="D289" s="90"/>
      <c r="E289" s="90"/>
      <c r="F289" s="124">
        <f>F290</f>
        <v>286245.40000000002</v>
      </c>
      <c r="G289" s="124">
        <f>G290</f>
        <v>279645.40000000002</v>
      </c>
      <c r="H289" s="124">
        <f t="shared" ref="H289:H290" si="143">H290</f>
        <v>181715.3</v>
      </c>
      <c r="I289" s="124">
        <f t="shared" si="136"/>
        <v>63.48234766392752</v>
      </c>
      <c r="J289" s="134">
        <f t="shared" si="132"/>
        <v>64.980614735661661</v>
      </c>
      <c r="K289" s="72"/>
    </row>
    <row r="290" spans="1:11" x14ac:dyDescent="0.2">
      <c r="A290" s="137" t="s">
        <v>291</v>
      </c>
      <c r="B290" s="80" t="s">
        <v>206</v>
      </c>
      <c r="C290" s="136" t="s">
        <v>292</v>
      </c>
      <c r="D290" s="90"/>
      <c r="E290" s="90"/>
      <c r="F290" s="124">
        <f>F291</f>
        <v>286245.40000000002</v>
      </c>
      <c r="G290" s="124">
        <f>G291</f>
        <v>279645.40000000002</v>
      </c>
      <c r="H290" s="124">
        <f t="shared" si="143"/>
        <v>181715.3</v>
      </c>
      <c r="I290" s="124">
        <f t="shared" si="136"/>
        <v>63.48234766392752</v>
      </c>
      <c r="J290" s="134">
        <f t="shared" si="132"/>
        <v>64.980614735661661</v>
      </c>
      <c r="K290" s="72"/>
    </row>
    <row r="291" spans="1:11" ht="25.5" x14ac:dyDescent="0.2">
      <c r="A291" s="165" t="s">
        <v>621</v>
      </c>
      <c r="B291" s="80" t="s">
        <v>206</v>
      </c>
      <c r="C291" s="136" t="s">
        <v>616</v>
      </c>
      <c r="D291" s="147"/>
      <c r="E291" s="147"/>
      <c r="F291" s="124">
        <f>F292+F295+F298+F301+F307+F304</f>
        <v>286245.40000000002</v>
      </c>
      <c r="G291" s="124">
        <f>G292+G295+G298+G301+G307+G304</f>
        <v>279645.40000000002</v>
      </c>
      <c r="H291" s="124">
        <f t="shared" ref="H291" si="144">H292+H295+H298+H301+H307+H304</f>
        <v>181715.3</v>
      </c>
      <c r="I291" s="124">
        <f t="shared" si="136"/>
        <v>63.48234766392752</v>
      </c>
      <c r="J291" s="134">
        <f t="shared" si="132"/>
        <v>64.980614735661661</v>
      </c>
      <c r="K291" s="122" t="e">
        <f>K292+K295+K298+K301+#REF!+K307+#REF!+#REF!</f>
        <v>#REF!</v>
      </c>
    </row>
    <row r="292" spans="1:11" ht="25.5" x14ac:dyDescent="0.2">
      <c r="A292" s="166" t="s">
        <v>711</v>
      </c>
      <c r="B292" s="77" t="s">
        <v>206</v>
      </c>
      <c r="C292" s="139" t="s">
        <v>710</v>
      </c>
      <c r="D292" s="143"/>
      <c r="E292" s="143"/>
      <c r="F292" s="140">
        <f>F293</f>
        <v>98359</v>
      </c>
      <c r="G292" s="140">
        <f>G293</f>
        <v>98359</v>
      </c>
      <c r="H292" s="140">
        <f>H293</f>
        <v>60519.7</v>
      </c>
      <c r="I292" s="140">
        <f t="shared" si="136"/>
        <v>61.529397411523092</v>
      </c>
      <c r="J292" s="141">
        <f t="shared" si="132"/>
        <v>61.529397411523092</v>
      </c>
      <c r="K292" s="72"/>
    </row>
    <row r="293" spans="1:11" ht="25.5" x14ac:dyDescent="0.2">
      <c r="A293" s="142" t="s">
        <v>67</v>
      </c>
      <c r="B293" s="77" t="s">
        <v>206</v>
      </c>
      <c r="C293" s="139" t="s">
        <v>710</v>
      </c>
      <c r="D293" s="143">
        <v>200</v>
      </c>
      <c r="E293" s="143"/>
      <c r="F293" s="140">
        <f>F294</f>
        <v>98359</v>
      </c>
      <c r="G293" s="140">
        <f>G294</f>
        <v>98359</v>
      </c>
      <c r="H293" s="140">
        <f t="shared" ref="H293" si="145">H294</f>
        <v>60519.7</v>
      </c>
      <c r="I293" s="140">
        <f t="shared" si="136"/>
        <v>61.529397411523092</v>
      </c>
      <c r="J293" s="141">
        <f t="shared" si="132"/>
        <v>61.529397411523092</v>
      </c>
      <c r="K293" s="72"/>
    </row>
    <row r="294" spans="1:11" ht="25.5" x14ac:dyDescent="0.2">
      <c r="A294" s="142" t="s">
        <v>69</v>
      </c>
      <c r="B294" s="77" t="s">
        <v>206</v>
      </c>
      <c r="C294" s="139" t="s">
        <v>710</v>
      </c>
      <c r="D294" s="143">
        <v>240</v>
      </c>
      <c r="E294" s="143">
        <v>900810</v>
      </c>
      <c r="F294" s="140">
        <v>98359</v>
      </c>
      <c r="G294" s="140">
        <v>98359</v>
      </c>
      <c r="H294" s="140">
        <v>60519.7</v>
      </c>
      <c r="I294" s="140">
        <f t="shared" si="136"/>
        <v>61.529397411523092</v>
      </c>
      <c r="J294" s="141">
        <f t="shared" si="132"/>
        <v>61.529397411523092</v>
      </c>
      <c r="K294" s="72"/>
    </row>
    <row r="295" spans="1:11" ht="25.5" x14ac:dyDescent="0.2">
      <c r="A295" s="166" t="s">
        <v>293</v>
      </c>
      <c r="B295" s="77" t="s">
        <v>206</v>
      </c>
      <c r="C295" s="139" t="s">
        <v>617</v>
      </c>
      <c r="D295" s="87"/>
      <c r="E295" s="87"/>
      <c r="F295" s="140">
        <f t="shared" ref="F295:H296" si="146">F296</f>
        <v>151544.6</v>
      </c>
      <c r="G295" s="140">
        <f t="shared" si="146"/>
        <v>149509</v>
      </c>
      <c r="H295" s="140">
        <f t="shared" si="146"/>
        <v>99374.1</v>
      </c>
      <c r="I295" s="140">
        <f t="shared" si="136"/>
        <v>65.574161006066873</v>
      </c>
      <c r="J295" s="141">
        <f t="shared" si="132"/>
        <v>66.466968543699707</v>
      </c>
      <c r="K295" s="72"/>
    </row>
    <row r="296" spans="1:11" ht="25.5" x14ac:dyDescent="0.2">
      <c r="A296" s="142" t="s">
        <v>67</v>
      </c>
      <c r="B296" s="77" t="s">
        <v>206</v>
      </c>
      <c r="C296" s="139" t="s">
        <v>617</v>
      </c>
      <c r="D296" s="143">
        <v>200</v>
      </c>
      <c r="E296" s="143"/>
      <c r="F296" s="140">
        <f t="shared" si="146"/>
        <v>151544.6</v>
      </c>
      <c r="G296" s="140">
        <f t="shared" si="146"/>
        <v>149509</v>
      </c>
      <c r="H296" s="140">
        <f t="shared" si="146"/>
        <v>99374.1</v>
      </c>
      <c r="I296" s="140">
        <f t="shared" si="136"/>
        <v>65.574161006066873</v>
      </c>
      <c r="J296" s="141">
        <f t="shared" si="132"/>
        <v>66.466968543699707</v>
      </c>
      <c r="K296" s="72"/>
    </row>
    <row r="297" spans="1:11" ht="25.5" x14ac:dyDescent="0.2">
      <c r="A297" s="142" t="s">
        <v>69</v>
      </c>
      <c r="B297" s="77" t="s">
        <v>206</v>
      </c>
      <c r="C297" s="139" t="s">
        <v>617</v>
      </c>
      <c r="D297" s="143">
        <v>240</v>
      </c>
      <c r="E297" s="143">
        <v>900810</v>
      </c>
      <c r="F297" s="140">
        <v>151544.6</v>
      </c>
      <c r="G297" s="140">
        <v>149509</v>
      </c>
      <c r="H297" s="140">
        <v>99374.1</v>
      </c>
      <c r="I297" s="140">
        <f t="shared" si="136"/>
        <v>65.574161006066873</v>
      </c>
      <c r="J297" s="141">
        <f t="shared" si="132"/>
        <v>66.466968543699707</v>
      </c>
      <c r="K297" s="72"/>
    </row>
    <row r="298" spans="1:11" ht="51" x14ac:dyDescent="0.2">
      <c r="A298" s="166" t="s">
        <v>294</v>
      </c>
      <c r="B298" s="77" t="s">
        <v>206</v>
      </c>
      <c r="C298" s="139" t="s">
        <v>618</v>
      </c>
      <c r="D298" s="87"/>
      <c r="E298" s="87"/>
      <c r="F298" s="140">
        <f t="shared" ref="F298:H299" si="147">F299</f>
        <v>1500</v>
      </c>
      <c r="G298" s="140">
        <f t="shared" si="147"/>
        <v>1500</v>
      </c>
      <c r="H298" s="140">
        <f t="shared" si="147"/>
        <v>1457</v>
      </c>
      <c r="I298" s="140">
        <f t="shared" si="136"/>
        <v>97.13333333333334</v>
      </c>
      <c r="J298" s="141">
        <f t="shared" si="132"/>
        <v>97.13333333333334</v>
      </c>
      <c r="K298" s="72"/>
    </row>
    <row r="299" spans="1:11" ht="25.5" x14ac:dyDescent="0.2">
      <c r="A299" s="142" t="s">
        <v>67</v>
      </c>
      <c r="B299" s="77" t="s">
        <v>206</v>
      </c>
      <c r="C299" s="139" t="s">
        <v>618</v>
      </c>
      <c r="D299" s="143">
        <v>200</v>
      </c>
      <c r="E299" s="143"/>
      <c r="F299" s="140">
        <f t="shared" si="147"/>
        <v>1500</v>
      </c>
      <c r="G299" s="140">
        <f t="shared" si="147"/>
        <v>1500</v>
      </c>
      <c r="H299" s="140">
        <f t="shared" si="147"/>
        <v>1457</v>
      </c>
      <c r="I299" s="140">
        <f t="shared" si="136"/>
        <v>97.13333333333334</v>
      </c>
      <c r="J299" s="141">
        <f t="shared" si="132"/>
        <v>97.13333333333334</v>
      </c>
      <c r="K299" s="72"/>
    </row>
    <row r="300" spans="1:11" ht="25.5" x14ac:dyDescent="0.2">
      <c r="A300" s="142" t="s">
        <v>69</v>
      </c>
      <c r="B300" s="77" t="s">
        <v>206</v>
      </c>
      <c r="C300" s="139" t="s">
        <v>618</v>
      </c>
      <c r="D300" s="143">
        <v>240</v>
      </c>
      <c r="E300" s="143">
        <v>900810</v>
      </c>
      <c r="F300" s="140">
        <v>1500</v>
      </c>
      <c r="G300" s="140">
        <v>1500</v>
      </c>
      <c r="H300" s="140">
        <v>1457</v>
      </c>
      <c r="I300" s="140">
        <f t="shared" si="136"/>
        <v>97.13333333333334</v>
      </c>
      <c r="J300" s="141">
        <f t="shared" si="132"/>
        <v>97.13333333333334</v>
      </c>
      <c r="K300" s="72"/>
    </row>
    <row r="301" spans="1:11" ht="30" customHeight="1" x14ac:dyDescent="0.2">
      <c r="A301" s="166" t="s">
        <v>295</v>
      </c>
      <c r="B301" s="77" t="s">
        <v>206</v>
      </c>
      <c r="C301" s="139" t="s">
        <v>619</v>
      </c>
      <c r="D301" s="87"/>
      <c r="E301" s="87"/>
      <c r="F301" s="140">
        <f t="shared" ref="F301:H302" si="148">F302</f>
        <v>10000</v>
      </c>
      <c r="G301" s="140">
        <f t="shared" si="148"/>
        <v>10000</v>
      </c>
      <c r="H301" s="140">
        <f t="shared" si="148"/>
        <v>7660</v>
      </c>
      <c r="I301" s="140">
        <f t="shared" si="136"/>
        <v>76.599999999999994</v>
      </c>
      <c r="J301" s="141">
        <f t="shared" si="132"/>
        <v>76.599999999999994</v>
      </c>
      <c r="K301" s="72"/>
    </row>
    <row r="302" spans="1:11" ht="25.5" x14ac:dyDescent="0.2">
      <c r="A302" s="142" t="s">
        <v>67</v>
      </c>
      <c r="B302" s="77" t="s">
        <v>206</v>
      </c>
      <c r="C302" s="139" t="s">
        <v>619</v>
      </c>
      <c r="D302" s="143">
        <v>200</v>
      </c>
      <c r="E302" s="143"/>
      <c r="F302" s="140">
        <f t="shared" si="148"/>
        <v>10000</v>
      </c>
      <c r="G302" s="140">
        <f t="shared" si="148"/>
        <v>10000</v>
      </c>
      <c r="H302" s="140">
        <f t="shared" si="148"/>
        <v>7660</v>
      </c>
      <c r="I302" s="140">
        <f t="shared" si="136"/>
        <v>76.599999999999994</v>
      </c>
      <c r="J302" s="141">
        <f t="shared" si="132"/>
        <v>76.599999999999994</v>
      </c>
      <c r="K302" s="72"/>
    </row>
    <row r="303" spans="1:11" ht="25.5" x14ac:dyDescent="0.2">
      <c r="A303" s="142" t="s">
        <v>69</v>
      </c>
      <c r="B303" s="77" t="s">
        <v>206</v>
      </c>
      <c r="C303" s="139" t="s">
        <v>619</v>
      </c>
      <c r="D303" s="143">
        <v>240</v>
      </c>
      <c r="E303" s="143">
        <v>900810</v>
      </c>
      <c r="F303" s="140">
        <v>10000</v>
      </c>
      <c r="G303" s="140">
        <v>10000</v>
      </c>
      <c r="H303" s="140">
        <v>7660</v>
      </c>
      <c r="I303" s="140">
        <f t="shared" si="136"/>
        <v>76.599999999999994</v>
      </c>
      <c r="J303" s="141">
        <f t="shared" si="132"/>
        <v>76.599999999999994</v>
      </c>
      <c r="K303" s="72"/>
    </row>
    <row r="304" spans="1:11" ht="25.5" x14ac:dyDescent="0.2">
      <c r="A304" s="166" t="s">
        <v>745</v>
      </c>
      <c r="B304" s="77" t="s">
        <v>206</v>
      </c>
      <c r="C304" s="139" t="s">
        <v>744</v>
      </c>
      <c r="D304" s="143"/>
      <c r="E304" s="143"/>
      <c r="F304" s="140">
        <f>F305</f>
        <v>2795</v>
      </c>
      <c r="G304" s="140">
        <f>G305</f>
        <v>1545.7</v>
      </c>
      <c r="H304" s="140">
        <f t="shared" ref="F304:H305" si="149">H305</f>
        <v>575.79999999999995</v>
      </c>
      <c r="I304" s="140">
        <f t="shared" si="136"/>
        <v>20.60107334525939</v>
      </c>
      <c r="J304" s="141">
        <f t="shared" si="132"/>
        <v>37.251730607491744</v>
      </c>
      <c r="K304" s="72"/>
    </row>
    <row r="305" spans="1:11" ht="25.5" x14ac:dyDescent="0.2">
      <c r="A305" s="142" t="s">
        <v>67</v>
      </c>
      <c r="B305" s="77" t="s">
        <v>206</v>
      </c>
      <c r="C305" s="139" t="s">
        <v>744</v>
      </c>
      <c r="D305" s="143" t="s">
        <v>68</v>
      </c>
      <c r="E305" s="143"/>
      <c r="F305" s="140">
        <f t="shared" si="149"/>
        <v>2795</v>
      </c>
      <c r="G305" s="140">
        <f t="shared" si="149"/>
        <v>1545.7</v>
      </c>
      <c r="H305" s="140">
        <f t="shared" si="149"/>
        <v>575.79999999999995</v>
      </c>
      <c r="I305" s="140">
        <f t="shared" si="136"/>
        <v>20.60107334525939</v>
      </c>
      <c r="J305" s="141">
        <f t="shared" si="132"/>
        <v>37.251730607491744</v>
      </c>
      <c r="K305" s="72"/>
    </row>
    <row r="306" spans="1:11" ht="25.5" x14ac:dyDescent="0.2">
      <c r="A306" s="142" t="s">
        <v>69</v>
      </c>
      <c r="B306" s="77" t="s">
        <v>206</v>
      </c>
      <c r="C306" s="139" t="s">
        <v>744</v>
      </c>
      <c r="D306" s="143" t="s">
        <v>70</v>
      </c>
      <c r="E306" s="143">
        <v>900810</v>
      </c>
      <c r="F306" s="140">
        <v>2795</v>
      </c>
      <c r="G306" s="140">
        <v>1545.7</v>
      </c>
      <c r="H306" s="140">
        <v>575.79999999999995</v>
      </c>
      <c r="I306" s="140">
        <f t="shared" si="136"/>
        <v>20.60107334525939</v>
      </c>
      <c r="J306" s="141">
        <f t="shared" si="132"/>
        <v>37.251730607491744</v>
      </c>
      <c r="K306" s="72"/>
    </row>
    <row r="307" spans="1:11" x14ac:dyDescent="0.2">
      <c r="A307" s="166" t="s">
        <v>296</v>
      </c>
      <c r="B307" s="77" t="s">
        <v>206</v>
      </c>
      <c r="C307" s="139" t="s">
        <v>620</v>
      </c>
      <c r="D307" s="143"/>
      <c r="E307" s="143"/>
      <c r="F307" s="140">
        <f t="shared" ref="F307:H308" si="150">F308</f>
        <v>22046.799999999999</v>
      </c>
      <c r="G307" s="140">
        <f t="shared" si="150"/>
        <v>18731.7</v>
      </c>
      <c r="H307" s="140">
        <f t="shared" si="150"/>
        <v>12128.7</v>
      </c>
      <c r="I307" s="140">
        <f t="shared" si="136"/>
        <v>55.013425984723405</v>
      </c>
      <c r="J307" s="141">
        <f t="shared" si="132"/>
        <v>64.749595605310788</v>
      </c>
      <c r="K307" s="72"/>
    </row>
    <row r="308" spans="1:11" ht="25.5" x14ac:dyDescent="0.2">
      <c r="A308" s="142" t="s">
        <v>67</v>
      </c>
      <c r="B308" s="77" t="s">
        <v>206</v>
      </c>
      <c r="C308" s="139" t="s">
        <v>620</v>
      </c>
      <c r="D308" s="143">
        <v>200</v>
      </c>
      <c r="E308" s="143"/>
      <c r="F308" s="140">
        <f>F309</f>
        <v>22046.799999999999</v>
      </c>
      <c r="G308" s="140">
        <f>G309</f>
        <v>18731.7</v>
      </c>
      <c r="H308" s="140">
        <f t="shared" si="150"/>
        <v>12128.7</v>
      </c>
      <c r="I308" s="140">
        <f t="shared" si="136"/>
        <v>55.013425984723405</v>
      </c>
      <c r="J308" s="141">
        <f t="shared" si="132"/>
        <v>64.749595605310788</v>
      </c>
      <c r="K308" s="123" t="e">
        <f>K309+#REF!</f>
        <v>#REF!</v>
      </c>
    </row>
    <row r="309" spans="1:11" ht="25.5" x14ac:dyDescent="0.2">
      <c r="A309" s="142" t="s">
        <v>69</v>
      </c>
      <c r="B309" s="77" t="s">
        <v>206</v>
      </c>
      <c r="C309" s="139" t="s">
        <v>620</v>
      </c>
      <c r="D309" s="143">
        <v>240</v>
      </c>
      <c r="E309" s="143">
        <v>900810</v>
      </c>
      <c r="F309" s="140">
        <v>22046.799999999999</v>
      </c>
      <c r="G309" s="140">
        <v>18731.7</v>
      </c>
      <c r="H309" s="140">
        <v>12128.7</v>
      </c>
      <c r="I309" s="140">
        <f t="shared" si="136"/>
        <v>55.013425984723405</v>
      </c>
      <c r="J309" s="141">
        <f t="shared" si="132"/>
        <v>64.749595605310788</v>
      </c>
      <c r="K309" s="72"/>
    </row>
    <row r="310" spans="1:11" ht="25.5" x14ac:dyDescent="0.2">
      <c r="A310" s="148" t="s">
        <v>300</v>
      </c>
      <c r="B310" s="80" t="s">
        <v>206</v>
      </c>
      <c r="C310" s="136" t="s">
        <v>301</v>
      </c>
      <c r="D310" s="147"/>
      <c r="E310" s="147"/>
      <c r="F310" s="124">
        <f>F311</f>
        <v>51675.8</v>
      </c>
      <c r="G310" s="124">
        <f>G311</f>
        <v>53475.8</v>
      </c>
      <c r="H310" s="124">
        <f t="shared" ref="H310" si="151">H311</f>
        <v>46221.2</v>
      </c>
      <c r="I310" s="124">
        <f t="shared" si="136"/>
        <v>89.444575604054506</v>
      </c>
      <c r="J310" s="134">
        <f t="shared" si="132"/>
        <v>86.433863542013384</v>
      </c>
      <c r="K310" s="72"/>
    </row>
    <row r="311" spans="1:11" ht="37.5" customHeight="1" x14ac:dyDescent="0.2">
      <c r="A311" s="135" t="s">
        <v>622</v>
      </c>
      <c r="B311" s="80" t="s">
        <v>206</v>
      </c>
      <c r="C311" s="136" t="s">
        <v>305</v>
      </c>
      <c r="D311" s="147"/>
      <c r="E311" s="147"/>
      <c r="F311" s="124">
        <f>F312+F316</f>
        <v>51675.8</v>
      </c>
      <c r="G311" s="124">
        <f>G312+G316</f>
        <v>53475.8</v>
      </c>
      <c r="H311" s="124">
        <f>H312+H316</f>
        <v>46221.2</v>
      </c>
      <c r="I311" s="124">
        <f t="shared" si="136"/>
        <v>89.444575604054506</v>
      </c>
      <c r="J311" s="134">
        <f t="shared" si="132"/>
        <v>86.433863542013384</v>
      </c>
      <c r="K311" s="72"/>
    </row>
    <row r="312" spans="1:11" x14ac:dyDescent="0.2">
      <c r="A312" s="148" t="s">
        <v>191</v>
      </c>
      <c r="B312" s="80" t="s">
        <v>206</v>
      </c>
      <c r="C312" s="136" t="s">
        <v>623</v>
      </c>
      <c r="D312" s="147"/>
      <c r="E312" s="147"/>
      <c r="F312" s="124">
        <f>+F313</f>
        <v>16074.7</v>
      </c>
      <c r="G312" s="124">
        <f>+G313</f>
        <v>16074.7</v>
      </c>
      <c r="H312" s="124">
        <f t="shared" ref="H312" si="152">+H313</f>
        <v>16021.1</v>
      </c>
      <c r="I312" s="124">
        <f t="shared" si="136"/>
        <v>99.666556763112212</v>
      </c>
      <c r="J312" s="134">
        <f t="shared" si="132"/>
        <v>99.666556763112212</v>
      </c>
      <c r="K312" s="72"/>
    </row>
    <row r="313" spans="1:11" x14ac:dyDescent="0.2">
      <c r="A313" s="142" t="s">
        <v>404</v>
      </c>
      <c r="B313" s="77" t="s">
        <v>206</v>
      </c>
      <c r="C313" s="139" t="s">
        <v>720</v>
      </c>
      <c r="D313" s="143"/>
      <c r="E313" s="143"/>
      <c r="F313" s="140">
        <f>F314</f>
        <v>16074.7</v>
      </c>
      <c r="G313" s="140">
        <f>G314</f>
        <v>16074.7</v>
      </c>
      <c r="H313" s="140">
        <f t="shared" ref="H313:H314" si="153">H314</f>
        <v>16021.1</v>
      </c>
      <c r="I313" s="140">
        <f t="shared" si="136"/>
        <v>99.666556763112212</v>
      </c>
      <c r="J313" s="141">
        <f t="shared" si="132"/>
        <v>99.666556763112212</v>
      </c>
      <c r="K313" s="72"/>
    </row>
    <row r="314" spans="1:11" ht="25.5" x14ac:dyDescent="0.2">
      <c r="A314" s="142" t="s">
        <v>67</v>
      </c>
      <c r="B314" s="77" t="s">
        <v>206</v>
      </c>
      <c r="C314" s="139" t="s">
        <v>720</v>
      </c>
      <c r="D314" s="143">
        <v>200</v>
      </c>
      <c r="E314" s="143"/>
      <c r="F314" s="140">
        <f>F315</f>
        <v>16074.7</v>
      </c>
      <c r="G314" s="140">
        <f>G315</f>
        <v>16074.7</v>
      </c>
      <c r="H314" s="140">
        <f t="shared" si="153"/>
        <v>16021.1</v>
      </c>
      <c r="I314" s="140">
        <f t="shared" si="136"/>
        <v>99.666556763112212</v>
      </c>
      <c r="J314" s="141">
        <f t="shared" si="132"/>
        <v>99.666556763112212</v>
      </c>
      <c r="K314" s="72"/>
    </row>
    <row r="315" spans="1:11" ht="25.5" x14ac:dyDescent="0.2">
      <c r="A315" s="142" t="s">
        <v>69</v>
      </c>
      <c r="B315" s="77" t="s">
        <v>206</v>
      </c>
      <c r="C315" s="139" t="s">
        <v>720</v>
      </c>
      <c r="D315" s="143">
        <v>240</v>
      </c>
      <c r="E315" s="143">
        <v>900810</v>
      </c>
      <c r="F315" s="140">
        <v>16074.7</v>
      </c>
      <c r="G315" s="140">
        <v>16074.7</v>
      </c>
      <c r="H315" s="140">
        <v>16021.1</v>
      </c>
      <c r="I315" s="140">
        <f t="shared" si="136"/>
        <v>99.666556763112212</v>
      </c>
      <c r="J315" s="141">
        <f t="shared" si="132"/>
        <v>99.666556763112212</v>
      </c>
      <c r="K315" s="72"/>
    </row>
    <row r="316" spans="1:11" ht="25.5" x14ac:dyDescent="0.2">
      <c r="A316" s="144" t="s">
        <v>624</v>
      </c>
      <c r="B316" s="80" t="s">
        <v>206</v>
      </c>
      <c r="C316" s="136" t="s">
        <v>306</v>
      </c>
      <c r="D316" s="147"/>
      <c r="E316" s="147"/>
      <c r="F316" s="124">
        <f>F317+F325+F322</f>
        <v>35601.1</v>
      </c>
      <c r="G316" s="124">
        <f>G317+G325+G322</f>
        <v>37401.1</v>
      </c>
      <c r="H316" s="124">
        <f t="shared" ref="H316" si="154">H317+H325+H322</f>
        <v>30200.1</v>
      </c>
      <c r="I316" s="124">
        <f t="shared" si="136"/>
        <v>84.829120448525458</v>
      </c>
      <c r="J316" s="134">
        <f t="shared" si="132"/>
        <v>80.746555582589821</v>
      </c>
      <c r="K316" s="72"/>
    </row>
    <row r="317" spans="1:11" x14ac:dyDescent="0.2">
      <c r="A317" s="152" t="s">
        <v>656</v>
      </c>
      <c r="B317" s="77" t="s">
        <v>206</v>
      </c>
      <c r="C317" s="139" t="s">
        <v>625</v>
      </c>
      <c r="D317" s="143"/>
      <c r="E317" s="143"/>
      <c r="F317" s="140">
        <f>F318+F320</f>
        <v>4800</v>
      </c>
      <c r="G317" s="140">
        <f>G318+G320</f>
        <v>4800</v>
      </c>
      <c r="H317" s="140">
        <f t="shared" ref="H317" si="155">H318+H320</f>
        <v>3752</v>
      </c>
      <c r="I317" s="140">
        <f t="shared" si="136"/>
        <v>78.166666666666657</v>
      </c>
      <c r="J317" s="141">
        <f t="shared" si="132"/>
        <v>78.166666666666657</v>
      </c>
      <c r="K317" s="72"/>
    </row>
    <row r="318" spans="1:11" ht="25.5" x14ac:dyDescent="0.2">
      <c r="A318" s="142" t="s">
        <v>67</v>
      </c>
      <c r="B318" s="77" t="s">
        <v>206</v>
      </c>
      <c r="C318" s="139" t="s">
        <v>625</v>
      </c>
      <c r="D318" s="143">
        <v>200</v>
      </c>
      <c r="E318" s="143"/>
      <c r="F318" s="140">
        <f>F319</f>
        <v>3800</v>
      </c>
      <c r="G318" s="140">
        <f>G319</f>
        <v>3800</v>
      </c>
      <c r="H318" s="140">
        <f t="shared" ref="H318" si="156">H319</f>
        <v>3063.2</v>
      </c>
      <c r="I318" s="140">
        <f t="shared" si="136"/>
        <v>80.610526315789471</v>
      </c>
      <c r="J318" s="141">
        <f t="shared" si="132"/>
        <v>80.610526315789471</v>
      </c>
      <c r="K318" s="72"/>
    </row>
    <row r="319" spans="1:11" ht="25.5" x14ac:dyDescent="0.2">
      <c r="A319" s="142" t="s">
        <v>69</v>
      </c>
      <c r="B319" s="77" t="s">
        <v>206</v>
      </c>
      <c r="C319" s="139" t="s">
        <v>625</v>
      </c>
      <c r="D319" s="143">
        <v>240</v>
      </c>
      <c r="E319" s="143">
        <v>900810</v>
      </c>
      <c r="F319" s="140">
        <v>3800</v>
      </c>
      <c r="G319" s="140">
        <v>3800</v>
      </c>
      <c r="H319" s="140">
        <v>3063.2</v>
      </c>
      <c r="I319" s="140">
        <f t="shared" si="136"/>
        <v>80.610526315789471</v>
      </c>
      <c r="J319" s="141">
        <f t="shared" si="132"/>
        <v>80.610526315789471</v>
      </c>
      <c r="K319" s="72"/>
    </row>
    <row r="320" spans="1:11" ht="25.5" x14ac:dyDescent="0.2">
      <c r="A320" s="142" t="s">
        <v>83</v>
      </c>
      <c r="B320" s="77" t="s">
        <v>206</v>
      </c>
      <c r="C320" s="139" t="s">
        <v>625</v>
      </c>
      <c r="D320" s="143">
        <v>600</v>
      </c>
      <c r="E320" s="143"/>
      <c r="F320" s="140">
        <f>F321</f>
        <v>1000</v>
      </c>
      <c r="G320" s="140">
        <f>G321</f>
        <v>1000</v>
      </c>
      <c r="H320" s="140">
        <f t="shared" ref="H320" si="157">H321</f>
        <v>688.8</v>
      </c>
      <c r="I320" s="140">
        <f t="shared" si="136"/>
        <v>68.88</v>
      </c>
      <c r="J320" s="141">
        <f t="shared" si="132"/>
        <v>68.88</v>
      </c>
      <c r="K320" s="72"/>
    </row>
    <row r="321" spans="1:12" x14ac:dyDescent="0.2">
      <c r="A321" s="142" t="s">
        <v>85</v>
      </c>
      <c r="B321" s="77" t="s">
        <v>206</v>
      </c>
      <c r="C321" s="139" t="s">
        <v>625</v>
      </c>
      <c r="D321" s="143">
        <v>610</v>
      </c>
      <c r="E321" s="143">
        <v>900810</v>
      </c>
      <c r="F321" s="140">
        <v>1000</v>
      </c>
      <c r="G321" s="140">
        <v>1000</v>
      </c>
      <c r="H321" s="140">
        <v>688.8</v>
      </c>
      <c r="I321" s="140">
        <f t="shared" si="136"/>
        <v>68.88</v>
      </c>
      <c r="J321" s="141">
        <f t="shared" si="132"/>
        <v>68.88</v>
      </c>
      <c r="K321" s="72"/>
    </row>
    <row r="322" spans="1:12" ht="25.5" x14ac:dyDescent="0.2">
      <c r="A322" s="142" t="s">
        <v>763</v>
      </c>
      <c r="B322" s="77" t="s">
        <v>206</v>
      </c>
      <c r="C322" s="139" t="s">
        <v>764</v>
      </c>
      <c r="D322" s="143"/>
      <c r="E322" s="143"/>
      <c r="F322" s="140">
        <f>F323</f>
        <v>29601.1</v>
      </c>
      <c r="G322" s="140">
        <f>G323</f>
        <v>29601.1</v>
      </c>
      <c r="H322" s="140">
        <f t="shared" ref="H322:H323" si="158">H323</f>
        <v>24651.1</v>
      </c>
      <c r="I322" s="140">
        <f t="shared" si="136"/>
        <v>83.277648465766475</v>
      </c>
      <c r="J322" s="141">
        <f t="shared" si="132"/>
        <v>83.277648465766475</v>
      </c>
      <c r="K322" s="72"/>
    </row>
    <row r="323" spans="1:12" ht="25.5" x14ac:dyDescent="0.2">
      <c r="A323" s="142" t="s">
        <v>67</v>
      </c>
      <c r="B323" s="77" t="s">
        <v>206</v>
      </c>
      <c r="C323" s="139" t="s">
        <v>764</v>
      </c>
      <c r="D323" s="143">
        <v>200</v>
      </c>
      <c r="E323" s="143"/>
      <c r="F323" s="140">
        <f>F324</f>
        <v>29601.1</v>
      </c>
      <c r="G323" s="140">
        <f>G324</f>
        <v>29601.1</v>
      </c>
      <c r="H323" s="140">
        <f t="shared" si="158"/>
        <v>24651.1</v>
      </c>
      <c r="I323" s="140">
        <f t="shared" si="136"/>
        <v>83.277648465766475</v>
      </c>
      <c r="J323" s="141">
        <f t="shared" si="132"/>
        <v>83.277648465766475</v>
      </c>
      <c r="K323" s="72"/>
    </row>
    <row r="324" spans="1:12" ht="25.5" x14ac:dyDescent="0.2">
      <c r="A324" s="142" t="s">
        <v>69</v>
      </c>
      <c r="B324" s="77" t="s">
        <v>206</v>
      </c>
      <c r="C324" s="139" t="s">
        <v>764</v>
      </c>
      <c r="D324" s="143">
        <v>240</v>
      </c>
      <c r="E324" s="143">
        <v>900810</v>
      </c>
      <c r="F324" s="140">
        <v>29601.1</v>
      </c>
      <c r="G324" s="140">
        <v>29601.1</v>
      </c>
      <c r="H324" s="140">
        <v>24651.1</v>
      </c>
      <c r="I324" s="140">
        <f t="shared" si="136"/>
        <v>83.277648465766475</v>
      </c>
      <c r="J324" s="141">
        <f t="shared" si="132"/>
        <v>83.277648465766475</v>
      </c>
      <c r="K324" s="72"/>
      <c r="L324" s="72"/>
    </row>
    <row r="325" spans="1:12" x14ac:dyDescent="0.2">
      <c r="A325" s="142" t="s">
        <v>629</v>
      </c>
      <c r="B325" s="77" t="s">
        <v>206</v>
      </c>
      <c r="C325" s="139" t="s">
        <v>718</v>
      </c>
      <c r="D325" s="143"/>
      <c r="E325" s="143"/>
      <c r="F325" s="140">
        <f>F326</f>
        <v>1200</v>
      </c>
      <c r="G325" s="140">
        <f>G326</f>
        <v>3000</v>
      </c>
      <c r="H325" s="140">
        <f t="shared" ref="H325:H326" si="159">H326</f>
        <v>1797</v>
      </c>
      <c r="I325" s="140">
        <f t="shared" si="136"/>
        <v>149.75</v>
      </c>
      <c r="J325" s="141">
        <f t="shared" si="132"/>
        <v>59.9</v>
      </c>
      <c r="K325" s="72"/>
      <c r="L325" s="72"/>
    </row>
    <row r="326" spans="1:12" ht="25.5" x14ac:dyDescent="0.2">
      <c r="A326" s="142" t="s">
        <v>67</v>
      </c>
      <c r="B326" s="77" t="s">
        <v>206</v>
      </c>
      <c r="C326" s="139" t="s">
        <v>718</v>
      </c>
      <c r="D326" s="143" t="s">
        <v>68</v>
      </c>
      <c r="E326" s="143"/>
      <c r="F326" s="140">
        <f>F327</f>
        <v>1200</v>
      </c>
      <c r="G326" s="140">
        <f>G327</f>
        <v>3000</v>
      </c>
      <c r="H326" s="140">
        <f t="shared" si="159"/>
        <v>1797</v>
      </c>
      <c r="I326" s="140">
        <f t="shared" si="136"/>
        <v>149.75</v>
      </c>
      <c r="J326" s="141">
        <f t="shared" si="132"/>
        <v>59.9</v>
      </c>
      <c r="K326" s="194">
        <f t="shared" ref="K326" si="160">K327</f>
        <v>0</v>
      </c>
      <c r="L326" s="195"/>
    </row>
    <row r="327" spans="1:12" ht="25.5" x14ac:dyDescent="0.2">
      <c r="A327" s="142" t="s">
        <v>69</v>
      </c>
      <c r="B327" s="77" t="s">
        <v>206</v>
      </c>
      <c r="C327" s="139" t="s">
        <v>718</v>
      </c>
      <c r="D327" s="143" t="s">
        <v>70</v>
      </c>
      <c r="E327" s="143">
        <v>900810</v>
      </c>
      <c r="F327" s="140">
        <v>1200</v>
      </c>
      <c r="G327" s="140">
        <v>3000</v>
      </c>
      <c r="H327" s="140">
        <v>1797</v>
      </c>
      <c r="I327" s="140">
        <f t="shared" si="136"/>
        <v>149.75</v>
      </c>
      <c r="J327" s="141">
        <f t="shared" si="132"/>
        <v>59.9</v>
      </c>
      <c r="K327" s="72"/>
      <c r="L327" s="72"/>
    </row>
    <row r="328" spans="1:12" s="76" customFormat="1" x14ac:dyDescent="0.2">
      <c r="A328" s="148" t="s">
        <v>843</v>
      </c>
      <c r="B328" s="77" t="s">
        <v>206</v>
      </c>
      <c r="C328" s="136" t="s">
        <v>145</v>
      </c>
      <c r="D328" s="147"/>
      <c r="E328" s="147"/>
      <c r="F328" s="124">
        <f>F329</f>
        <v>0</v>
      </c>
      <c r="G328" s="124">
        <f t="shared" ref="G328:H330" si="161">G329</f>
        <v>9872</v>
      </c>
      <c r="H328" s="124">
        <f t="shared" si="161"/>
        <v>9872</v>
      </c>
      <c r="I328" s="124">
        <v>0</v>
      </c>
      <c r="J328" s="134">
        <f t="shared" si="132"/>
        <v>100</v>
      </c>
      <c r="K328" s="89"/>
      <c r="L328" s="89"/>
    </row>
    <row r="329" spans="1:12" ht="15.6" customHeight="1" x14ac:dyDescent="0.2">
      <c r="A329" s="142" t="s">
        <v>686</v>
      </c>
      <c r="B329" s="77" t="s">
        <v>206</v>
      </c>
      <c r="C329" s="136" t="s">
        <v>685</v>
      </c>
      <c r="D329" s="143"/>
      <c r="E329" s="143"/>
      <c r="F329" s="140">
        <f>F330</f>
        <v>0</v>
      </c>
      <c r="G329" s="140">
        <f t="shared" si="161"/>
        <v>9872</v>
      </c>
      <c r="H329" s="140">
        <f t="shared" si="161"/>
        <v>9872</v>
      </c>
      <c r="I329" s="140">
        <v>0</v>
      </c>
      <c r="J329" s="141">
        <f t="shared" si="132"/>
        <v>100</v>
      </c>
      <c r="K329" s="72"/>
      <c r="L329" s="72"/>
    </row>
    <row r="330" spans="1:12" ht="19.899999999999999" customHeight="1" x14ac:dyDescent="0.2">
      <c r="A330" s="142" t="s">
        <v>72</v>
      </c>
      <c r="B330" s="77" t="s">
        <v>206</v>
      </c>
      <c r="C330" s="139" t="s">
        <v>685</v>
      </c>
      <c r="D330" s="143" t="s">
        <v>73</v>
      </c>
      <c r="E330" s="143"/>
      <c r="F330" s="140">
        <f>F331</f>
        <v>0</v>
      </c>
      <c r="G330" s="140">
        <f t="shared" si="161"/>
        <v>9872</v>
      </c>
      <c r="H330" s="140">
        <f t="shared" si="161"/>
        <v>9872</v>
      </c>
      <c r="I330" s="140">
        <v>0</v>
      </c>
      <c r="J330" s="141">
        <f t="shared" si="132"/>
        <v>100</v>
      </c>
      <c r="K330" s="72"/>
      <c r="L330" s="72"/>
    </row>
    <row r="331" spans="1:12" x14ac:dyDescent="0.2">
      <c r="A331" s="142" t="s">
        <v>687</v>
      </c>
      <c r="B331" s="77" t="s">
        <v>206</v>
      </c>
      <c r="C331" s="139" t="s">
        <v>685</v>
      </c>
      <c r="D331" s="143">
        <v>830</v>
      </c>
      <c r="E331" s="143">
        <v>900100</v>
      </c>
      <c r="F331" s="140">
        <v>0</v>
      </c>
      <c r="G331" s="140">
        <v>9872</v>
      </c>
      <c r="H331" s="140">
        <v>9872</v>
      </c>
      <c r="I331" s="140">
        <v>0</v>
      </c>
      <c r="J331" s="141">
        <f t="shared" si="132"/>
        <v>100</v>
      </c>
      <c r="K331" s="72"/>
      <c r="L331" s="72"/>
    </row>
    <row r="332" spans="1:12" x14ac:dyDescent="0.2">
      <c r="A332" s="78" t="s">
        <v>95</v>
      </c>
      <c r="B332" s="80" t="s">
        <v>207</v>
      </c>
      <c r="C332" s="139"/>
      <c r="D332" s="143"/>
      <c r="E332" s="143"/>
      <c r="F332" s="124">
        <f>F333</f>
        <v>11094</v>
      </c>
      <c r="G332" s="124">
        <f>G333</f>
        <v>10779</v>
      </c>
      <c r="H332" s="124">
        <f t="shared" ref="H332" si="162">H333</f>
        <v>5571.2</v>
      </c>
      <c r="I332" s="124">
        <f t="shared" si="136"/>
        <v>50.218135929331162</v>
      </c>
      <c r="J332" s="134">
        <f t="shared" si="132"/>
        <v>51.685685128490576</v>
      </c>
      <c r="K332" s="72"/>
      <c r="L332" s="72"/>
    </row>
    <row r="333" spans="1:12" x14ac:dyDescent="0.2">
      <c r="A333" s="148" t="s">
        <v>549</v>
      </c>
      <c r="B333" s="80" t="s">
        <v>207</v>
      </c>
      <c r="C333" s="136" t="s">
        <v>159</v>
      </c>
      <c r="D333" s="143"/>
      <c r="E333" s="143"/>
      <c r="F333" s="124">
        <f>F339+F334</f>
        <v>11094</v>
      </c>
      <c r="G333" s="124">
        <f>G339+G334</f>
        <v>10779</v>
      </c>
      <c r="H333" s="124">
        <f>H339+H334</f>
        <v>5571.2</v>
      </c>
      <c r="I333" s="124">
        <f t="shared" si="136"/>
        <v>50.218135929331162</v>
      </c>
      <c r="J333" s="134">
        <f t="shared" si="132"/>
        <v>51.685685128490576</v>
      </c>
      <c r="K333" s="72"/>
      <c r="L333" s="72"/>
    </row>
    <row r="334" spans="1:12" ht="38.25" x14ac:dyDescent="0.2">
      <c r="A334" s="144" t="s">
        <v>463</v>
      </c>
      <c r="B334" s="80" t="s">
        <v>207</v>
      </c>
      <c r="C334" s="136" t="s">
        <v>160</v>
      </c>
      <c r="D334" s="143"/>
      <c r="E334" s="143"/>
      <c r="F334" s="124">
        <f t="shared" ref="F334:G337" si="163">F335</f>
        <v>845</v>
      </c>
      <c r="G334" s="124">
        <f t="shared" si="163"/>
        <v>845</v>
      </c>
      <c r="H334" s="124">
        <f t="shared" ref="H334:H337" si="164">H335</f>
        <v>380</v>
      </c>
      <c r="I334" s="124">
        <f t="shared" si="136"/>
        <v>44.970414201183431</v>
      </c>
      <c r="J334" s="134">
        <f t="shared" si="132"/>
        <v>44.970414201183431</v>
      </c>
      <c r="K334" s="72"/>
      <c r="L334" s="72"/>
    </row>
    <row r="335" spans="1:12" ht="51" x14ac:dyDescent="0.2">
      <c r="A335" s="148" t="s">
        <v>464</v>
      </c>
      <c r="B335" s="80" t="s">
        <v>207</v>
      </c>
      <c r="C335" s="136" t="s">
        <v>193</v>
      </c>
      <c r="D335" s="147"/>
      <c r="E335" s="147"/>
      <c r="F335" s="124">
        <f t="shared" si="163"/>
        <v>845</v>
      </c>
      <c r="G335" s="124">
        <f t="shared" si="163"/>
        <v>845</v>
      </c>
      <c r="H335" s="124">
        <f t="shared" si="164"/>
        <v>380</v>
      </c>
      <c r="I335" s="124">
        <f t="shared" si="136"/>
        <v>44.970414201183431</v>
      </c>
      <c r="J335" s="134">
        <f t="shared" si="132"/>
        <v>44.970414201183431</v>
      </c>
      <c r="K335" s="72"/>
    </row>
    <row r="336" spans="1:12" ht="63.75" x14ac:dyDescent="0.2">
      <c r="A336" s="142" t="s">
        <v>548</v>
      </c>
      <c r="B336" s="77" t="s">
        <v>207</v>
      </c>
      <c r="C336" s="139" t="s">
        <v>704</v>
      </c>
      <c r="D336" s="143"/>
      <c r="E336" s="143"/>
      <c r="F336" s="140">
        <f t="shared" si="163"/>
        <v>845</v>
      </c>
      <c r="G336" s="140">
        <f t="shared" si="163"/>
        <v>845</v>
      </c>
      <c r="H336" s="140">
        <f t="shared" si="164"/>
        <v>380</v>
      </c>
      <c r="I336" s="140">
        <f t="shared" si="136"/>
        <v>44.970414201183431</v>
      </c>
      <c r="J336" s="141">
        <f t="shared" ref="J336:J399" si="165">H336/G336*100</f>
        <v>44.970414201183431</v>
      </c>
      <c r="K336" s="72"/>
    </row>
    <row r="337" spans="1:11" ht="25.5" x14ac:dyDescent="0.2">
      <c r="A337" s="142" t="s">
        <v>83</v>
      </c>
      <c r="B337" s="77" t="s">
        <v>207</v>
      </c>
      <c r="C337" s="139" t="s">
        <v>704</v>
      </c>
      <c r="D337" s="143" t="s">
        <v>84</v>
      </c>
      <c r="E337" s="143"/>
      <c r="F337" s="140">
        <f t="shared" si="163"/>
        <v>845</v>
      </c>
      <c r="G337" s="140">
        <f t="shared" si="163"/>
        <v>845</v>
      </c>
      <c r="H337" s="140">
        <f t="shared" si="164"/>
        <v>380</v>
      </c>
      <c r="I337" s="140">
        <f t="shared" si="136"/>
        <v>44.970414201183431</v>
      </c>
      <c r="J337" s="141">
        <f t="shared" si="165"/>
        <v>44.970414201183431</v>
      </c>
      <c r="K337" s="72"/>
    </row>
    <row r="338" spans="1:11" x14ac:dyDescent="0.2">
      <c r="A338" s="142" t="s">
        <v>85</v>
      </c>
      <c r="B338" s="77" t="s">
        <v>207</v>
      </c>
      <c r="C338" s="139" t="s">
        <v>704</v>
      </c>
      <c r="D338" s="143" t="s">
        <v>86</v>
      </c>
      <c r="E338" s="143">
        <v>900100</v>
      </c>
      <c r="F338" s="140">
        <v>845</v>
      </c>
      <c r="G338" s="140">
        <v>845</v>
      </c>
      <c r="H338" s="140">
        <v>380</v>
      </c>
      <c r="I338" s="140">
        <f t="shared" si="136"/>
        <v>44.970414201183431</v>
      </c>
      <c r="J338" s="141">
        <f t="shared" si="165"/>
        <v>44.970414201183431</v>
      </c>
      <c r="K338" s="72"/>
    </row>
    <row r="339" spans="1:11" ht="38.25" x14ac:dyDescent="0.2">
      <c r="A339" s="135" t="s">
        <v>546</v>
      </c>
      <c r="B339" s="80" t="s">
        <v>207</v>
      </c>
      <c r="C339" s="136" t="s">
        <v>169</v>
      </c>
      <c r="D339" s="147"/>
      <c r="E339" s="147"/>
      <c r="F339" s="124">
        <f>F340+F347+F351+F361</f>
        <v>10249</v>
      </c>
      <c r="G339" s="124">
        <f>G340+G347+G351+G361</f>
        <v>9934</v>
      </c>
      <c r="H339" s="124">
        <f t="shared" ref="H339" si="166">H340+H347+H351+H361</f>
        <v>5191.2</v>
      </c>
      <c r="I339" s="124">
        <f t="shared" si="136"/>
        <v>50.650795199531665</v>
      </c>
      <c r="J339" s="134">
        <f t="shared" si="165"/>
        <v>52.25689551036843</v>
      </c>
      <c r="K339" s="72"/>
    </row>
    <row r="340" spans="1:11" x14ac:dyDescent="0.2">
      <c r="A340" s="135" t="s">
        <v>547</v>
      </c>
      <c r="B340" s="80" t="s">
        <v>207</v>
      </c>
      <c r="C340" s="136" t="s">
        <v>278</v>
      </c>
      <c r="D340" s="147"/>
      <c r="E340" s="147"/>
      <c r="F340" s="124">
        <f>F341+F344</f>
        <v>5858.7</v>
      </c>
      <c r="G340" s="124">
        <f>G341+G344</f>
        <v>5543.7</v>
      </c>
      <c r="H340" s="124">
        <f t="shared" ref="H340" si="167">H341+H344</f>
        <v>2725.5</v>
      </c>
      <c r="I340" s="124">
        <f t="shared" si="136"/>
        <v>46.520559168416206</v>
      </c>
      <c r="J340" s="134">
        <f t="shared" si="165"/>
        <v>49.163915796309325</v>
      </c>
      <c r="K340" s="72"/>
    </row>
    <row r="341" spans="1:11" ht="38.25" x14ac:dyDescent="0.2">
      <c r="A341" s="142" t="s">
        <v>462</v>
      </c>
      <c r="B341" s="77" t="s">
        <v>207</v>
      </c>
      <c r="C341" s="139" t="s">
        <v>279</v>
      </c>
      <c r="D341" s="143"/>
      <c r="E341" s="143"/>
      <c r="F341" s="140">
        <f t="shared" ref="F341:H342" si="168">F342</f>
        <v>2904.2</v>
      </c>
      <c r="G341" s="140">
        <f t="shared" si="168"/>
        <v>2589.1999999999998</v>
      </c>
      <c r="H341" s="140">
        <f t="shared" si="168"/>
        <v>1510.9</v>
      </c>
      <c r="I341" s="140">
        <f t="shared" si="136"/>
        <v>52.024653949452528</v>
      </c>
      <c r="J341" s="141">
        <f t="shared" si="165"/>
        <v>58.353931716360272</v>
      </c>
      <c r="K341" s="72"/>
    </row>
    <row r="342" spans="1:11" ht="25.5" x14ac:dyDescent="0.2">
      <c r="A342" s="142" t="s">
        <v>67</v>
      </c>
      <c r="B342" s="77" t="s">
        <v>207</v>
      </c>
      <c r="C342" s="139" t="s">
        <v>279</v>
      </c>
      <c r="D342" s="143" t="s">
        <v>68</v>
      </c>
      <c r="E342" s="143"/>
      <c r="F342" s="140">
        <f t="shared" si="168"/>
        <v>2904.2</v>
      </c>
      <c r="G342" s="140">
        <f t="shared" si="168"/>
        <v>2589.1999999999998</v>
      </c>
      <c r="H342" s="140">
        <f t="shared" si="168"/>
        <v>1510.9</v>
      </c>
      <c r="I342" s="140">
        <f t="shared" ref="I342:I405" si="169">H342/F342*100</f>
        <v>52.024653949452528</v>
      </c>
      <c r="J342" s="141">
        <f t="shared" si="165"/>
        <v>58.353931716360272</v>
      </c>
      <c r="K342" s="72"/>
    </row>
    <row r="343" spans="1:11" ht="25.5" x14ac:dyDescent="0.2">
      <c r="A343" s="142" t="s">
        <v>69</v>
      </c>
      <c r="B343" s="77" t="s">
        <v>207</v>
      </c>
      <c r="C343" s="139" t="s">
        <v>279</v>
      </c>
      <c r="D343" s="143" t="s">
        <v>70</v>
      </c>
      <c r="E343" s="143">
        <v>900100</v>
      </c>
      <c r="F343" s="140">
        <v>2904.2</v>
      </c>
      <c r="G343" s="140">
        <v>2589.1999999999998</v>
      </c>
      <c r="H343" s="140">
        <f>1337.2+85.4+88.3</f>
        <v>1510.9</v>
      </c>
      <c r="I343" s="140">
        <f t="shared" si="169"/>
        <v>52.024653949452528</v>
      </c>
      <c r="J343" s="141">
        <f t="shared" si="165"/>
        <v>58.353931716360272</v>
      </c>
      <c r="K343" s="72"/>
    </row>
    <row r="344" spans="1:11" ht="25.5" x14ac:dyDescent="0.2">
      <c r="A344" s="142" t="s">
        <v>276</v>
      </c>
      <c r="B344" s="77" t="s">
        <v>207</v>
      </c>
      <c r="C344" s="139" t="s">
        <v>280</v>
      </c>
      <c r="D344" s="143"/>
      <c r="E344" s="143"/>
      <c r="F344" s="140">
        <f t="shared" ref="F344:H345" si="170">F345</f>
        <v>2954.5</v>
      </c>
      <c r="G344" s="140">
        <f t="shared" si="170"/>
        <v>2954.5</v>
      </c>
      <c r="H344" s="140">
        <f t="shared" si="170"/>
        <v>1214.6000000000001</v>
      </c>
      <c r="I344" s="140">
        <f t="shared" si="169"/>
        <v>41.110170925706555</v>
      </c>
      <c r="J344" s="141">
        <f t="shared" si="165"/>
        <v>41.110170925706555</v>
      </c>
      <c r="K344" s="72"/>
    </row>
    <row r="345" spans="1:11" ht="25.5" x14ac:dyDescent="0.2">
      <c r="A345" s="142" t="s">
        <v>67</v>
      </c>
      <c r="B345" s="77" t="s">
        <v>207</v>
      </c>
      <c r="C345" s="139" t="s">
        <v>280</v>
      </c>
      <c r="D345" s="143" t="s">
        <v>68</v>
      </c>
      <c r="E345" s="143"/>
      <c r="F345" s="140">
        <f t="shared" si="170"/>
        <v>2954.5</v>
      </c>
      <c r="G345" s="140">
        <f t="shared" si="170"/>
        <v>2954.5</v>
      </c>
      <c r="H345" s="140">
        <f t="shared" si="170"/>
        <v>1214.6000000000001</v>
      </c>
      <c r="I345" s="140">
        <f t="shared" si="169"/>
        <v>41.110170925706555</v>
      </c>
      <c r="J345" s="141">
        <f t="shared" si="165"/>
        <v>41.110170925706555</v>
      </c>
      <c r="K345" s="72"/>
    </row>
    <row r="346" spans="1:11" ht="25.5" x14ac:dyDescent="0.2">
      <c r="A346" s="142" t="s">
        <v>69</v>
      </c>
      <c r="B346" s="77" t="s">
        <v>207</v>
      </c>
      <c r="C346" s="139" t="s">
        <v>280</v>
      </c>
      <c r="D346" s="143" t="s">
        <v>70</v>
      </c>
      <c r="E346" s="143">
        <v>900100</v>
      </c>
      <c r="F346" s="140">
        <v>2954.5</v>
      </c>
      <c r="G346" s="140">
        <v>2954.5</v>
      </c>
      <c r="H346" s="140">
        <f>859.7+151+119.2+84.7</f>
        <v>1214.6000000000001</v>
      </c>
      <c r="I346" s="140">
        <f t="shared" si="169"/>
        <v>41.110170925706555</v>
      </c>
      <c r="J346" s="141">
        <f t="shared" si="165"/>
        <v>41.110170925706555</v>
      </c>
      <c r="K346" s="72"/>
    </row>
    <row r="347" spans="1:11" x14ac:dyDescent="0.2">
      <c r="A347" s="135" t="s">
        <v>465</v>
      </c>
      <c r="B347" s="80" t="s">
        <v>207</v>
      </c>
      <c r="C347" s="136" t="s">
        <v>281</v>
      </c>
      <c r="D347" s="147"/>
      <c r="E347" s="143"/>
      <c r="F347" s="124">
        <f t="shared" ref="F347:G349" si="171">F348</f>
        <v>1261.3</v>
      </c>
      <c r="G347" s="124">
        <f t="shared" si="171"/>
        <v>1261.3</v>
      </c>
      <c r="H347" s="124">
        <f t="shared" ref="H347:H349" si="172">H348</f>
        <v>957.2</v>
      </c>
      <c r="I347" s="124">
        <f t="shared" si="169"/>
        <v>75.889954808530888</v>
      </c>
      <c r="J347" s="134">
        <f t="shared" si="165"/>
        <v>75.889954808530888</v>
      </c>
      <c r="K347" s="72"/>
    </row>
    <row r="348" spans="1:11" x14ac:dyDescent="0.2">
      <c r="A348" s="166" t="s">
        <v>277</v>
      </c>
      <c r="B348" s="77" t="s">
        <v>207</v>
      </c>
      <c r="C348" s="139" t="s">
        <v>282</v>
      </c>
      <c r="D348" s="143"/>
      <c r="E348" s="143"/>
      <c r="F348" s="140">
        <f t="shared" si="171"/>
        <v>1261.3</v>
      </c>
      <c r="G348" s="140">
        <f t="shared" si="171"/>
        <v>1261.3</v>
      </c>
      <c r="H348" s="140">
        <f t="shared" si="172"/>
        <v>957.2</v>
      </c>
      <c r="I348" s="140">
        <f t="shared" si="169"/>
        <v>75.889954808530888</v>
      </c>
      <c r="J348" s="141">
        <f t="shared" si="165"/>
        <v>75.889954808530888</v>
      </c>
      <c r="K348" s="72"/>
    </row>
    <row r="349" spans="1:11" ht="25.5" x14ac:dyDescent="0.2">
      <c r="A349" s="142" t="s">
        <v>67</v>
      </c>
      <c r="B349" s="77" t="s">
        <v>207</v>
      </c>
      <c r="C349" s="139" t="s">
        <v>282</v>
      </c>
      <c r="D349" s="143" t="s">
        <v>68</v>
      </c>
      <c r="E349" s="143"/>
      <c r="F349" s="140">
        <f t="shared" si="171"/>
        <v>1261.3</v>
      </c>
      <c r="G349" s="140">
        <f t="shared" si="171"/>
        <v>1261.3</v>
      </c>
      <c r="H349" s="140">
        <f t="shared" si="172"/>
        <v>957.2</v>
      </c>
      <c r="I349" s="140">
        <f t="shared" si="169"/>
        <v>75.889954808530888</v>
      </c>
      <c r="J349" s="141">
        <f t="shared" si="165"/>
        <v>75.889954808530888</v>
      </c>
      <c r="K349" s="72"/>
    </row>
    <row r="350" spans="1:11" ht="25.5" x14ac:dyDescent="0.2">
      <c r="A350" s="142" t="s">
        <v>69</v>
      </c>
      <c r="B350" s="77" t="s">
        <v>207</v>
      </c>
      <c r="C350" s="139" t="s">
        <v>282</v>
      </c>
      <c r="D350" s="143" t="s">
        <v>70</v>
      </c>
      <c r="E350" s="143">
        <v>900100</v>
      </c>
      <c r="F350" s="140">
        <v>1261.3</v>
      </c>
      <c r="G350" s="140">
        <v>1261.3</v>
      </c>
      <c r="H350" s="140">
        <f>957.2</f>
        <v>957.2</v>
      </c>
      <c r="I350" s="140">
        <f t="shared" si="169"/>
        <v>75.889954808530888</v>
      </c>
      <c r="J350" s="141">
        <f t="shared" si="165"/>
        <v>75.889954808530888</v>
      </c>
      <c r="K350" s="72"/>
    </row>
    <row r="351" spans="1:11" x14ac:dyDescent="0.2">
      <c r="A351" s="135" t="s">
        <v>466</v>
      </c>
      <c r="B351" s="80" t="s">
        <v>207</v>
      </c>
      <c r="C351" s="136" t="s">
        <v>283</v>
      </c>
      <c r="D351" s="147"/>
      <c r="E351" s="143"/>
      <c r="F351" s="124">
        <f>F352+F355+F358</f>
        <v>2928</v>
      </c>
      <c r="G351" s="124">
        <f>G352+G355+G358</f>
        <v>2928</v>
      </c>
      <c r="H351" s="124">
        <f t="shared" ref="H351" si="173">H352+H355+H358</f>
        <v>1508.5</v>
      </c>
      <c r="I351" s="124">
        <f t="shared" si="169"/>
        <v>51.519808743169406</v>
      </c>
      <c r="J351" s="134">
        <f t="shared" si="165"/>
        <v>51.519808743169406</v>
      </c>
      <c r="K351" s="72"/>
    </row>
    <row r="352" spans="1:11" ht="25.5" x14ac:dyDescent="0.2">
      <c r="A352" s="166" t="s">
        <v>467</v>
      </c>
      <c r="B352" s="77" t="s">
        <v>207</v>
      </c>
      <c r="C352" s="139" t="s">
        <v>284</v>
      </c>
      <c r="D352" s="87"/>
      <c r="E352" s="143"/>
      <c r="F352" s="140">
        <f t="shared" ref="F352:H353" si="174">F353</f>
        <v>2438</v>
      </c>
      <c r="G352" s="140">
        <f t="shared" si="174"/>
        <v>2438</v>
      </c>
      <c r="H352" s="140">
        <f t="shared" si="174"/>
        <v>1348.5</v>
      </c>
      <c r="I352" s="140">
        <f t="shared" si="169"/>
        <v>55.311730926989334</v>
      </c>
      <c r="J352" s="141">
        <f t="shared" si="165"/>
        <v>55.311730926989334</v>
      </c>
      <c r="K352" s="72"/>
    </row>
    <row r="353" spans="1:13" ht="25.5" x14ac:dyDescent="0.2">
      <c r="A353" s="142" t="s">
        <v>67</v>
      </c>
      <c r="B353" s="77" t="s">
        <v>207</v>
      </c>
      <c r="C353" s="139" t="s">
        <v>284</v>
      </c>
      <c r="D353" s="143" t="s">
        <v>68</v>
      </c>
      <c r="E353" s="143"/>
      <c r="F353" s="140">
        <f t="shared" si="174"/>
        <v>2438</v>
      </c>
      <c r="G353" s="140">
        <f t="shared" si="174"/>
        <v>2438</v>
      </c>
      <c r="H353" s="140">
        <f t="shared" si="174"/>
        <v>1348.5</v>
      </c>
      <c r="I353" s="140">
        <f t="shared" si="169"/>
        <v>55.311730926989334</v>
      </c>
      <c r="J353" s="141">
        <f t="shared" si="165"/>
        <v>55.311730926989334</v>
      </c>
      <c r="K353" s="72"/>
    </row>
    <row r="354" spans="1:13" ht="25.5" x14ac:dyDescent="0.2">
      <c r="A354" s="142" t="s">
        <v>69</v>
      </c>
      <c r="B354" s="77" t="s">
        <v>207</v>
      </c>
      <c r="C354" s="139" t="s">
        <v>284</v>
      </c>
      <c r="D354" s="143" t="s">
        <v>70</v>
      </c>
      <c r="E354" s="143">
        <v>900100</v>
      </c>
      <c r="F354" s="140">
        <v>2438</v>
      </c>
      <c r="G354" s="140">
        <v>2438</v>
      </c>
      <c r="H354" s="140">
        <f>701.4+20+147.5+479.6</f>
        <v>1348.5</v>
      </c>
      <c r="I354" s="140">
        <f t="shared" si="169"/>
        <v>55.311730926989334</v>
      </c>
      <c r="J354" s="141">
        <f t="shared" si="165"/>
        <v>55.311730926989334</v>
      </c>
      <c r="K354" s="72"/>
    </row>
    <row r="355" spans="1:13" ht="51" x14ac:dyDescent="0.2">
      <c r="A355" s="166" t="s">
        <v>468</v>
      </c>
      <c r="B355" s="77" t="s">
        <v>207</v>
      </c>
      <c r="C355" s="139" t="s">
        <v>285</v>
      </c>
      <c r="D355" s="87"/>
      <c r="E355" s="143"/>
      <c r="F355" s="140">
        <f t="shared" ref="F355:H356" si="175">F356</f>
        <v>240</v>
      </c>
      <c r="G355" s="140">
        <f t="shared" si="175"/>
        <v>240</v>
      </c>
      <c r="H355" s="140">
        <f t="shared" si="175"/>
        <v>160</v>
      </c>
      <c r="I355" s="140">
        <f t="shared" si="169"/>
        <v>66.666666666666657</v>
      </c>
      <c r="J355" s="141">
        <f t="shared" si="165"/>
        <v>66.666666666666657</v>
      </c>
      <c r="K355" s="72"/>
    </row>
    <row r="356" spans="1:13" ht="25.5" x14ac:dyDescent="0.2">
      <c r="A356" s="142" t="s">
        <v>67</v>
      </c>
      <c r="B356" s="77" t="s">
        <v>207</v>
      </c>
      <c r="C356" s="139" t="s">
        <v>285</v>
      </c>
      <c r="D356" s="143" t="s">
        <v>68</v>
      </c>
      <c r="E356" s="143"/>
      <c r="F356" s="140">
        <f t="shared" si="175"/>
        <v>240</v>
      </c>
      <c r="G356" s="140">
        <f t="shared" si="175"/>
        <v>240</v>
      </c>
      <c r="H356" s="140">
        <f t="shared" si="175"/>
        <v>160</v>
      </c>
      <c r="I356" s="140">
        <f t="shared" si="169"/>
        <v>66.666666666666657</v>
      </c>
      <c r="J356" s="141">
        <f t="shared" si="165"/>
        <v>66.666666666666657</v>
      </c>
      <c r="K356" s="72"/>
    </row>
    <row r="357" spans="1:13" ht="25.5" x14ac:dyDescent="0.2">
      <c r="A357" s="142" t="s">
        <v>69</v>
      </c>
      <c r="B357" s="77" t="s">
        <v>207</v>
      </c>
      <c r="C357" s="139" t="s">
        <v>285</v>
      </c>
      <c r="D357" s="143" t="s">
        <v>70</v>
      </c>
      <c r="E357" s="143">
        <v>900100</v>
      </c>
      <c r="F357" s="140">
        <v>240</v>
      </c>
      <c r="G357" s="140">
        <v>240</v>
      </c>
      <c r="H357" s="140">
        <v>160</v>
      </c>
      <c r="I357" s="140">
        <f t="shared" si="169"/>
        <v>66.666666666666657</v>
      </c>
      <c r="J357" s="141">
        <f t="shared" si="165"/>
        <v>66.666666666666657</v>
      </c>
      <c r="K357" s="72"/>
    </row>
    <row r="358" spans="1:13" ht="38.25" x14ac:dyDescent="0.2">
      <c r="A358" s="166" t="s">
        <v>469</v>
      </c>
      <c r="B358" s="77" t="s">
        <v>207</v>
      </c>
      <c r="C358" s="139" t="s">
        <v>286</v>
      </c>
      <c r="D358" s="87"/>
      <c r="E358" s="143"/>
      <c r="F358" s="140">
        <f t="shared" ref="F358:H359" si="176">F359</f>
        <v>250</v>
      </c>
      <c r="G358" s="140">
        <f t="shared" si="176"/>
        <v>250</v>
      </c>
      <c r="H358" s="140">
        <f t="shared" si="176"/>
        <v>0</v>
      </c>
      <c r="I358" s="140">
        <f t="shared" si="169"/>
        <v>0</v>
      </c>
      <c r="J358" s="141">
        <f t="shared" si="165"/>
        <v>0</v>
      </c>
      <c r="K358" s="72"/>
    </row>
    <row r="359" spans="1:13" ht="25.5" x14ac:dyDescent="0.2">
      <c r="A359" s="142" t="s">
        <v>67</v>
      </c>
      <c r="B359" s="77" t="s">
        <v>207</v>
      </c>
      <c r="C359" s="139" t="s">
        <v>286</v>
      </c>
      <c r="D359" s="143" t="s">
        <v>68</v>
      </c>
      <c r="E359" s="143"/>
      <c r="F359" s="140">
        <f t="shared" si="176"/>
        <v>250</v>
      </c>
      <c r="G359" s="140">
        <f t="shared" si="176"/>
        <v>250</v>
      </c>
      <c r="H359" s="140">
        <f t="shared" si="176"/>
        <v>0</v>
      </c>
      <c r="I359" s="140">
        <f t="shared" si="169"/>
        <v>0</v>
      </c>
      <c r="J359" s="141">
        <f t="shared" si="165"/>
        <v>0</v>
      </c>
      <c r="K359" s="72"/>
    </row>
    <row r="360" spans="1:13" ht="25.5" x14ac:dyDescent="0.2">
      <c r="A360" s="142" t="s">
        <v>69</v>
      </c>
      <c r="B360" s="77" t="s">
        <v>207</v>
      </c>
      <c r="C360" s="139" t="s">
        <v>286</v>
      </c>
      <c r="D360" s="143" t="s">
        <v>70</v>
      </c>
      <c r="E360" s="143">
        <v>900100</v>
      </c>
      <c r="F360" s="140">
        <v>250</v>
      </c>
      <c r="G360" s="140">
        <v>250</v>
      </c>
      <c r="H360" s="140">
        <v>0</v>
      </c>
      <c r="I360" s="140">
        <f t="shared" si="169"/>
        <v>0</v>
      </c>
      <c r="J360" s="141">
        <f t="shared" si="165"/>
        <v>0</v>
      </c>
      <c r="K360" s="72"/>
    </row>
    <row r="361" spans="1:13" x14ac:dyDescent="0.2">
      <c r="A361" s="135" t="s">
        <v>470</v>
      </c>
      <c r="B361" s="80" t="s">
        <v>207</v>
      </c>
      <c r="C361" s="136" t="s">
        <v>287</v>
      </c>
      <c r="D361" s="147"/>
      <c r="E361" s="147"/>
      <c r="F361" s="124">
        <f t="shared" ref="F361:G363" si="177">F362</f>
        <v>201</v>
      </c>
      <c r="G361" s="124">
        <f t="shared" si="177"/>
        <v>201</v>
      </c>
      <c r="H361" s="124">
        <f t="shared" ref="H361:H363" si="178">H362</f>
        <v>0</v>
      </c>
      <c r="I361" s="124">
        <f t="shared" si="169"/>
        <v>0</v>
      </c>
      <c r="J361" s="134">
        <f t="shared" si="165"/>
        <v>0</v>
      </c>
      <c r="K361" s="72"/>
      <c r="L361" s="72"/>
      <c r="M361" s="72"/>
    </row>
    <row r="362" spans="1:13" ht="40.5" customHeight="1" x14ac:dyDescent="0.2">
      <c r="A362" s="142" t="s">
        <v>706</v>
      </c>
      <c r="B362" s="77" t="s">
        <v>207</v>
      </c>
      <c r="C362" s="139" t="s">
        <v>705</v>
      </c>
      <c r="D362" s="143"/>
      <c r="E362" s="143"/>
      <c r="F362" s="140">
        <f t="shared" si="177"/>
        <v>201</v>
      </c>
      <c r="G362" s="140">
        <f t="shared" si="177"/>
        <v>201</v>
      </c>
      <c r="H362" s="140">
        <f t="shared" si="178"/>
        <v>0</v>
      </c>
      <c r="I362" s="140">
        <f t="shared" si="169"/>
        <v>0</v>
      </c>
      <c r="J362" s="141">
        <f t="shared" si="165"/>
        <v>0</v>
      </c>
      <c r="K362" s="72"/>
      <c r="L362" s="72"/>
      <c r="M362" s="72"/>
    </row>
    <row r="363" spans="1:13" ht="25.5" x14ac:dyDescent="0.2">
      <c r="A363" s="142" t="s">
        <v>67</v>
      </c>
      <c r="B363" s="77" t="s">
        <v>207</v>
      </c>
      <c r="C363" s="139" t="s">
        <v>705</v>
      </c>
      <c r="D363" s="143" t="s">
        <v>68</v>
      </c>
      <c r="E363" s="143"/>
      <c r="F363" s="140">
        <f t="shared" si="177"/>
        <v>201</v>
      </c>
      <c r="G363" s="140">
        <f t="shared" si="177"/>
        <v>201</v>
      </c>
      <c r="H363" s="140">
        <f t="shared" si="178"/>
        <v>0</v>
      </c>
      <c r="I363" s="140">
        <f t="shared" si="169"/>
        <v>0</v>
      </c>
      <c r="J363" s="141">
        <f t="shared" si="165"/>
        <v>0</v>
      </c>
      <c r="K363" s="72"/>
      <c r="L363" s="72"/>
      <c r="M363" s="72"/>
    </row>
    <row r="364" spans="1:13" ht="25.5" x14ac:dyDescent="0.2">
      <c r="A364" s="142" t="s">
        <v>69</v>
      </c>
      <c r="B364" s="77" t="s">
        <v>207</v>
      </c>
      <c r="C364" s="139" t="s">
        <v>705</v>
      </c>
      <c r="D364" s="143" t="s">
        <v>70</v>
      </c>
      <c r="E364" s="143">
        <v>900100</v>
      </c>
      <c r="F364" s="140">
        <v>201</v>
      </c>
      <c r="G364" s="140">
        <v>201</v>
      </c>
      <c r="H364" s="150">
        <v>0</v>
      </c>
      <c r="I364" s="140">
        <f t="shared" si="169"/>
        <v>0</v>
      </c>
      <c r="J364" s="141">
        <f t="shared" si="165"/>
        <v>0</v>
      </c>
      <c r="K364" s="72"/>
    </row>
    <row r="365" spans="1:13" x14ac:dyDescent="0.2">
      <c r="A365" s="78" t="s">
        <v>98</v>
      </c>
      <c r="B365" s="80" t="s">
        <v>208</v>
      </c>
      <c r="C365" s="132"/>
      <c r="D365" s="132"/>
      <c r="E365" s="132"/>
      <c r="F365" s="124">
        <f t="shared" ref="F365:H365" si="179">F372+F378+F366</f>
        <v>8271.2000000000007</v>
      </c>
      <c r="G365" s="124">
        <f t="shared" ref="G365" si="180">G372+G378+G366</f>
        <v>8271.2000000000007</v>
      </c>
      <c r="H365" s="124">
        <f t="shared" si="179"/>
        <v>0</v>
      </c>
      <c r="I365" s="124">
        <f t="shared" si="169"/>
        <v>0</v>
      </c>
      <c r="J365" s="134">
        <f t="shared" si="165"/>
        <v>0</v>
      </c>
      <c r="K365" s="72"/>
    </row>
    <row r="366" spans="1:13" ht="25.5" x14ac:dyDescent="0.2">
      <c r="A366" s="137" t="s">
        <v>240</v>
      </c>
      <c r="B366" s="80" t="s">
        <v>208</v>
      </c>
      <c r="C366" s="136" t="s">
        <v>167</v>
      </c>
      <c r="D366" s="132"/>
      <c r="E366" s="132"/>
      <c r="F366" s="124">
        <f t="shared" ref="F366:G370" si="181">F367</f>
        <v>321</v>
      </c>
      <c r="G366" s="124">
        <f t="shared" si="181"/>
        <v>321</v>
      </c>
      <c r="H366" s="124">
        <f t="shared" ref="H366:H370" si="182">H367</f>
        <v>0</v>
      </c>
      <c r="I366" s="124">
        <f t="shared" si="169"/>
        <v>0</v>
      </c>
      <c r="J366" s="134">
        <f t="shared" si="165"/>
        <v>0</v>
      </c>
      <c r="K366" s="72"/>
    </row>
    <row r="367" spans="1:13" ht="24.75" customHeight="1" x14ac:dyDescent="0.2">
      <c r="A367" s="137" t="s">
        <v>241</v>
      </c>
      <c r="B367" s="80" t="s">
        <v>208</v>
      </c>
      <c r="C367" s="136" t="s">
        <v>168</v>
      </c>
      <c r="D367" s="146"/>
      <c r="E367" s="146"/>
      <c r="F367" s="124">
        <f t="shared" si="181"/>
        <v>321</v>
      </c>
      <c r="G367" s="124">
        <f t="shared" si="181"/>
        <v>321</v>
      </c>
      <c r="H367" s="124">
        <f t="shared" si="182"/>
        <v>0</v>
      </c>
      <c r="I367" s="124">
        <f t="shared" si="169"/>
        <v>0</v>
      </c>
      <c r="J367" s="134">
        <f t="shared" si="165"/>
        <v>0</v>
      </c>
      <c r="K367" s="72"/>
    </row>
    <row r="368" spans="1:13" x14ac:dyDescent="0.2">
      <c r="A368" s="148" t="s">
        <v>635</v>
      </c>
      <c r="B368" s="80" t="s">
        <v>208</v>
      </c>
      <c r="C368" s="136" t="s">
        <v>342</v>
      </c>
      <c r="D368" s="147"/>
      <c r="E368" s="147"/>
      <c r="F368" s="124">
        <f t="shared" si="181"/>
        <v>321</v>
      </c>
      <c r="G368" s="124">
        <f t="shared" si="181"/>
        <v>321</v>
      </c>
      <c r="H368" s="124">
        <f t="shared" si="182"/>
        <v>0</v>
      </c>
      <c r="I368" s="124">
        <f t="shared" si="169"/>
        <v>0</v>
      </c>
      <c r="J368" s="134">
        <f t="shared" si="165"/>
        <v>0</v>
      </c>
      <c r="K368" s="72"/>
    </row>
    <row r="369" spans="1:11" ht="51" x14ac:dyDescent="0.2">
      <c r="A369" s="142" t="s">
        <v>340</v>
      </c>
      <c r="B369" s="77" t="s">
        <v>208</v>
      </c>
      <c r="C369" s="139" t="s">
        <v>385</v>
      </c>
      <c r="D369" s="143"/>
      <c r="E369" s="143"/>
      <c r="F369" s="140">
        <f t="shared" si="181"/>
        <v>321</v>
      </c>
      <c r="G369" s="140">
        <f t="shared" si="181"/>
        <v>321</v>
      </c>
      <c r="H369" s="140">
        <f t="shared" si="182"/>
        <v>0</v>
      </c>
      <c r="I369" s="140">
        <f t="shared" si="169"/>
        <v>0</v>
      </c>
      <c r="J369" s="141">
        <f t="shared" si="165"/>
        <v>0</v>
      </c>
      <c r="K369" s="72"/>
    </row>
    <row r="370" spans="1:11" ht="25.5" x14ac:dyDescent="0.2">
      <c r="A370" s="142" t="s">
        <v>67</v>
      </c>
      <c r="B370" s="77" t="s">
        <v>208</v>
      </c>
      <c r="C370" s="139" t="s">
        <v>385</v>
      </c>
      <c r="D370" s="143">
        <v>200</v>
      </c>
      <c r="E370" s="143"/>
      <c r="F370" s="140">
        <f t="shared" si="181"/>
        <v>321</v>
      </c>
      <c r="G370" s="140">
        <f t="shared" si="181"/>
        <v>321</v>
      </c>
      <c r="H370" s="140">
        <f t="shared" si="182"/>
        <v>0</v>
      </c>
      <c r="I370" s="140">
        <f t="shared" si="169"/>
        <v>0</v>
      </c>
      <c r="J370" s="141">
        <f t="shared" si="165"/>
        <v>0</v>
      </c>
      <c r="K370" s="72"/>
    </row>
    <row r="371" spans="1:11" ht="25.5" x14ac:dyDescent="0.2">
      <c r="A371" s="142" t="s">
        <v>69</v>
      </c>
      <c r="B371" s="77" t="s">
        <v>208</v>
      </c>
      <c r="C371" s="139" t="s">
        <v>385</v>
      </c>
      <c r="D371" s="143">
        <v>240</v>
      </c>
      <c r="E371" s="143">
        <v>900303</v>
      </c>
      <c r="F371" s="140">
        <v>321</v>
      </c>
      <c r="G371" s="140">
        <v>321</v>
      </c>
      <c r="H371" s="140">
        <v>0</v>
      </c>
      <c r="I371" s="140">
        <f t="shared" si="169"/>
        <v>0</v>
      </c>
      <c r="J371" s="141">
        <f t="shared" si="165"/>
        <v>0</v>
      </c>
      <c r="K371" s="72"/>
    </row>
    <row r="372" spans="1:11" x14ac:dyDescent="0.2">
      <c r="A372" s="137" t="s">
        <v>570</v>
      </c>
      <c r="B372" s="80" t="s">
        <v>208</v>
      </c>
      <c r="C372" s="136" t="s">
        <v>147</v>
      </c>
      <c r="D372" s="87"/>
      <c r="E372" s="87"/>
      <c r="F372" s="124">
        <f>F373</f>
        <v>3000</v>
      </c>
      <c r="G372" s="124">
        <f>G373</f>
        <v>3000</v>
      </c>
      <c r="H372" s="124">
        <f t="shared" ref="H372" si="183">H373</f>
        <v>0</v>
      </c>
      <c r="I372" s="124">
        <f t="shared" si="169"/>
        <v>0</v>
      </c>
      <c r="J372" s="134">
        <f t="shared" si="165"/>
        <v>0</v>
      </c>
      <c r="K372" s="72"/>
    </row>
    <row r="373" spans="1:11" x14ac:dyDescent="0.2">
      <c r="A373" s="137" t="s">
        <v>571</v>
      </c>
      <c r="B373" s="80" t="s">
        <v>208</v>
      </c>
      <c r="C373" s="136" t="s">
        <v>148</v>
      </c>
      <c r="D373" s="82"/>
      <c r="E373" s="82"/>
      <c r="F373" s="124">
        <f t="shared" ref="F373:H376" si="184">F374</f>
        <v>3000</v>
      </c>
      <c r="G373" s="124">
        <f t="shared" si="184"/>
        <v>3000</v>
      </c>
      <c r="H373" s="124">
        <f t="shared" si="184"/>
        <v>0</v>
      </c>
      <c r="I373" s="124">
        <f t="shared" si="169"/>
        <v>0</v>
      </c>
      <c r="J373" s="134">
        <f t="shared" si="165"/>
        <v>0</v>
      </c>
      <c r="K373" s="72"/>
    </row>
    <row r="374" spans="1:11" ht="25.5" x14ac:dyDescent="0.2">
      <c r="A374" s="165" t="s">
        <v>381</v>
      </c>
      <c r="B374" s="80" t="s">
        <v>208</v>
      </c>
      <c r="C374" s="136" t="s">
        <v>289</v>
      </c>
      <c r="D374" s="147"/>
      <c r="E374" s="147"/>
      <c r="F374" s="124">
        <f t="shared" si="184"/>
        <v>3000</v>
      </c>
      <c r="G374" s="124">
        <f t="shared" si="184"/>
        <v>3000</v>
      </c>
      <c r="H374" s="124">
        <f t="shared" si="184"/>
        <v>0</v>
      </c>
      <c r="I374" s="124">
        <f t="shared" si="169"/>
        <v>0</v>
      </c>
      <c r="J374" s="134">
        <f t="shared" si="165"/>
        <v>0</v>
      </c>
      <c r="K374" s="72"/>
    </row>
    <row r="375" spans="1:11" x14ac:dyDescent="0.2">
      <c r="A375" s="166" t="s">
        <v>288</v>
      </c>
      <c r="B375" s="77" t="s">
        <v>208</v>
      </c>
      <c r="C375" s="139" t="s">
        <v>290</v>
      </c>
      <c r="D375" s="143"/>
      <c r="E375" s="143"/>
      <c r="F375" s="140">
        <f t="shared" si="184"/>
        <v>3000</v>
      </c>
      <c r="G375" s="140">
        <f t="shared" si="184"/>
        <v>3000</v>
      </c>
      <c r="H375" s="140">
        <f t="shared" si="184"/>
        <v>0</v>
      </c>
      <c r="I375" s="140">
        <f t="shared" si="169"/>
        <v>0</v>
      </c>
      <c r="J375" s="141">
        <f t="shared" si="165"/>
        <v>0</v>
      </c>
      <c r="K375" s="72"/>
    </row>
    <row r="376" spans="1:11" x14ac:dyDescent="0.2">
      <c r="A376" s="142" t="s">
        <v>72</v>
      </c>
      <c r="B376" s="77" t="s">
        <v>208</v>
      </c>
      <c r="C376" s="139" t="s">
        <v>290</v>
      </c>
      <c r="D376" s="143">
        <v>800</v>
      </c>
      <c r="E376" s="87"/>
      <c r="F376" s="140">
        <f t="shared" si="184"/>
        <v>3000</v>
      </c>
      <c r="G376" s="140">
        <f t="shared" si="184"/>
        <v>3000</v>
      </c>
      <c r="H376" s="140">
        <f t="shared" si="184"/>
        <v>0</v>
      </c>
      <c r="I376" s="140">
        <f t="shared" si="169"/>
        <v>0</v>
      </c>
      <c r="J376" s="141">
        <f t="shared" si="165"/>
        <v>0</v>
      </c>
      <c r="K376" s="72"/>
    </row>
    <row r="377" spans="1:11" ht="38.25" x14ac:dyDescent="0.2">
      <c r="A377" s="142" t="s">
        <v>99</v>
      </c>
      <c r="B377" s="77" t="s">
        <v>208</v>
      </c>
      <c r="C377" s="139" t="s">
        <v>290</v>
      </c>
      <c r="D377" s="143">
        <v>810</v>
      </c>
      <c r="E377" s="143">
        <v>900100</v>
      </c>
      <c r="F377" s="140">
        <v>3000</v>
      </c>
      <c r="G377" s="140">
        <v>3000</v>
      </c>
      <c r="H377" s="140">
        <v>0</v>
      </c>
      <c r="I377" s="140">
        <f t="shared" si="169"/>
        <v>0</v>
      </c>
      <c r="J377" s="141">
        <f t="shared" si="165"/>
        <v>0</v>
      </c>
      <c r="K377" s="72"/>
    </row>
    <row r="378" spans="1:11" x14ac:dyDescent="0.2">
      <c r="A378" s="170" t="s">
        <v>562</v>
      </c>
      <c r="B378" s="80" t="s">
        <v>208</v>
      </c>
      <c r="C378" s="136" t="s">
        <v>161</v>
      </c>
      <c r="D378" s="101"/>
      <c r="E378" s="101"/>
      <c r="F378" s="124">
        <f t="shared" ref="F378:G382" si="185">F379</f>
        <v>4950.2</v>
      </c>
      <c r="G378" s="124">
        <f t="shared" si="185"/>
        <v>4950.2</v>
      </c>
      <c r="H378" s="124">
        <f t="shared" ref="H378:H379" si="186">H379</f>
        <v>0</v>
      </c>
      <c r="I378" s="124">
        <f t="shared" si="169"/>
        <v>0</v>
      </c>
      <c r="J378" s="134">
        <f t="shared" si="165"/>
        <v>0</v>
      </c>
      <c r="K378" s="72"/>
    </row>
    <row r="379" spans="1:11" ht="25.5" x14ac:dyDescent="0.2">
      <c r="A379" s="170" t="s">
        <v>563</v>
      </c>
      <c r="B379" s="80" t="s">
        <v>208</v>
      </c>
      <c r="C379" s="136" t="s">
        <v>239</v>
      </c>
      <c r="D379" s="143"/>
      <c r="E379" s="143"/>
      <c r="F379" s="124">
        <f t="shared" si="185"/>
        <v>4950.2</v>
      </c>
      <c r="G379" s="124">
        <f t="shared" si="185"/>
        <v>4950.2</v>
      </c>
      <c r="H379" s="124">
        <f t="shared" si="186"/>
        <v>0</v>
      </c>
      <c r="I379" s="124">
        <f t="shared" si="169"/>
        <v>0</v>
      </c>
      <c r="J379" s="134">
        <f t="shared" si="165"/>
        <v>0</v>
      </c>
      <c r="K379" s="72"/>
    </row>
    <row r="380" spans="1:11" ht="51" x14ac:dyDescent="0.2">
      <c r="A380" s="171" t="s">
        <v>770</v>
      </c>
      <c r="B380" s="80" t="s">
        <v>208</v>
      </c>
      <c r="C380" s="136" t="s">
        <v>772</v>
      </c>
      <c r="D380" s="143"/>
      <c r="E380" s="155"/>
      <c r="F380" s="172">
        <f t="shared" si="185"/>
        <v>4950.2</v>
      </c>
      <c r="G380" s="172">
        <f t="shared" si="185"/>
        <v>4950.2</v>
      </c>
      <c r="H380" s="172">
        <f t="shared" ref="H380:H382" si="187">H381</f>
        <v>0</v>
      </c>
      <c r="I380" s="124">
        <f t="shared" si="169"/>
        <v>0</v>
      </c>
      <c r="J380" s="134">
        <f t="shared" si="165"/>
        <v>0</v>
      </c>
      <c r="K380" s="72"/>
    </row>
    <row r="381" spans="1:11" x14ac:dyDescent="0.2">
      <c r="A381" s="142" t="s">
        <v>771</v>
      </c>
      <c r="B381" s="77" t="s">
        <v>208</v>
      </c>
      <c r="C381" s="139" t="s">
        <v>773</v>
      </c>
      <c r="D381" s="143"/>
      <c r="E381" s="155"/>
      <c r="F381" s="173">
        <f t="shared" si="185"/>
        <v>4950.2</v>
      </c>
      <c r="G381" s="173">
        <f t="shared" si="185"/>
        <v>4950.2</v>
      </c>
      <c r="H381" s="173">
        <f t="shared" si="187"/>
        <v>0</v>
      </c>
      <c r="I381" s="140">
        <f t="shared" si="169"/>
        <v>0</v>
      </c>
      <c r="J381" s="141">
        <f t="shared" si="165"/>
        <v>0</v>
      </c>
      <c r="K381" s="72"/>
    </row>
    <row r="382" spans="1:11" ht="25.5" x14ac:dyDescent="0.2">
      <c r="A382" s="142" t="s">
        <v>67</v>
      </c>
      <c r="B382" s="77" t="s">
        <v>208</v>
      </c>
      <c r="C382" s="139" t="s">
        <v>773</v>
      </c>
      <c r="D382" s="143" t="s">
        <v>68</v>
      </c>
      <c r="E382" s="143"/>
      <c r="F382" s="173">
        <f t="shared" si="185"/>
        <v>4950.2</v>
      </c>
      <c r="G382" s="173">
        <f t="shared" si="185"/>
        <v>4950.2</v>
      </c>
      <c r="H382" s="173">
        <f t="shared" si="187"/>
        <v>0</v>
      </c>
      <c r="I382" s="140">
        <f t="shared" si="169"/>
        <v>0</v>
      </c>
      <c r="J382" s="141">
        <f t="shared" si="165"/>
        <v>0</v>
      </c>
      <c r="K382" s="72"/>
    </row>
    <row r="383" spans="1:11" ht="25.5" x14ac:dyDescent="0.2">
      <c r="A383" s="142" t="s">
        <v>69</v>
      </c>
      <c r="B383" s="77" t="s">
        <v>208</v>
      </c>
      <c r="C383" s="139" t="s">
        <v>773</v>
      </c>
      <c r="D383" s="143" t="s">
        <v>70</v>
      </c>
      <c r="E383" s="143">
        <v>900100</v>
      </c>
      <c r="F383" s="173">
        <v>4950.2</v>
      </c>
      <c r="G383" s="173">
        <v>4950.2</v>
      </c>
      <c r="H383" s="173">
        <v>0</v>
      </c>
      <c r="I383" s="140">
        <f t="shared" si="169"/>
        <v>0</v>
      </c>
      <c r="J383" s="141">
        <f t="shared" si="165"/>
        <v>0</v>
      </c>
      <c r="K383" s="72"/>
    </row>
    <row r="384" spans="1:11" x14ac:dyDescent="0.2">
      <c r="A384" s="104" t="s">
        <v>100</v>
      </c>
      <c r="B384" s="93" t="s">
        <v>344</v>
      </c>
      <c r="C384" s="93"/>
      <c r="D384" s="146"/>
      <c r="E384" s="146"/>
      <c r="F384" s="124">
        <f>F385+F429+F484</f>
        <v>2607733.5999999996</v>
      </c>
      <c r="G384" s="124">
        <f>G385+G429+G484</f>
        <v>2606360.4</v>
      </c>
      <c r="H384" s="124">
        <f>H385+H429+H484</f>
        <v>736012</v>
      </c>
      <c r="I384" s="124">
        <f t="shared" si="169"/>
        <v>28.224202042724002</v>
      </c>
      <c r="J384" s="134">
        <f t="shared" si="165"/>
        <v>28.239072386151971</v>
      </c>
      <c r="K384" s="72"/>
    </row>
    <row r="385" spans="1:11" x14ac:dyDescent="0.2">
      <c r="A385" s="78" t="s">
        <v>101</v>
      </c>
      <c r="B385" s="80" t="s">
        <v>209</v>
      </c>
      <c r="C385" s="80"/>
      <c r="D385" s="146"/>
      <c r="E385" s="146"/>
      <c r="F385" s="124">
        <f>F392+F401+F386+F407</f>
        <v>364831.50000000006</v>
      </c>
      <c r="G385" s="124">
        <f>G392+G401+G386+G407</f>
        <v>397339.9</v>
      </c>
      <c r="H385" s="124">
        <f t="shared" ref="H385" si="188">H392+H401+H386+H407</f>
        <v>217406.59999999998</v>
      </c>
      <c r="I385" s="124">
        <f t="shared" si="169"/>
        <v>59.590961854993317</v>
      </c>
      <c r="J385" s="134">
        <f t="shared" si="165"/>
        <v>54.715521899512218</v>
      </c>
      <c r="K385" s="72"/>
    </row>
    <row r="386" spans="1:11" ht="25.5" x14ac:dyDescent="0.2">
      <c r="A386" s="78" t="s">
        <v>499</v>
      </c>
      <c r="B386" s="80" t="s">
        <v>209</v>
      </c>
      <c r="C386" s="80" t="s">
        <v>143</v>
      </c>
      <c r="D386" s="146"/>
      <c r="E386" s="146"/>
      <c r="F386" s="124">
        <f t="shared" ref="F386:G390" si="189">F387</f>
        <v>500</v>
      </c>
      <c r="G386" s="124">
        <f t="shared" si="189"/>
        <v>500</v>
      </c>
      <c r="H386" s="124">
        <f t="shared" ref="H386:H390" si="190">H387</f>
        <v>0</v>
      </c>
      <c r="I386" s="124">
        <f t="shared" si="169"/>
        <v>0</v>
      </c>
      <c r="J386" s="134">
        <f t="shared" si="165"/>
        <v>0</v>
      </c>
      <c r="K386" s="72"/>
    </row>
    <row r="387" spans="1:11" ht="25.5" x14ac:dyDescent="0.2">
      <c r="A387" s="170" t="s">
        <v>494</v>
      </c>
      <c r="B387" s="77" t="s">
        <v>209</v>
      </c>
      <c r="C387" s="80" t="s">
        <v>496</v>
      </c>
      <c r="D387" s="146"/>
      <c r="E387" s="146"/>
      <c r="F387" s="124">
        <f t="shared" si="189"/>
        <v>500</v>
      </c>
      <c r="G387" s="124">
        <f t="shared" si="189"/>
        <v>500</v>
      </c>
      <c r="H387" s="124">
        <f t="shared" si="190"/>
        <v>0</v>
      </c>
      <c r="I387" s="124">
        <f t="shared" si="169"/>
        <v>0</v>
      </c>
      <c r="J387" s="134">
        <f t="shared" si="165"/>
        <v>0</v>
      </c>
      <c r="K387" s="72"/>
    </row>
    <row r="388" spans="1:11" ht="25.5" x14ac:dyDescent="0.2">
      <c r="A388" s="142" t="s">
        <v>665</v>
      </c>
      <c r="B388" s="77" t="s">
        <v>209</v>
      </c>
      <c r="C388" s="153" t="s">
        <v>666</v>
      </c>
      <c r="D388" s="146"/>
      <c r="E388" s="146"/>
      <c r="F388" s="124">
        <f t="shared" si="189"/>
        <v>500</v>
      </c>
      <c r="G388" s="124">
        <f t="shared" si="189"/>
        <v>500</v>
      </c>
      <c r="H388" s="124">
        <f t="shared" si="190"/>
        <v>0</v>
      </c>
      <c r="I388" s="124">
        <f t="shared" si="169"/>
        <v>0</v>
      </c>
      <c r="J388" s="134">
        <f t="shared" si="165"/>
        <v>0</v>
      </c>
      <c r="K388" s="72"/>
    </row>
    <row r="389" spans="1:11" ht="38.25" x14ac:dyDescent="0.2">
      <c r="A389" s="142" t="s">
        <v>667</v>
      </c>
      <c r="B389" s="77" t="s">
        <v>209</v>
      </c>
      <c r="C389" s="154" t="s">
        <v>668</v>
      </c>
      <c r="D389" s="143"/>
      <c r="E389" s="143"/>
      <c r="F389" s="140">
        <f t="shared" si="189"/>
        <v>500</v>
      </c>
      <c r="G389" s="140">
        <f t="shared" si="189"/>
        <v>500</v>
      </c>
      <c r="H389" s="140">
        <f t="shared" si="190"/>
        <v>0</v>
      </c>
      <c r="I389" s="140">
        <f t="shared" si="169"/>
        <v>0</v>
      </c>
      <c r="J389" s="141">
        <f t="shared" si="165"/>
        <v>0</v>
      </c>
      <c r="K389" s="72"/>
    </row>
    <row r="390" spans="1:11" ht="25.5" x14ac:dyDescent="0.2">
      <c r="A390" s="142" t="s">
        <v>67</v>
      </c>
      <c r="B390" s="77" t="s">
        <v>209</v>
      </c>
      <c r="C390" s="154" t="s">
        <v>668</v>
      </c>
      <c r="D390" s="143" t="s">
        <v>68</v>
      </c>
      <c r="E390" s="143"/>
      <c r="F390" s="140">
        <f t="shared" si="189"/>
        <v>500</v>
      </c>
      <c r="G390" s="140">
        <f t="shared" si="189"/>
        <v>500</v>
      </c>
      <c r="H390" s="140">
        <f t="shared" si="190"/>
        <v>0</v>
      </c>
      <c r="I390" s="140">
        <f t="shared" si="169"/>
        <v>0</v>
      </c>
      <c r="J390" s="141">
        <f t="shared" si="165"/>
        <v>0</v>
      </c>
      <c r="K390" s="72"/>
    </row>
    <row r="391" spans="1:11" ht="25.5" x14ac:dyDescent="0.2">
      <c r="A391" s="142" t="s">
        <v>69</v>
      </c>
      <c r="B391" s="77" t="s">
        <v>209</v>
      </c>
      <c r="C391" s="154" t="s">
        <v>668</v>
      </c>
      <c r="D391" s="143" t="s">
        <v>70</v>
      </c>
      <c r="E391" s="143">
        <v>900100</v>
      </c>
      <c r="F391" s="140">
        <v>500</v>
      </c>
      <c r="G391" s="140">
        <v>500</v>
      </c>
      <c r="H391" s="140">
        <v>0</v>
      </c>
      <c r="I391" s="140">
        <f t="shared" si="169"/>
        <v>0</v>
      </c>
      <c r="J391" s="141">
        <f t="shared" si="165"/>
        <v>0</v>
      </c>
      <c r="K391" s="72"/>
    </row>
    <row r="392" spans="1:11" ht="25.5" x14ac:dyDescent="0.2">
      <c r="A392" s="135" t="s">
        <v>600</v>
      </c>
      <c r="B392" s="93" t="s">
        <v>209</v>
      </c>
      <c r="C392" s="136" t="s">
        <v>174</v>
      </c>
      <c r="D392" s="96"/>
      <c r="E392" s="96"/>
      <c r="F392" s="124">
        <f>F393</f>
        <v>32048.799999999999</v>
      </c>
      <c r="G392" s="124">
        <f>G393</f>
        <v>34648.800000000003</v>
      </c>
      <c r="H392" s="124">
        <f t="shared" ref="H392:H398" si="191">H393</f>
        <v>20877</v>
      </c>
      <c r="I392" s="124">
        <f t="shared" si="169"/>
        <v>65.141284541074867</v>
      </c>
      <c r="J392" s="134">
        <f t="shared" si="165"/>
        <v>60.2531689409157</v>
      </c>
      <c r="K392" s="72"/>
    </row>
    <row r="393" spans="1:11" x14ac:dyDescent="0.2">
      <c r="A393" s="135" t="s">
        <v>637</v>
      </c>
      <c r="B393" s="80" t="s">
        <v>209</v>
      </c>
      <c r="C393" s="136" t="s">
        <v>175</v>
      </c>
      <c r="D393" s="174"/>
      <c r="E393" s="174"/>
      <c r="F393" s="124">
        <f>F394</f>
        <v>32048.799999999999</v>
      </c>
      <c r="G393" s="124">
        <f>G394</f>
        <v>34648.800000000003</v>
      </c>
      <c r="H393" s="124">
        <f t="shared" si="191"/>
        <v>20877</v>
      </c>
      <c r="I393" s="124">
        <f t="shared" si="169"/>
        <v>65.141284541074867</v>
      </c>
      <c r="J393" s="134">
        <f t="shared" si="165"/>
        <v>60.2531689409157</v>
      </c>
      <c r="K393" s="72"/>
    </row>
    <row r="394" spans="1:11" ht="25.5" x14ac:dyDescent="0.2">
      <c r="A394" s="144" t="s">
        <v>638</v>
      </c>
      <c r="B394" s="80" t="s">
        <v>209</v>
      </c>
      <c r="C394" s="136" t="s">
        <v>262</v>
      </c>
      <c r="D394" s="174"/>
      <c r="E394" s="174"/>
      <c r="F394" s="124">
        <f>F398+F395</f>
        <v>32048.799999999999</v>
      </c>
      <c r="G394" s="124">
        <f>G398+G395</f>
        <v>34648.800000000003</v>
      </c>
      <c r="H394" s="124">
        <f>H398</f>
        <v>20877</v>
      </c>
      <c r="I394" s="124">
        <f t="shared" si="169"/>
        <v>65.141284541074867</v>
      </c>
      <c r="J394" s="134">
        <f t="shared" si="165"/>
        <v>60.2531689409157</v>
      </c>
      <c r="K394" s="72"/>
    </row>
    <row r="395" spans="1:11" ht="25.5" x14ac:dyDescent="0.2">
      <c r="A395" s="152" t="s">
        <v>672</v>
      </c>
      <c r="B395" s="77" t="s">
        <v>209</v>
      </c>
      <c r="C395" s="139" t="s">
        <v>671</v>
      </c>
      <c r="D395" s="82"/>
      <c r="E395" s="82"/>
      <c r="F395" s="140">
        <f>F396</f>
        <v>3948.8</v>
      </c>
      <c r="G395" s="140">
        <f>G396</f>
        <v>6548.8</v>
      </c>
      <c r="H395" s="140">
        <f t="shared" ref="H395:H396" si="192">H396</f>
        <v>0</v>
      </c>
      <c r="I395" s="140">
        <f t="shared" si="169"/>
        <v>0</v>
      </c>
      <c r="J395" s="141">
        <f t="shared" si="165"/>
        <v>0</v>
      </c>
      <c r="K395" s="72"/>
    </row>
    <row r="396" spans="1:11" ht="25.5" x14ac:dyDescent="0.2">
      <c r="A396" s="142" t="s">
        <v>67</v>
      </c>
      <c r="B396" s="77" t="s">
        <v>209</v>
      </c>
      <c r="C396" s="139" t="s">
        <v>671</v>
      </c>
      <c r="D396" s="143" t="s">
        <v>68</v>
      </c>
      <c r="E396" s="143"/>
      <c r="F396" s="140">
        <f>F397</f>
        <v>3948.8</v>
      </c>
      <c r="G396" s="140">
        <f>G397</f>
        <v>6548.8</v>
      </c>
      <c r="H396" s="140">
        <f t="shared" si="192"/>
        <v>0</v>
      </c>
      <c r="I396" s="140">
        <f t="shared" si="169"/>
        <v>0</v>
      </c>
      <c r="J396" s="141">
        <f t="shared" si="165"/>
        <v>0</v>
      </c>
      <c r="K396" s="72"/>
    </row>
    <row r="397" spans="1:11" ht="25.5" x14ac:dyDescent="0.2">
      <c r="A397" s="142" t="s">
        <v>69</v>
      </c>
      <c r="B397" s="77" t="s">
        <v>209</v>
      </c>
      <c r="C397" s="139" t="s">
        <v>671</v>
      </c>
      <c r="D397" s="143" t="s">
        <v>70</v>
      </c>
      <c r="E397" s="143">
        <v>900100</v>
      </c>
      <c r="F397" s="140">
        <v>3948.8</v>
      </c>
      <c r="G397" s="140">
        <v>6548.8</v>
      </c>
      <c r="H397" s="140">
        <v>0</v>
      </c>
      <c r="I397" s="140">
        <f t="shared" si="169"/>
        <v>0</v>
      </c>
      <c r="J397" s="141">
        <f t="shared" si="165"/>
        <v>0</v>
      </c>
      <c r="K397" s="72"/>
    </row>
    <row r="398" spans="1:11" x14ac:dyDescent="0.2">
      <c r="A398" s="142" t="s">
        <v>345</v>
      </c>
      <c r="B398" s="77" t="s">
        <v>209</v>
      </c>
      <c r="C398" s="139" t="s">
        <v>346</v>
      </c>
      <c r="D398" s="143"/>
      <c r="E398" s="143"/>
      <c r="F398" s="140">
        <f>F399</f>
        <v>28100</v>
      </c>
      <c r="G398" s="140">
        <f>G399</f>
        <v>28100</v>
      </c>
      <c r="H398" s="140">
        <f t="shared" si="191"/>
        <v>20877</v>
      </c>
      <c r="I398" s="140">
        <f t="shared" si="169"/>
        <v>74.295373665480426</v>
      </c>
      <c r="J398" s="141">
        <f t="shared" si="165"/>
        <v>74.295373665480426</v>
      </c>
      <c r="K398" s="72"/>
    </row>
    <row r="399" spans="1:11" ht="25.5" x14ac:dyDescent="0.2">
      <c r="A399" s="142" t="s">
        <v>67</v>
      </c>
      <c r="B399" s="77" t="s">
        <v>209</v>
      </c>
      <c r="C399" s="139" t="s">
        <v>346</v>
      </c>
      <c r="D399" s="143" t="s">
        <v>68</v>
      </c>
      <c r="E399" s="143"/>
      <c r="F399" s="140">
        <f t="shared" ref="F399:H399" si="193">F400</f>
        <v>28100</v>
      </c>
      <c r="G399" s="140">
        <f t="shared" si="193"/>
        <v>28100</v>
      </c>
      <c r="H399" s="140">
        <f t="shared" si="193"/>
        <v>20877</v>
      </c>
      <c r="I399" s="140">
        <f t="shared" si="169"/>
        <v>74.295373665480426</v>
      </c>
      <c r="J399" s="141">
        <f t="shared" si="165"/>
        <v>74.295373665480426</v>
      </c>
      <c r="K399" s="72"/>
    </row>
    <row r="400" spans="1:11" ht="25.5" x14ac:dyDescent="0.2">
      <c r="A400" s="142" t="s">
        <v>69</v>
      </c>
      <c r="B400" s="77" t="s">
        <v>209</v>
      </c>
      <c r="C400" s="139" t="s">
        <v>346</v>
      </c>
      <c r="D400" s="143" t="s">
        <v>70</v>
      </c>
      <c r="E400" s="143">
        <v>900100</v>
      </c>
      <c r="F400" s="140">
        <v>28100</v>
      </c>
      <c r="G400" s="140">
        <v>28100</v>
      </c>
      <c r="H400" s="140">
        <v>20877</v>
      </c>
      <c r="I400" s="140">
        <f t="shared" si="169"/>
        <v>74.295373665480426</v>
      </c>
      <c r="J400" s="141">
        <f t="shared" ref="J400:J467" si="194">H400/G400*100</f>
        <v>74.295373665480426</v>
      </c>
      <c r="K400" s="72"/>
    </row>
    <row r="401" spans="1:11" ht="25.5" x14ac:dyDescent="0.2">
      <c r="A401" s="148" t="s">
        <v>300</v>
      </c>
      <c r="B401" s="80" t="s">
        <v>209</v>
      </c>
      <c r="C401" s="136" t="s">
        <v>301</v>
      </c>
      <c r="D401" s="143"/>
      <c r="E401" s="143"/>
      <c r="F401" s="124">
        <f t="shared" ref="F401:G405" si="195">F402</f>
        <v>3330</v>
      </c>
      <c r="G401" s="124">
        <f t="shared" si="195"/>
        <v>3330</v>
      </c>
      <c r="H401" s="124">
        <f t="shared" ref="H401" si="196">H402</f>
        <v>0</v>
      </c>
      <c r="I401" s="124">
        <f t="shared" si="169"/>
        <v>0</v>
      </c>
      <c r="J401" s="134">
        <f t="shared" si="194"/>
        <v>0</v>
      </c>
      <c r="K401" s="72"/>
    </row>
    <row r="402" spans="1:11" ht="25.5" x14ac:dyDescent="0.2">
      <c r="A402" s="135" t="s">
        <v>390</v>
      </c>
      <c r="B402" s="80" t="s">
        <v>209</v>
      </c>
      <c r="C402" s="136" t="s">
        <v>305</v>
      </c>
      <c r="D402" s="143"/>
      <c r="E402" s="143"/>
      <c r="F402" s="124">
        <f t="shared" si="195"/>
        <v>3330</v>
      </c>
      <c r="G402" s="124">
        <f t="shared" si="195"/>
        <v>3330</v>
      </c>
      <c r="H402" s="124">
        <f t="shared" ref="H402" si="197">H403</f>
        <v>0</v>
      </c>
      <c r="I402" s="124">
        <f t="shared" si="169"/>
        <v>0</v>
      </c>
      <c r="J402" s="134">
        <f t="shared" si="194"/>
        <v>0</v>
      </c>
      <c r="K402" s="72"/>
    </row>
    <row r="403" spans="1:11" ht="25.5" x14ac:dyDescent="0.2">
      <c r="A403" s="144" t="s">
        <v>307</v>
      </c>
      <c r="B403" s="80" t="s">
        <v>209</v>
      </c>
      <c r="C403" s="136" t="s">
        <v>630</v>
      </c>
      <c r="D403" s="147"/>
      <c r="E403" s="147"/>
      <c r="F403" s="124">
        <f t="shared" si="195"/>
        <v>3330</v>
      </c>
      <c r="G403" s="124">
        <f t="shared" si="195"/>
        <v>3330</v>
      </c>
      <c r="H403" s="124">
        <f t="shared" ref="H403:H405" si="198">H404</f>
        <v>0</v>
      </c>
      <c r="I403" s="124">
        <f t="shared" si="169"/>
        <v>0</v>
      </c>
      <c r="J403" s="134">
        <f t="shared" si="194"/>
        <v>0</v>
      </c>
      <c r="K403" s="72"/>
    </row>
    <row r="404" spans="1:11" x14ac:dyDescent="0.2">
      <c r="A404" s="152" t="s">
        <v>308</v>
      </c>
      <c r="B404" s="77" t="s">
        <v>209</v>
      </c>
      <c r="C404" s="197" t="s">
        <v>719</v>
      </c>
      <c r="D404" s="143"/>
      <c r="E404" s="143"/>
      <c r="F404" s="140">
        <f t="shared" si="195"/>
        <v>3330</v>
      </c>
      <c r="G404" s="140">
        <f t="shared" si="195"/>
        <v>3330</v>
      </c>
      <c r="H404" s="140">
        <f t="shared" si="198"/>
        <v>0</v>
      </c>
      <c r="I404" s="140">
        <f t="shared" si="169"/>
        <v>0</v>
      </c>
      <c r="J404" s="141">
        <f t="shared" si="194"/>
        <v>0</v>
      </c>
      <c r="K404" s="72"/>
    </row>
    <row r="405" spans="1:11" x14ac:dyDescent="0.2">
      <c r="A405" s="142" t="s">
        <v>72</v>
      </c>
      <c r="B405" s="77" t="s">
        <v>209</v>
      </c>
      <c r="C405" s="197" t="s">
        <v>719</v>
      </c>
      <c r="D405" s="143">
        <v>800</v>
      </c>
      <c r="E405" s="143"/>
      <c r="F405" s="140">
        <f t="shared" si="195"/>
        <v>3330</v>
      </c>
      <c r="G405" s="140">
        <f t="shared" si="195"/>
        <v>3330</v>
      </c>
      <c r="H405" s="140">
        <f t="shared" si="198"/>
        <v>0</v>
      </c>
      <c r="I405" s="140">
        <f t="shared" si="169"/>
        <v>0</v>
      </c>
      <c r="J405" s="141">
        <f t="shared" si="194"/>
        <v>0</v>
      </c>
      <c r="K405" s="72"/>
    </row>
    <row r="406" spans="1:11" ht="38.25" x14ac:dyDescent="0.2">
      <c r="A406" s="142" t="s">
        <v>99</v>
      </c>
      <c r="B406" s="77" t="s">
        <v>209</v>
      </c>
      <c r="C406" s="197" t="s">
        <v>719</v>
      </c>
      <c r="D406" s="143">
        <v>810</v>
      </c>
      <c r="E406" s="143">
        <v>900100</v>
      </c>
      <c r="F406" s="140">
        <v>3330</v>
      </c>
      <c r="G406" s="140">
        <v>3330</v>
      </c>
      <c r="H406" s="140">
        <v>0</v>
      </c>
      <c r="I406" s="140">
        <f t="shared" ref="I406:I473" si="199">H406/F406*100</f>
        <v>0</v>
      </c>
      <c r="J406" s="141">
        <f t="shared" si="194"/>
        <v>0</v>
      </c>
      <c r="K406" s="72"/>
    </row>
    <row r="407" spans="1:11" ht="25.5" x14ac:dyDescent="0.2">
      <c r="A407" s="148" t="s">
        <v>732</v>
      </c>
      <c r="B407" s="80" t="s">
        <v>209</v>
      </c>
      <c r="C407" s="136" t="s">
        <v>739</v>
      </c>
      <c r="D407" s="147"/>
      <c r="E407" s="147"/>
      <c r="F407" s="124">
        <f>F408+F420</f>
        <v>328952.70000000007</v>
      </c>
      <c r="G407" s="124">
        <f>G408+G420</f>
        <v>358861.10000000003</v>
      </c>
      <c r="H407" s="124">
        <f t="shared" ref="H407" si="200">H408+H420</f>
        <v>196529.59999999998</v>
      </c>
      <c r="I407" s="124">
        <f t="shared" si="199"/>
        <v>59.744030068760622</v>
      </c>
      <c r="J407" s="134">
        <f t="shared" si="194"/>
        <v>54.764810117340659</v>
      </c>
      <c r="K407" s="72"/>
    </row>
    <row r="408" spans="1:11" ht="25.5" x14ac:dyDescent="0.2">
      <c r="A408" s="148" t="s">
        <v>733</v>
      </c>
      <c r="B408" s="80" t="s">
        <v>209</v>
      </c>
      <c r="C408" s="136" t="s">
        <v>740</v>
      </c>
      <c r="D408" s="147"/>
      <c r="E408" s="147"/>
      <c r="F408" s="124">
        <f>F409</f>
        <v>172746.50000000003</v>
      </c>
      <c r="G408" s="124">
        <f>G409</f>
        <v>214302.90000000002</v>
      </c>
      <c r="H408" s="124">
        <f t="shared" ref="H408:H413" si="201">H409</f>
        <v>69226.2</v>
      </c>
      <c r="I408" s="124">
        <f t="shared" si="199"/>
        <v>40.073865461818322</v>
      </c>
      <c r="J408" s="134">
        <f t="shared" si="194"/>
        <v>32.302969301861985</v>
      </c>
      <c r="K408" s="72"/>
    </row>
    <row r="409" spans="1:11" ht="25.5" x14ac:dyDescent="0.2">
      <c r="A409" s="142" t="s">
        <v>734</v>
      </c>
      <c r="B409" s="77" t="s">
        <v>209</v>
      </c>
      <c r="C409" s="139" t="s">
        <v>741</v>
      </c>
      <c r="D409" s="143"/>
      <c r="E409" s="143"/>
      <c r="F409" s="140">
        <f>F413+F410+F417</f>
        <v>172746.50000000003</v>
      </c>
      <c r="G409" s="140">
        <f>G413+G410+G417</f>
        <v>214302.90000000002</v>
      </c>
      <c r="H409" s="140">
        <f>H413+H410+H417</f>
        <v>69226.2</v>
      </c>
      <c r="I409" s="140">
        <f t="shared" si="199"/>
        <v>40.073865461818322</v>
      </c>
      <c r="J409" s="134">
        <f t="shared" si="194"/>
        <v>32.302969301861985</v>
      </c>
      <c r="K409" s="72"/>
    </row>
    <row r="410" spans="1:11" ht="25.5" x14ac:dyDescent="0.2">
      <c r="A410" s="142" t="s">
        <v>814</v>
      </c>
      <c r="B410" s="77" t="s">
        <v>209</v>
      </c>
      <c r="C410" s="139" t="s">
        <v>815</v>
      </c>
      <c r="D410" s="143"/>
      <c r="E410" s="143"/>
      <c r="F410" s="140">
        <f>F411</f>
        <v>3059</v>
      </c>
      <c r="G410" s="140">
        <f>G411</f>
        <v>3059</v>
      </c>
      <c r="H410" s="140">
        <f t="shared" ref="H410:H411" si="202">H411</f>
        <v>0</v>
      </c>
      <c r="I410" s="140">
        <f t="shared" si="199"/>
        <v>0</v>
      </c>
      <c r="J410" s="141">
        <f t="shared" si="194"/>
        <v>0</v>
      </c>
      <c r="K410" s="72"/>
    </row>
    <row r="411" spans="1:11" ht="25.5" x14ac:dyDescent="0.2">
      <c r="A411" s="142" t="s">
        <v>67</v>
      </c>
      <c r="B411" s="77" t="s">
        <v>209</v>
      </c>
      <c r="C411" s="197" t="s">
        <v>815</v>
      </c>
      <c r="D411" s="198">
        <v>200</v>
      </c>
      <c r="E411" s="198"/>
      <c r="F411" s="199">
        <f>F412</f>
        <v>3059</v>
      </c>
      <c r="G411" s="140">
        <f>G412</f>
        <v>3059</v>
      </c>
      <c r="H411" s="140">
        <f t="shared" si="202"/>
        <v>0</v>
      </c>
      <c r="I411" s="140">
        <f t="shared" si="199"/>
        <v>0</v>
      </c>
      <c r="J411" s="141">
        <f t="shared" si="194"/>
        <v>0</v>
      </c>
      <c r="K411" s="72"/>
    </row>
    <row r="412" spans="1:11" ht="25.5" x14ac:dyDescent="0.2">
      <c r="A412" s="142" t="s">
        <v>69</v>
      </c>
      <c r="B412" s="77" t="s">
        <v>209</v>
      </c>
      <c r="C412" s="197" t="s">
        <v>815</v>
      </c>
      <c r="D412" s="200">
        <v>240</v>
      </c>
      <c r="E412" s="198">
        <v>900100</v>
      </c>
      <c r="F412" s="199">
        <v>3059</v>
      </c>
      <c r="G412" s="140">
        <v>3059</v>
      </c>
      <c r="H412" s="140">
        <v>0</v>
      </c>
      <c r="I412" s="140">
        <f t="shared" si="199"/>
        <v>0</v>
      </c>
      <c r="J412" s="141">
        <f t="shared" si="194"/>
        <v>0</v>
      </c>
      <c r="K412" s="72"/>
    </row>
    <row r="413" spans="1:11" ht="25.5" x14ac:dyDescent="0.2">
      <c r="A413" s="142" t="s">
        <v>735</v>
      </c>
      <c r="B413" s="77" t="s">
        <v>209</v>
      </c>
      <c r="C413" s="197" t="s">
        <v>747</v>
      </c>
      <c r="D413" s="198"/>
      <c r="E413" s="198"/>
      <c r="F413" s="199">
        <f>F414</f>
        <v>146427.30000000002</v>
      </c>
      <c r="G413" s="140">
        <f>G414</f>
        <v>183305.7</v>
      </c>
      <c r="H413" s="140">
        <f t="shared" si="201"/>
        <v>61051.6</v>
      </c>
      <c r="I413" s="140">
        <f t="shared" si="199"/>
        <v>41.694137636902404</v>
      </c>
      <c r="J413" s="141">
        <f t="shared" si="194"/>
        <v>33.30589283366529</v>
      </c>
      <c r="K413" s="72"/>
    </row>
    <row r="414" spans="1:11" ht="25.5" x14ac:dyDescent="0.2">
      <c r="A414" s="142" t="s">
        <v>102</v>
      </c>
      <c r="B414" s="77" t="s">
        <v>209</v>
      </c>
      <c r="C414" s="197" t="s">
        <v>747</v>
      </c>
      <c r="D414" s="198" t="s">
        <v>103</v>
      </c>
      <c r="E414" s="198"/>
      <c r="F414" s="199">
        <f>F415+F416</f>
        <v>146427.30000000002</v>
      </c>
      <c r="G414" s="140">
        <f>G415+G416</f>
        <v>183305.7</v>
      </c>
      <c r="H414" s="140">
        <f t="shared" ref="H414" si="203">H415+H416</f>
        <v>61051.6</v>
      </c>
      <c r="I414" s="140">
        <f t="shared" si="199"/>
        <v>41.694137636902404</v>
      </c>
      <c r="J414" s="134">
        <f t="shared" si="194"/>
        <v>33.30589283366529</v>
      </c>
      <c r="K414" s="72"/>
    </row>
    <row r="415" spans="1:11" x14ac:dyDescent="0.2">
      <c r="A415" s="142" t="s">
        <v>104</v>
      </c>
      <c r="B415" s="77" t="s">
        <v>209</v>
      </c>
      <c r="C415" s="197" t="s">
        <v>747</v>
      </c>
      <c r="D415" s="198" t="s">
        <v>105</v>
      </c>
      <c r="E415" s="198">
        <v>900302</v>
      </c>
      <c r="F415" s="199">
        <v>118752.6</v>
      </c>
      <c r="G415" s="140">
        <v>148660.9</v>
      </c>
      <c r="H415" s="140">
        <v>48954.2</v>
      </c>
      <c r="I415" s="140">
        <f t="shared" si="199"/>
        <v>41.223686891908045</v>
      </c>
      <c r="J415" s="141">
        <f t="shared" si="194"/>
        <v>32.93011141463559</v>
      </c>
      <c r="K415" s="72"/>
    </row>
    <row r="416" spans="1:11" x14ac:dyDescent="0.2">
      <c r="A416" s="142" t="s">
        <v>104</v>
      </c>
      <c r="B416" s="77" t="s">
        <v>209</v>
      </c>
      <c r="C416" s="197" t="s">
        <v>747</v>
      </c>
      <c r="D416" s="198" t="s">
        <v>105</v>
      </c>
      <c r="E416" s="198">
        <v>900100</v>
      </c>
      <c r="F416" s="199">
        <v>27674.7</v>
      </c>
      <c r="G416" s="140">
        <v>34644.800000000003</v>
      </c>
      <c r="H416" s="140">
        <v>12097.4</v>
      </c>
      <c r="I416" s="140">
        <f t="shared" si="199"/>
        <v>43.712849642453207</v>
      </c>
      <c r="J416" s="141">
        <f t="shared" si="194"/>
        <v>34.918371588232574</v>
      </c>
      <c r="K416" s="72"/>
    </row>
    <row r="417" spans="1:11" ht="25.5" x14ac:dyDescent="0.2">
      <c r="A417" s="196" t="s">
        <v>816</v>
      </c>
      <c r="B417" s="77" t="s">
        <v>209</v>
      </c>
      <c r="C417" s="198" t="s">
        <v>817</v>
      </c>
      <c r="D417" s="198"/>
      <c r="E417" s="198"/>
      <c r="F417" s="199">
        <f>F418</f>
        <v>23260.2</v>
      </c>
      <c r="G417" s="140">
        <f>G418</f>
        <v>27938.2</v>
      </c>
      <c r="H417" s="140">
        <f t="shared" ref="H417:H418" si="204">H418</f>
        <v>8174.6</v>
      </c>
      <c r="I417" s="140">
        <f t="shared" si="199"/>
        <v>35.144151812968076</v>
      </c>
      <c r="J417" s="141">
        <f t="shared" si="194"/>
        <v>29.25958007316148</v>
      </c>
      <c r="K417" s="72"/>
    </row>
    <row r="418" spans="1:11" ht="25.5" x14ac:dyDescent="0.2">
      <c r="A418" s="142" t="s">
        <v>102</v>
      </c>
      <c r="B418" s="77" t="s">
        <v>209</v>
      </c>
      <c r="C418" s="198" t="s">
        <v>817</v>
      </c>
      <c r="D418" s="198">
        <v>400</v>
      </c>
      <c r="E418" s="198"/>
      <c r="F418" s="199">
        <f>F419</f>
        <v>23260.2</v>
      </c>
      <c r="G418" s="140">
        <f>G419</f>
        <v>27938.2</v>
      </c>
      <c r="H418" s="140">
        <f t="shared" si="204"/>
        <v>8174.6</v>
      </c>
      <c r="I418" s="140">
        <f t="shared" si="199"/>
        <v>35.144151812968076</v>
      </c>
      <c r="J418" s="141">
        <f t="shared" si="194"/>
        <v>29.25958007316148</v>
      </c>
      <c r="K418" s="72"/>
    </row>
    <row r="419" spans="1:11" x14ac:dyDescent="0.2">
      <c r="A419" s="142" t="s">
        <v>104</v>
      </c>
      <c r="B419" s="77" t="s">
        <v>209</v>
      </c>
      <c r="C419" s="198" t="s">
        <v>817</v>
      </c>
      <c r="D419" s="198">
        <v>410</v>
      </c>
      <c r="E419" s="198">
        <v>900100</v>
      </c>
      <c r="F419" s="199">
        <v>23260.2</v>
      </c>
      <c r="G419" s="140">
        <v>27938.2</v>
      </c>
      <c r="H419" s="140">
        <v>8174.6</v>
      </c>
      <c r="I419" s="140">
        <f t="shared" si="199"/>
        <v>35.144151812968076</v>
      </c>
      <c r="J419" s="141">
        <f t="shared" si="194"/>
        <v>29.25958007316148</v>
      </c>
      <c r="K419" s="72"/>
    </row>
    <row r="420" spans="1:11" ht="38.25" x14ac:dyDescent="0.2">
      <c r="A420" s="148" t="s">
        <v>736</v>
      </c>
      <c r="B420" s="80" t="s">
        <v>209</v>
      </c>
      <c r="C420" s="201" t="s">
        <v>742</v>
      </c>
      <c r="D420" s="202"/>
      <c r="E420" s="202"/>
      <c r="F420" s="203">
        <f>F421</f>
        <v>156206.20000000001</v>
      </c>
      <c r="G420" s="124">
        <f>G421</f>
        <v>144558.20000000001</v>
      </c>
      <c r="H420" s="124">
        <f t="shared" ref="H420:H422" si="205">H421</f>
        <v>127303.4</v>
      </c>
      <c r="I420" s="124">
        <f t="shared" si="199"/>
        <v>81.497021244995381</v>
      </c>
      <c r="J420" s="134">
        <f t="shared" si="194"/>
        <v>88.063769471396284</v>
      </c>
      <c r="K420" s="72"/>
    </row>
    <row r="421" spans="1:11" ht="25.5" x14ac:dyDescent="0.2">
      <c r="A421" s="142" t="s">
        <v>737</v>
      </c>
      <c r="B421" s="77" t="s">
        <v>209</v>
      </c>
      <c r="C421" s="197" t="s">
        <v>743</v>
      </c>
      <c r="D421" s="198"/>
      <c r="E421" s="198"/>
      <c r="F421" s="199">
        <f>F422+F426</f>
        <v>156206.20000000001</v>
      </c>
      <c r="G421" s="140">
        <f>G422+G426</f>
        <v>144558.20000000001</v>
      </c>
      <c r="H421" s="140">
        <f t="shared" ref="H421" si="206">H422+H426</f>
        <v>127303.4</v>
      </c>
      <c r="I421" s="140">
        <f t="shared" si="199"/>
        <v>81.497021244995381</v>
      </c>
      <c r="J421" s="141">
        <f t="shared" si="194"/>
        <v>88.063769471396284</v>
      </c>
      <c r="K421" s="72"/>
    </row>
    <row r="422" spans="1:11" ht="25.5" x14ac:dyDescent="0.2">
      <c r="A422" s="142" t="s">
        <v>738</v>
      </c>
      <c r="B422" s="77" t="s">
        <v>209</v>
      </c>
      <c r="C422" s="197" t="s">
        <v>746</v>
      </c>
      <c r="D422" s="198"/>
      <c r="E422" s="198"/>
      <c r="F422" s="199">
        <f>F423</f>
        <v>121298</v>
      </c>
      <c r="G422" s="140">
        <f>G423</f>
        <v>121298</v>
      </c>
      <c r="H422" s="140">
        <f t="shared" si="205"/>
        <v>110580.5</v>
      </c>
      <c r="I422" s="140">
        <f t="shared" si="199"/>
        <v>91.164322577453873</v>
      </c>
      <c r="J422" s="141">
        <f t="shared" si="194"/>
        <v>91.164322577453873</v>
      </c>
      <c r="K422" s="72"/>
    </row>
    <row r="423" spans="1:11" ht="25.5" x14ac:dyDescent="0.2">
      <c r="A423" s="142" t="s">
        <v>102</v>
      </c>
      <c r="B423" s="77" t="s">
        <v>209</v>
      </c>
      <c r="C423" s="197" t="s">
        <v>746</v>
      </c>
      <c r="D423" s="198" t="s">
        <v>103</v>
      </c>
      <c r="E423" s="198"/>
      <c r="F423" s="199">
        <f>F424+F425</f>
        <v>121298</v>
      </c>
      <c r="G423" s="140">
        <f>G424+G425</f>
        <v>121298</v>
      </c>
      <c r="H423" s="140">
        <f t="shared" ref="H423" si="207">H424+H425</f>
        <v>110580.5</v>
      </c>
      <c r="I423" s="140">
        <f t="shared" si="199"/>
        <v>91.164322577453873</v>
      </c>
      <c r="J423" s="141">
        <f t="shared" si="194"/>
        <v>91.164322577453873</v>
      </c>
      <c r="K423" s="72"/>
    </row>
    <row r="424" spans="1:11" x14ac:dyDescent="0.2">
      <c r="A424" s="142" t="s">
        <v>104</v>
      </c>
      <c r="B424" s="77" t="s">
        <v>209</v>
      </c>
      <c r="C424" s="197" t="s">
        <v>746</v>
      </c>
      <c r="D424" s="198" t="s">
        <v>105</v>
      </c>
      <c r="E424" s="198">
        <v>900302</v>
      </c>
      <c r="F424" s="199">
        <v>98372.7</v>
      </c>
      <c r="G424" s="140">
        <v>98372.7</v>
      </c>
      <c r="H424" s="140">
        <v>89883.6</v>
      </c>
      <c r="I424" s="140">
        <f t="shared" si="199"/>
        <v>91.370471685742089</v>
      </c>
      <c r="J424" s="141">
        <f t="shared" si="194"/>
        <v>91.370471685742089</v>
      </c>
      <c r="K424" s="72"/>
    </row>
    <row r="425" spans="1:11" x14ac:dyDescent="0.2">
      <c r="A425" s="142" t="s">
        <v>104</v>
      </c>
      <c r="B425" s="77" t="s">
        <v>209</v>
      </c>
      <c r="C425" s="197" t="s">
        <v>746</v>
      </c>
      <c r="D425" s="198" t="s">
        <v>105</v>
      </c>
      <c r="E425" s="198">
        <v>900100</v>
      </c>
      <c r="F425" s="199">
        <v>22925.3</v>
      </c>
      <c r="G425" s="140">
        <v>22925.3</v>
      </c>
      <c r="H425" s="140">
        <v>20696.900000000001</v>
      </c>
      <c r="I425" s="140">
        <f t="shared" si="199"/>
        <v>90.279734616340917</v>
      </c>
      <c r="J425" s="141">
        <f t="shared" si="194"/>
        <v>90.279734616340917</v>
      </c>
      <c r="K425" s="72"/>
    </row>
    <row r="426" spans="1:11" ht="25.5" x14ac:dyDescent="0.2">
      <c r="A426" s="196" t="s">
        <v>816</v>
      </c>
      <c r="B426" s="77" t="s">
        <v>209</v>
      </c>
      <c r="C426" s="143" t="s">
        <v>818</v>
      </c>
      <c r="D426" s="143"/>
      <c r="E426" s="143"/>
      <c r="F426" s="175">
        <f>F427</f>
        <v>34908.199999999997</v>
      </c>
      <c r="G426" s="175">
        <f>G427</f>
        <v>23260.2</v>
      </c>
      <c r="H426" s="175">
        <f t="shared" ref="H426:H427" si="208">H427</f>
        <v>16722.900000000001</v>
      </c>
      <c r="I426" s="140">
        <f t="shared" si="199"/>
        <v>47.905363209790259</v>
      </c>
      <c r="J426" s="141">
        <f t="shared" si="194"/>
        <v>71.8949106198571</v>
      </c>
      <c r="K426" s="72"/>
    </row>
    <row r="427" spans="1:11" ht="25.5" x14ac:dyDescent="0.2">
      <c r="A427" s="142" t="s">
        <v>102</v>
      </c>
      <c r="B427" s="77" t="s">
        <v>209</v>
      </c>
      <c r="C427" s="143" t="s">
        <v>818</v>
      </c>
      <c r="D427" s="143" t="s">
        <v>103</v>
      </c>
      <c r="E427" s="143"/>
      <c r="F427" s="175">
        <f>F428</f>
        <v>34908.199999999997</v>
      </c>
      <c r="G427" s="175">
        <f>G428</f>
        <v>23260.2</v>
      </c>
      <c r="H427" s="175">
        <f t="shared" si="208"/>
        <v>16722.900000000001</v>
      </c>
      <c r="I427" s="140">
        <f t="shared" si="199"/>
        <v>47.905363209790259</v>
      </c>
      <c r="J427" s="141">
        <f t="shared" si="194"/>
        <v>71.8949106198571</v>
      </c>
      <c r="K427" s="72"/>
    </row>
    <row r="428" spans="1:11" x14ac:dyDescent="0.2">
      <c r="A428" s="142" t="s">
        <v>104</v>
      </c>
      <c r="B428" s="77" t="s">
        <v>209</v>
      </c>
      <c r="C428" s="143" t="s">
        <v>818</v>
      </c>
      <c r="D428" s="143" t="s">
        <v>105</v>
      </c>
      <c r="E428" s="143">
        <v>900100</v>
      </c>
      <c r="F428" s="175">
        <v>34908.199999999997</v>
      </c>
      <c r="G428" s="175">
        <v>23260.2</v>
      </c>
      <c r="H428" s="175">
        <v>16722.900000000001</v>
      </c>
      <c r="I428" s="140">
        <f t="shared" si="199"/>
        <v>47.905363209790259</v>
      </c>
      <c r="J428" s="141">
        <f t="shared" si="194"/>
        <v>71.8949106198571</v>
      </c>
      <c r="K428" s="72"/>
    </row>
    <row r="429" spans="1:11" x14ac:dyDescent="0.2">
      <c r="A429" s="148" t="s">
        <v>347</v>
      </c>
      <c r="B429" s="80" t="s">
        <v>210</v>
      </c>
      <c r="C429" s="136"/>
      <c r="D429" s="147"/>
      <c r="E429" s="147"/>
      <c r="F429" s="124">
        <f>F430</f>
        <v>1427280.0999999999</v>
      </c>
      <c r="G429" s="124">
        <f>G430</f>
        <v>1391245.4</v>
      </c>
      <c r="H429" s="124">
        <f t="shared" ref="H429" si="209">H430</f>
        <v>68374.399999999994</v>
      </c>
      <c r="I429" s="124">
        <f t="shared" si="199"/>
        <v>4.7905383112957303</v>
      </c>
      <c r="J429" s="134">
        <f t="shared" si="194"/>
        <v>4.9146182262309726</v>
      </c>
      <c r="K429" s="72"/>
    </row>
    <row r="430" spans="1:11" ht="25.5" x14ac:dyDescent="0.2">
      <c r="A430" s="170" t="s">
        <v>499</v>
      </c>
      <c r="B430" s="80" t="s">
        <v>210</v>
      </c>
      <c r="C430" s="136" t="s">
        <v>143</v>
      </c>
      <c r="D430" s="87"/>
      <c r="E430" s="87"/>
      <c r="F430" s="124">
        <f>F437+F479+F431</f>
        <v>1427280.0999999999</v>
      </c>
      <c r="G430" s="124">
        <f>G437+G479+G431</f>
        <v>1391245.4</v>
      </c>
      <c r="H430" s="124">
        <f>H437+H479+H431</f>
        <v>68374.399999999994</v>
      </c>
      <c r="I430" s="124">
        <f t="shared" si="199"/>
        <v>4.7905383112957303</v>
      </c>
      <c r="J430" s="134">
        <f t="shared" si="194"/>
        <v>4.9146182262309726</v>
      </c>
      <c r="K430" s="72"/>
    </row>
    <row r="431" spans="1:11" x14ac:dyDescent="0.2">
      <c r="A431" s="148" t="s">
        <v>754</v>
      </c>
      <c r="B431" s="80" t="s">
        <v>210</v>
      </c>
      <c r="C431" s="153" t="s">
        <v>384</v>
      </c>
      <c r="D431" s="87"/>
      <c r="E431" s="87"/>
      <c r="F431" s="124">
        <f t="shared" ref="F431:G433" si="210">F432</f>
        <v>90282.799999999988</v>
      </c>
      <c r="G431" s="124">
        <f t="shared" si="210"/>
        <v>80161.899999999994</v>
      </c>
      <c r="H431" s="124">
        <f t="shared" ref="H431" si="211">H432</f>
        <v>0</v>
      </c>
      <c r="I431" s="124">
        <f t="shared" si="199"/>
        <v>0</v>
      </c>
      <c r="J431" s="134">
        <f t="shared" si="194"/>
        <v>0</v>
      </c>
      <c r="K431" s="72"/>
    </row>
    <row r="432" spans="1:11" ht="38.25" x14ac:dyDescent="0.2">
      <c r="A432" s="148" t="s">
        <v>755</v>
      </c>
      <c r="B432" s="80" t="s">
        <v>210</v>
      </c>
      <c r="C432" s="153" t="s">
        <v>757</v>
      </c>
      <c r="D432" s="147"/>
      <c r="E432" s="147"/>
      <c r="F432" s="124">
        <f t="shared" si="210"/>
        <v>90282.799999999988</v>
      </c>
      <c r="G432" s="124">
        <f t="shared" si="210"/>
        <v>80161.899999999994</v>
      </c>
      <c r="H432" s="124">
        <f t="shared" ref="H432:H433" si="212">H433</f>
        <v>0</v>
      </c>
      <c r="I432" s="124">
        <f t="shared" si="199"/>
        <v>0</v>
      </c>
      <c r="J432" s="134">
        <f t="shared" si="194"/>
        <v>0</v>
      </c>
      <c r="K432" s="72"/>
    </row>
    <row r="433" spans="1:11" ht="25.5" x14ac:dyDescent="0.2">
      <c r="A433" s="142" t="s">
        <v>756</v>
      </c>
      <c r="B433" s="77" t="s">
        <v>210</v>
      </c>
      <c r="C433" s="154" t="s">
        <v>758</v>
      </c>
      <c r="D433" s="143"/>
      <c r="E433" s="143"/>
      <c r="F433" s="140">
        <f t="shared" si="210"/>
        <v>90282.799999999988</v>
      </c>
      <c r="G433" s="140">
        <f t="shared" si="210"/>
        <v>80161.899999999994</v>
      </c>
      <c r="H433" s="140">
        <f t="shared" si="212"/>
        <v>0</v>
      </c>
      <c r="I433" s="140">
        <f t="shared" si="199"/>
        <v>0</v>
      </c>
      <c r="J433" s="141">
        <f t="shared" si="194"/>
        <v>0</v>
      </c>
      <c r="K433" s="72"/>
    </row>
    <row r="434" spans="1:11" ht="25.5" x14ac:dyDescent="0.2">
      <c r="A434" s="142" t="s">
        <v>67</v>
      </c>
      <c r="B434" s="77" t="s">
        <v>210</v>
      </c>
      <c r="C434" s="154" t="s">
        <v>758</v>
      </c>
      <c r="D434" s="143">
        <v>200</v>
      </c>
      <c r="E434" s="143"/>
      <c r="F434" s="140">
        <f>F435+F436</f>
        <v>90282.799999999988</v>
      </c>
      <c r="G434" s="140">
        <f>G435+G436</f>
        <v>80161.899999999994</v>
      </c>
      <c r="H434" s="140">
        <f t="shared" ref="H434" si="213">H435+H436</f>
        <v>0</v>
      </c>
      <c r="I434" s="140">
        <f t="shared" si="199"/>
        <v>0</v>
      </c>
      <c r="J434" s="141">
        <f t="shared" si="194"/>
        <v>0</v>
      </c>
      <c r="K434" s="72"/>
    </row>
    <row r="435" spans="1:11" ht="25.5" x14ac:dyDescent="0.2">
      <c r="A435" s="142" t="s">
        <v>69</v>
      </c>
      <c r="B435" s="77" t="s">
        <v>210</v>
      </c>
      <c r="C435" s="154" t="s">
        <v>758</v>
      </c>
      <c r="D435" s="143">
        <v>240</v>
      </c>
      <c r="E435" s="143">
        <v>900302</v>
      </c>
      <c r="F435" s="175">
        <v>73219.399999999994</v>
      </c>
      <c r="G435" s="175">
        <v>63098.5</v>
      </c>
      <c r="H435" s="175">
        <v>0</v>
      </c>
      <c r="I435" s="140">
        <f t="shared" si="199"/>
        <v>0</v>
      </c>
      <c r="J435" s="141">
        <f t="shared" si="194"/>
        <v>0</v>
      </c>
      <c r="K435" s="72"/>
    </row>
    <row r="436" spans="1:11" ht="25.5" x14ac:dyDescent="0.2">
      <c r="A436" s="142" t="s">
        <v>69</v>
      </c>
      <c r="B436" s="77" t="s">
        <v>210</v>
      </c>
      <c r="C436" s="154" t="s">
        <v>758</v>
      </c>
      <c r="D436" s="143">
        <v>240</v>
      </c>
      <c r="E436" s="143">
        <v>900100</v>
      </c>
      <c r="F436" s="175">
        <v>17063.400000000001</v>
      </c>
      <c r="G436" s="175">
        <v>17063.400000000001</v>
      </c>
      <c r="H436" s="175">
        <v>0</v>
      </c>
      <c r="I436" s="140">
        <f t="shared" si="199"/>
        <v>0</v>
      </c>
      <c r="J436" s="141">
        <f t="shared" si="194"/>
        <v>0</v>
      </c>
      <c r="K436" s="72"/>
    </row>
    <row r="437" spans="1:11" x14ac:dyDescent="0.2">
      <c r="A437" s="170" t="s">
        <v>606</v>
      </c>
      <c r="B437" s="80" t="s">
        <v>210</v>
      </c>
      <c r="C437" s="136" t="s">
        <v>298</v>
      </c>
      <c r="D437" s="90"/>
      <c r="E437" s="90"/>
      <c r="F437" s="124">
        <f>F438+F447+F471+F475</f>
        <v>1331772.1999999997</v>
      </c>
      <c r="G437" s="124">
        <f>G438+G447+G471+G475</f>
        <v>1305858.3999999999</v>
      </c>
      <c r="H437" s="124">
        <f>H438+H447+H471+H475</f>
        <v>67547.399999999994</v>
      </c>
      <c r="I437" s="124">
        <f t="shared" si="199"/>
        <v>5.0719935436405725</v>
      </c>
      <c r="J437" s="134">
        <f t="shared" si="194"/>
        <v>5.1726435270470361</v>
      </c>
      <c r="K437" s="72"/>
    </row>
    <row r="438" spans="1:11" ht="38.25" x14ac:dyDescent="0.2">
      <c r="A438" s="170" t="s">
        <v>804</v>
      </c>
      <c r="B438" s="80" t="s">
        <v>210</v>
      </c>
      <c r="C438" s="136" t="s">
        <v>806</v>
      </c>
      <c r="D438" s="90"/>
      <c r="E438" s="90"/>
      <c r="F438" s="124">
        <f>F443+F439</f>
        <v>68173.2</v>
      </c>
      <c r="G438" s="124">
        <f>G443+G439</f>
        <v>75302.3</v>
      </c>
      <c r="H438" s="124">
        <f t="shared" ref="H438" si="214">H443+H439</f>
        <v>27985.7</v>
      </c>
      <c r="I438" s="124">
        <f t="shared" si="199"/>
        <v>41.050882164838967</v>
      </c>
      <c r="J438" s="134">
        <f t="shared" si="194"/>
        <v>37.164469079961698</v>
      </c>
      <c r="K438" s="72"/>
    </row>
    <row r="439" spans="1:11" ht="25.5" x14ac:dyDescent="0.2">
      <c r="A439" s="176" t="s">
        <v>831</v>
      </c>
      <c r="B439" s="77" t="s">
        <v>210</v>
      </c>
      <c r="C439" s="139" t="s">
        <v>832</v>
      </c>
      <c r="D439" s="82"/>
      <c r="E439" s="82"/>
      <c r="F439" s="140">
        <f>F440</f>
        <v>7461.1</v>
      </c>
      <c r="G439" s="140">
        <f>G440</f>
        <v>14590.2</v>
      </c>
      <c r="H439" s="140">
        <f t="shared" ref="H439" si="215">H440</f>
        <v>0</v>
      </c>
      <c r="I439" s="140">
        <f t="shared" si="199"/>
        <v>0</v>
      </c>
      <c r="J439" s="141">
        <f t="shared" si="194"/>
        <v>0</v>
      </c>
      <c r="K439" s="72"/>
    </row>
    <row r="440" spans="1:11" ht="25.5" x14ac:dyDescent="0.2">
      <c r="A440" s="142" t="s">
        <v>102</v>
      </c>
      <c r="B440" s="77" t="s">
        <v>210</v>
      </c>
      <c r="C440" s="139" t="s">
        <v>832</v>
      </c>
      <c r="D440" s="143" t="s">
        <v>103</v>
      </c>
      <c r="E440" s="143"/>
      <c r="F440" s="140">
        <f>F441+F442</f>
        <v>7461.1</v>
      </c>
      <c r="G440" s="140">
        <f>G441+G442</f>
        <v>14590.2</v>
      </c>
      <c r="H440" s="140">
        <f t="shared" ref="H440" si="216">H441+H442</f>
        <v>0</v>
      </c>
      <c r="I440" s="140">
        <f t="shared" si="199"/>
        <v>0</v>
      </c>
      <c r="J440" s="141">
        <f t="shared" si="194"/>
        <v>0</v>
      </c>
      <c r="K440" s="72"/>
    </row>
    <row r="441" spans="1:11" x14ac:dyDescent="0.2">
      <c r="A441" s="142" t="s">
        <v>104</v>
      </c>
      <c r="B441" s="77" t="s">
        <v>210</v>
      </c>
      <c r="C441" s="139" t="s">
        <v>832</v>
      </c>
      <c r="D441" s="143" t="s">
        <v>105</v>
      </c>
      <c r="E441" s="143">
        <v>900302</v>
      </c>
      <c r="F441" s="140">
        <v>6051</v>
      </c>
      <c r="G441" s="140">
        <v>11832.7</v>
      </c>
      <c r="H441" s="140">
        <v>0</v>
      </c>
      <c r="I441" s="140">
        <f t="shared" si="199"/>
        <v>0</v>
      </c>
      <c r="J441" s="141">
        <f t="shared" si="194"/>
        <v>0</v>
      </c>
      <c r="K441" s="72"/>
    </row>
    <row r="442" spans="1:11" x14ac:dyDescent="0.2">
      <c r="A442" s="142" t="s">
        <v>104</v>
      </c>
      <c r="B442" s="77" t="s">
        <v>210</v>
      </c>
      <c r="C442" s="139" t="s">
        <v>832</v>
      </c>
      <c r="D442" s="143" t="s">
        <v>105</v>
      </c>
      <c r="E442" s="143">
        <v>900100</v>
      </c>
      <c r="F442" s="140">
        <v>1410.1</v>
      </c>
      <c r="G442" s="140">
        <v>2757.5</v>
      </c>
      <c r="H442" s="193">
        <v>0</v>
      </c>
      <c r="I442" s="140">
        <f t="shared" si="199"/>
        <v>0</v>
      </c>
      <c r="J442" s="141">
        <f t="shared" si="194"/>
        <v>0</v>
      </c>
      <c r="K442" s="72"/>
    </row>
    <row r="443" spans="1:11" ht="38.25" x14ac:dyDescent="0.2">
      <c r="A443" s="176" t="s">
        <v>805</v>
      </c>
      <c r="B443" s="77" t="s">
        <v>210</v>
      </c>
      <c r="C443" s="139" t="s">
        <v>807</v>
      </c>
      <c r="D443" s="82"/>
      <c r="E443" s="82"/>
      <c r="F443" s="140">
        <f>F444</f>
        <v>60712.1</v>
      </c>
      <c r="G443" s="140">
        <f>G444</f>
        <v>60712.1</v>
      </c>
      <c r="H443" s="140">
        <f t="shared" ref="H443" si="217">H444</f>
        <v>27985.7</v>
      </c>
      <c r="I443" s="140">
        <f t="shared" si="199"/>
        <v>46.095753564775393</v>
      </c>
      <c r="J443" s="141">
        <f t="shared" si="194"/>
        <v>46.095753564775393</v>
      </c>
      <c r="K443" s="72"/>
    </row>
    <row r="444" spans="1:11" ht="25.5" x14ac:dyDescent="0.2">
      <c r="A444" s="142" t="s">
        <v>102</v>
      </c>
      <c r="B444" s="77" t="s">
        <v>210</v>
      </c>
      <c r="C444" s="139" t="s">
        <v>807</v>
      </c>
      <c r="D444" s="143" t="s">
        <v>103</v>
      </c>
      <c r="E444" s="143"/>
      <c r="F444" s="140">
        <f>F445+F446</f>
        <v>60712.1</v>
      </c>
      <c r="G444" s="140">
        <f>G445+G446</f>
        <v>60712.1</v>
      </c>
      <c r="H444" s="140">
        <f t="shared" ref="H444" si="218">H445+H446</f>
        <v>27985.7</v>
      </c>
      <c r="I444" s="140">
        <f t="shared" si="199"/>
        <v>46.095753564775393</v>
      </c>
      <c r="J444" s="141">
        <f t="shared" si="194"/>
        <v>46.095753564775393</v>
      </c>
      <c r="K444" s="72"/>
    </row>
    <row r="445" spans="1:11" x14ac:dyDescent="0.2">
      <c r="A445" s="142" t="s">
        <v>104</v>
      </c>
      <c r="B445" s="77" t="s">
        <v>210</v>
      </c>
      <c r="C445" s="139" t="s">
        <v>807</v>
      </c>
      <c r="D445" s="143" t="s">
        <v>105</v>
      </c>
      <c r="E445" s="143">
        <v>900304</v>
      </c>
      <c r="F445" s="140">
        <v>49237.5</v>
      </c>
      <c r="G445" s="140">
        <v>49237.5</v>
      </c>
      <c r="H445" s="140">
        <v>22696.400000000001</v>
      </c>
      <c r="I445" s="140">
        <f t="shared" si="199"/>
        <v>46.095760345265298</v>
      </c>
      <c r="J445" s="141">
        <f t="shared" si="194"/>
        <v>46.095760345265298</v>
      </c>
      <c r="K445" s="72"/>
    </row>
    <row r="446" spans="1:11" x14ac:dyDescent="0.2">
      <c r="A446" s="142" t="s">
        <v>104</v>
      </c>
      <c r="B446" s="77" t="s">
        <v>210</v>
      </c>
      <c r="C446" s="139" t="s">
        <v>807</v>
      </c>
      <c r="D446" s="143" t="s">
        <v>105</v>
      </c>
      <c r="E446" s="143">
        <v>900100</v>
      </c>
      <c r="F446" s="140">
        <v>11474.6</v>
      </c>
      <c r="G446" s="140">
        <v>11474.6</v>
      </c>
      <c r="H446" s="140">
        <v>5289.3</v>
      </c>
      <c r="I446" s="140">
        <f t="shared" si="199"/>
        <v>46.09572446969829</v>
      </c>
      <c r="J446" s="141">
        <f t="shared" si="194"/>
        <v>46.09572446969829</v>
      </c>
      <c r="K446" s="72"/>
    </row>
    <row r="447" spans="1:11" ht="38.25" x14ac:dyDescent="0.2">
      <c r="A447" s="177" t="s">
        <v>607</v>
      </c>
      <c r="B447" s="80" t="s">
        <v>210</v>
      </c>
      <c r="C447" s="136" t="s">
        <v>299</v>
      </c>
      <c r="D447" s="147"/>
      <c r="E447" s="147"/>
      <c r="F447" s="124">
        <f>F448+F456+F468+F460+F464</f>
        <v>1222837.2999999998</v>
      </c>
      <c r="G447" s="124">
        <f>G448+G456+G468+G460+G464+G452</f>
        <v>1189794.3999999999</v>
      </c>
      <c r="H447" s="124">
        <f>H448+H456+H468+H460+H464</f>
        <v>0</v>
      </c>
      <c r="I447" s="124">
        <f t="shared" si="199"/>
        <v>0</v>
      </c>
      <c r="J447" s="134">
        <f t="shared" si="194"/>
        <v>0</v>
      </c>
      <c r="K447" s="72"/>
    </row>
    <row r="448" spans="1:11" x14ac:dyDescent="0.2">
      <c r="A448" s="178" t="s">
        <v>608</v>
      </c>
      <c r="B448" s="77" t="s">
        <v>210</v>
      </c>
      <c r="C448" s="139" t="s">
        <v>396</v>
      </c>
      <c r="D448" s="87"/>
      <c r="E448" s="87"/>
      <c r="F448" s="140">
        <f>F449</f>
        <v>283229.09999999998</v>
      </c>
      <c r="G448" s="140">
        <f>G449</f>
        <v>290997.8</v>
      </c>
      <c r="H448" s="140">
        <f>H449</f>
        <v>0</v>
      </c>
      <c r="I448" s="140">
        <f t="shared" si="199"/>
        <v>0</v>
      </c>
      <c r="J448" s="141">
        <f t="shared" si="194"/>
        <v>0</v>
      </c>
      <c r="K448" s="72"/>
    </row>
    <row r="449" spans="1:11" ht="25.5" x14ac:dyDescent="0.2">
      <c r="A449" s="142" t="s">
        <v>67</v>
      </c>
      <c r="B449" s="77" t="s">
        <v>210</v>
      </c>
      <c r="C449" s="139" t="s">
        <v>396</v>
      </c>
      <c r="D449" s="143">
        <v>200</v>
      </c>
      <c r="E449" s="143"/>
      <c r="F449" s="140">
        <f>F450+F451</f>
        <v>283229.09999999998</v>
      </c>
      <c r="G449" s="140">
        <f>G450+G451</f>
        <v>290997.8</v>
      </c>
      <c r="H449" s="140">
        <f>H450+H451</f>
        <v>0</v>
      </c>
      <c r="I449" s="140">
        <f t="shared" si="199"/>
        <v>0</v>
      </c>
      <c r="J449" s="141">
        <f t="shared" si="194"/>
        <v>0</v>
      </c>
      <c r="K449" s="72"/>
    </row>
    <row r="450" spans="1:11" ht="25.5" x14ac:dyDescent="0.2">
      <c r="A450" s="142" t="s">
        <v>69</v>
      </c>
      <c r="B450" s="77" t="s">
        <v>210</v>
      </c>
      <c r="C450" s="139" t="s">
        <v>396</v>
      </c>
      <c r="D450" s="143">
        <v>240</v>
      </c>
      <c r="E450" s="143">
        <v>900302</v>
      </c>
      <c r="F450" s="140">
        <v>229209.8</v>
      </c>
      <c r="G450" s="140">
        <v>235385.9</v>
      </c>
      <c r="H450" s="140">
        <v>0</v>
      </c>
      <c r="I450" s="140">
        <f t="shared" si="199"/>
        <v>0</v>
      </c>
      <c r="J450" s="141">
        <f t="shared" si="194"/>
        <v>0</v>
      </c>
      <c r="K450" s="72"/>
    </row>
    <row r="451" spans="1:11" ht="25.5" x14ac:dyDescent="0.2">
      <c r="A451" s="142" t="s">
        <v>69</v>
      </c>
      <c r="B451" s="77" t="s">
        <v>210</v>
      </c>
      <c r="C451" s="139" t="s">
        <v>396</v>
      </c>
      <c r="D451" s="143">
        <v>240</v>
      </c>
      <c r="E451" s="143">
        <v>900100</v>
      </c>
      <c r="F451" s="140">
        <v>54019.3</v>
      </c>
      <c r="G451" s="140">
        <v>55611.9</v>
      </c>
      <c r="H451" s="140">
        <v>0</v>
      </c>
      <c r="I451" s="140">
        <f t="shared" si="199"/>
        <v>0</v>
      </c>
      <c r="J451" s="141">
        <f t="shared" si="194"/>
        <v>0</v>
      </c>
      <c r="K451" s="72"/>
    </row>
    <row r="452" spans="1:11" ht="25.5" x14ac:dyDescent="0.2">
      <c r="A452" s="142" t="s">
        <v>855</v>
      </c>
      <c r="B452" s="77" t="s">
        <v>210</v>
      </c>
      <c r="C452" s="139" t="s">
        <v>856</v>
      </c>
      <c r="D452" s="143"/>
      <c r="E452" s="143"/>
      <c r="F452" s="193">
        <f>F453</f>
        <v>0</v>
      </c>
      <c r="G452" s="193">
        <f>G453</f>
        <v>4949.3999999999996</v>
      </c>
      <c r="H452" s="140">
        <v>0</v>
      </c>
      <c r="I452" s="140">
        <v>0</v>
      </c>
      <c r="J452" s="141">
        <f t="shared" ref="J452:J455" si="219">H452/G452*100</f>
        <v>0</v>
      </c>
      <c r="K452" s="72"/>
    </row>
    <row r="453" spans="1:11" ht="25.5" x14ac:dyDescent="0.2">
      <c r="A453" s="142" t="s">
        <v>67</v>
      </c>
      <c r="B453" s="77" t="s">
        <v>210</v>
      </c>
      <c r="C453" s="139" t="s">
        <v>856</v>
      </c>
      <c r="D453" s="143">
        <v>200</v>
      </c>
      <c r="E453" s="143"/>
      <c r="F453" s="193">
        <v>0</v>
      </c>
      <c r="G453" s="193">
        <f>G454+G455</f>
        <v>4949.3999999999996</v>
      </c>
      <c r="H453" s="140">
        <v>0</v>
      </c>
      <c r="I453" s="140">
        <v>0</v>
      </c>
      <c r="J453" s="141">
        <f t="shared" si="219"/>
        <v>0</v>
      </c>
      <c r="K453" s="72"/>
    </row>
    <row r="454" spans="1:11" ht="25.5" x14ac:dyDescent="0.2">
      <c r="A454" s="142" t="s">
        <v>69</v>
      </c>
      <c r="B454" s="77" t="s">
        <v>210</v>
      </c>
      <c r="C454" s="139" t="s">
        <v>856</v>
      </c>
      <c r="D454" s="143">
        <v>240</v>
      </c>
      <c r="E454" s="143">
        <v>900302</v>
      </c>
      <c r="F454" s="209">
        <v>0</v>
      </c>
      <c r="G454" s="209">
        <v>4014</v>
      </c>
      <c r="H454" s="140">
        <v>0</v>
      </c>
      <c r="I454" s="140">
        <v>0</v>
      </c>
      <c r="J454" s="141">
        <f t="shared" si="219"/>
        <v>0</v>
      </c>
      <c r="K454" s="72"/>
    </row>
    <row r="455" spans="1:11" ht="25.5" x14ac:dyDescent="0.2">
      <c r="A455" s="142" t="s">
        <v>69</v>
      </c>
      <c r="B455" s="77" t="s">
        <v>210</v>
      </c>
      <c r="C455" s="139" t="s">
        <v>856</v>
      </c>
      <c r="D455" s="143">
        <v>240</v>
      </c>
      <c r="E455" s="143">
        <v>900100</v>
      </c>
      <c r="F455" s="209">
        <v>0</v>
      </c>
      <c r="G455" s="209">
        <v>935.4</v>
      </c>
      <c r="H455" s="140">
        <v>0</v>
      </c>
      <c r="I455" s="140">
        <v>0</v>
      </c>
      <c r="J455" s="141">
        <f t="shared" si="219"/>
        <v>0</v>
      </c>
      <c r="K455" s="72"/>
    </row>
    <row r="456" spans="1:11" ht="25.5" x14ac:dyDescent="0.2">
      <c r="A456" s="142" t="s">
        <v>808</v>
      </c>
      <c r="B456" s="77" t="s">
        <v>210</v>
      </c>
      <c r="C456" s="139" t="s">
        <v>809</v>
      </c>
      <c r="D456" s="143"/>
      <c r="E456" s="143"/>
      <c r="F456" s="140">
        <f>F457</f>
        <v>1458</v>
      </c>
      <c r="G456" s="140">
        <f>G457</f>
        <v>1458</v>
      </c>
      <c r="H456" s="140">
        <f t="shared" ref="H456" si="220">H457</f>
        <v>0</v>
      </c>
      <c r="I456" s="140">
        <f t="shared" si="199"/>
        <v>0</v>
      </c>
      <c r="J456" s="141">
        <f t="shared" si="194"/>
        <v>0</v>
      </c>
      <c r="K456" s="72"/>
    </row>
    <row r="457" spans="1:11" ht="25.5" x14ac:dyDescent="0.2">
      <c r="A457" s="142" t="s">
        <v>102</v>
      </c>
      <c r="B457" s="77" t="s">
        <v>210</v>
      </c>
      <c r="C457" s="139" t="s">
        <v>809</v>
      </c>
      <c r="D457" s="143" t="s">
        <v>103</v>
      </c>
      <c r="E457" s="143"/>
      <c r="F457" s="140">
        <f>F458+F459</f>
        <v>1458</v>
      </c>
      <c r="G457" s="140">
        <f>G458+G459</f>
        <v>1458</v>
      </c>
      <c r="H457" s="140">
        <f t="shared" ref="H457" si="221">H458+H459</f>
        <v>0</v>
      </c>
      <c r="I457" s="140">
        <f t="shared" si="199"/>
        <v>0</v>
      </c>
      <c r="J457" s="141">
        <f t="shared" si="194"/>
        <v>0</v>
      </c>
      <c r="K457" s="72"/>
    </row>
    <row r="458" spans="1:11" x14ac:dyDescent="0.2">
      <c r="A458" s="142" t="s">
        <v>104</v>
      </c>
      <c r="B458" s="77" t="s">
        <v>210</v>
      </c>
      <c r="C458" s="139" t="s">
        <v>809</v>
      </c>
      <c r="D458" s="143" t="s">
        <v>105</v>
      </c>
      <c r="E458" s="143">
        <v>900304</v>
      </c>
      <c r="F458" s="192">
        <v>1182.4000000000001</v>
      </c>
      <c r="G458" s="192">
        <v>1182.4000000000001</v>
      </c>
      <c r="H458" s="140">
        <v>0</v>
      </c>
      <c r="I458" s="140">
        <f t="shared" si="199"/>
        <v>0</v>
      </c>
      <c r="J458" s="141">
        <f t="shared" si="194"/>
        <v>0</v>
      </c>
      <c r="K458" s="72"/>
    </row>
    <row r="459" spans="1:11" x14ac:dyDescent="0.2">
      <c r="A459" s="142" t="s">
        <v>104</v>
      </c>
      <c r="B459" s="77" t="s">
        <v>210</v>
      </c>
      <c r="C459" s="139" t="s">
        <v>809</v>
      </c>
      <c r="D459" s="143" t="s">
        <v>105</v>
      </c>
      <c r="E459" s="143">
        <v>900100</v>
      </c>
      <c r="F459" s="192">
        <v>275.60000000000002</v>
      </c>
      <c r="G459" s="192">
        <v>275.60000000000002</v>
      </c>
      <c r="H459" s="140">
        <v>0</v>
      </c>
      <c r="I459" s="140">
        <f t="shared" si="199"/>
        <v>0</v>
      </c>
      <c r="J459" s="141">
        <f t="shared" si="194"/>
        <v>0</v>
      </c>
      <c r="K459" s="72"/>
    </row>
    <row r="460" spans="1:11" ht="25.5" x14ac:dyDescent="0.2">
      <c r="A460" s="142" t="s">
        <v>833</v>
      </c>
      <c r="B460" s="77" t="s">
        <v>210</v>
      </c>
      <c r="C460" s="139" t="s">
        <v>834</v>
      </c>
      <c r="D460" s="143"/>
      <c r="E460" s="143"/>
      <c r="F460" s="192">
        <f>F461</f>
        <v>1348.6000000000001</v>
      </c>
      <c r="G460" s="192">
        <f>G461</f>
        <v>12790.099999999999</v>
      </c>
      <c r="H460" s="192">
        <f t="shared" ref="H460" si="222">H461</f>
        <v>0</v>
      </c>
      <c r="I460" s="140">
        <f t="shared" si="199"/>
        <v>0</v>
      </c>
      <c r="J460" s="141">
        <f t="shared" si="194"/>
        <v>0</v>
      </c>
      <c r="K460" s="72"/>
    </row>
    <row r="461" spans="1:11" ht="25.5" x14ac:dyDescent="0.2">
      <c r="A461" s="142" t="s">
        <v>102</v>
      </c>
      <c r="B461" s="77" t="s">
        <v>210</v>
      </c>
      <c r="C461" s="139" t="s">
        <v>834</v>
      </c>
      <c r="D461" s="143" t="s">
        <v>103</v>
      </c>
      <c r="E461" s="143"/>
      <c r="F461" s="192">
        <f>F462+F463</f>
        <v>1348.6000000000001</v>
      </c>
      <c r="G461" s="192">
        <f>G462+G463</f>
        <v>12790.099999999999</v>
      </c>
      <c r="H461" s="192">
        <f t="shared" ref="H461" si="223">H462+H463</f>
        <v>0</v>
      </c>
      <c r="I461" s="140">
        <f t="shared" si="199"/>
        <v>0</v>
      </c>
      <c r="J461" s="141">
        <f t="shared" si="194"/>
        <v>0</v>
      </c>
      <c r="K461" s="72"/>
    </row>
    <row r="462" spans="1:11" x14ac:dyDescent="0.2">
      <c r="A462" s="142" t="s">
        <v>104</v>
      </c>
      <c r="B462" s="77" t="s">
        <v>210</v>
      </c>
      <c r="C462" s="139" t="s">
        <v>834</v>
      </c>
      <c r="D462" s="143" t="s">
        <v>105</v>
      </c>
      <c r="E462" s="143">
        <v>900302</v>
      </c>
      <c r="F462" s="192">
        <v>1225.9000000000001</v>
      </c>
      <c r="G462" s="192">
        <v>10504.9</v>
      </c>
      <c r="H462" s="193">
        <v>0</v>
      </c>
      <c r="I462" s="140">
        <f t="shared" si="199"/>
        <v>0</v>
      </c>
      <c r="J462" s="141">
        <f t="shared" si="194"/>
        <v>0</v>
      </c>
      <c r="K462" s="72"/>
    </row>
    <row r="463" spans="1:11" x14ac:dyDescent="0.2">
      <c r="A463" s="142" t="s">
        <v>104</v>
      </c>
      <c r="B463" s="77" t="s">
        <v>210</v>
      </c>
      <c r="C463" s="139" t="s">
        <v>834</v>
      </c>
      <c r="D463" s="143" t="s">
        <v>105</v>
      </c>
      <c r="E463" s="143">
        <v>900100</v>
      </c>
      <c r="F463" s="192">
        <v>122.7</v>
      </c>
      <c r="G463" s="192">
        <v>2285.1999999999998</v>
      </c>
      <c r="H463" s="193">
        <v>0</v>
      </c>
      <c r="I463" s="140">
        <f t="shared" si="199"/>
        <v>0</v>
      </c>
      <c r="J463" s="141">
        <f t="shared" si="194"/>
        <v>0</v>
      </c>
      <c r="K463" s="72"/>
    </row>
    <row r="464" spans="1:11" ht="25.5" x14ac:dyDescent="0.2">
      <c r="A464" s="142" t="s">
        <v>835</v>
      </c>
      <c r="B464" s="77" t="s">
        <v>210</v>
      </c>
      <c r="C464" s="139" t="s">
        <v>836</v>
      </c>
      <c r="D464" s="143"/>
      <c r="E464" s="143"/>
      <c r="F464" s="140">
        <f>F465</f>
        <v>881705.39999999991</v>
      </c>
      <c r="G464" s="140">
        <f>G465</f>
        <v>835882.5</v>
      </c>
      <c r="H464" s="140">
        <f t="shared" ref="H464" si="224">H465</f>
        <v>0</v>
      </c>
      <c r="I464" s="140">
        <f t="shared" si="199"/>
        <v>0</v>
      </c>
      <c r="J464" s="141">
        <f t="shared" si="194"/>
        <v>0</v>
      </c>
      <c r="K464" s="72"/>
    </row>
    <row r="465" spans="1:11" ht="25.5" x14ac:dyDescent="0.2">
      <c r="A465" s="142" t="s">
        <v>102</v>
      </c>
      <c r="B465" s="77" t="s">
        <v>210</v>
      </c>
      <c r="C465" s="139" t="s">
        <v>836</v>
      </c>
      <c r="D465" s="143" t="s">
        <v>103</v>
      </c>
      <c r="E465" s="143"/>
      <c r="F465" s="140">
        <f>F466+F467</f>
        <v>881705.39999999991</v>
      </c>
      <c r="G465" s="140">
        <f>G466+G467</f>
        <v>835882.5</v>
      </c>
      <c r="H465" s="140">
        <f t="shared" ref="H465" si="225">H466+H467</f>
        <v>0</v>
      </c>
      <c r="I465" s="140">
        <f t="shared" si="199"/>
        <v>0</v>
      </c>
      <c r="J465" s="141">
        <f t="shared" si="194"/>
        <v>0</v>
      </c>
      <c r="K465" s="72"/>
    </row>
    <row r="466" spans="1:11" x14ac:dyDescent="0.2">
      <c r="A466" s="142" t="s">
        <v>104</v>
      </c>
      <c r="B466" s="77" t="s">
        <v>210</v>
      </c>
      <c r="C466" s="139" t="s">
        <v>836</v>
      </c>
      <c r="D466" s="143" t="s">
        <v>105</v>
      </c>
      <c r="E466" s="143">
        <v>900302</v>
      </c>
      <c r="F466" s="193">
        <v>715063.1</v>
      </c>
      <c r="G466" s="193">
        <v>669240.1</v>
      </c>
      <c r="H466" s="140">
        <v>0</v>
      </c>
      <c r="I466" s="140">
        <f t="shared" si="199"/>
        <v>0</v>
      </c>
      <c r="J466" s="141">
        <f t="shared" si="194"/>
        <v>0</v>
      </c>
      <c r="K466" s="72"/>
    </row>
    <row r="467" spans="1:11" x14ac:dyDescent="0.2">
      <c r="A467" s="142" t="s">
        <v>104</v>
      </c>
      <c r="B467" s="77" t="s">
        <v>210</v>
      </c>
      <c r="C467" s="139" t="s">
        <v>836</v>
      </c>
      <c r="D467" s="143" t="s">
        <v>105</v>
      </c>
      <c r="E467" s="143">
        <v>900100</v>
      </c>
      <c r="F467" s="193">
        <v>166642.29999999999</v>
      </c>
      <c r="G467" s="193">
        <v>166642.4</v>
      </c>
      <c r="H467" s="140">
        <v>0</v>
      </c>
      <c r="I467" s="140">
        <f t="shared" si="199"/>
        <v>0</v>
      </c>
      <c r="J467" s="141">
        <f t="shared" si="194"/>
        <v>0</v>
      </c>
      <c r="K467" s="72"/>
    </row>
    <row r="468" spans="1:11" ht="25.5" x14ac:dyDescent="0.2">
      <c r="A468" s="142" t="s">
        <v>774</v>
      </c>
      <c r="B468" s="77" t="s">
        <v>210</v>
      </c>
      <c r="C468" s="139" t="s">
        <v>775</v>
      </c>
      <c r="D468" s="143"/>
      <c r="E468" s="143"/>
      <c r="F468" s="140">
        <f>F469</f>
        <v>55096.2</v>
      </c>
      <c r="G468" s="140">
        <f>G469</f>
        <v>43716.6</v>
      </c>
      <c r="H468" s="140">
        <f t="shared" ref="H468:H469" si="226">H469</f>
        <v>0</v>
      </c>
      <c r="I468" s="140">
        <f t="shared" si="199"/>
        <v>0</v>
      </c>
      <c r="J468" s="141">
        <f t="shared" ref="J468:J534" si="227">H468/G468*100</f>
        <v>0</v>
      </c>
      <c r="K468" s="72"/>
    </row>
    <row r="469" spans="1:11" ht="25.5" x14ac:dyDescent="0.2">
      <c r="A469" s="142" t="s">
        <v>67</v>
      </c>
      <c r="B469" s="77" t="s">
        <v>210</v>
      </c>
      <c r="C469" s="139" t="s">
        <v>775</v>
      </c>
      <c r="D469" s="143">
        <v>200</v>
      </c>
      <c r="E469" s="143"/>
      <c r="F469" s="140">
        <f>F470</f>
        <v>55096.2</v>
      </c>
      <c r="G469" s="140">
        <f>G470</f>
        <v>43716.6</v>
      </c>
      <c r="H469" s="140">
        <f t="shared" si="226"/>
        <v>0</v>
      </c>
      <c r="I469" s="140">
        <f t="shared" si="199"/>
        <v>0</v>
      </c>
      <c r="J469" s="141">
        <f t="shared" si="227"/>
        <v>0</v>
      </c>
      <c r="K469" s="72"/>
    </row>
    <row r="470" spans="1:11" ht="25.5" x14ac:dyDescent="0.2">
      <c r="A470" s="142" t="s">
        <v>69</v>
      </c>
      <c r="B470" s="77" t="s">
        <v>210</v>
      </c>
      <c r="C470" s="139" t="s">
        <v>775</v>
      </c>
      <c r="D470" s="143">
        <v>240</v>
      </c>
      <c r="E470" s="143">
        <v>900100</v>
      </c>
      <c r="F470" s="140">
        <v>55096.2</v>
      </c>
      <c r="G470" s="140">
        <v>43716.6</v>
      </c>
      <c r="H470" s="140">
        <v>0</v>
      </c>
      <c r="I470" s="140">
        <f t="shared" si="199"/>
        <v>0</v>
      </c>
      <c r="J470" s="141">
        <f t="shared" si="227"/>
        <v>0</v>
      </c>
      <c r="K470" s="72"/>
    </row>
    <row r="471" spans="1:11" ht="38.25" x14ac:dyDescent="0.2">
      <c r="A471" s="148" t="s">
        <v>810</v>
      </c>
      <c r="B471" s="77" t="s">
        <v>210</v>
      </c>
      <c r="C471" s="136" t="s">
        <v>812</v>
      </c>
      <c r="D471" s="147"/>
      <c r="E471" s="147"/>
      <c r="F471" s="124">
        <f t="shared" ref="F471:G473" si="228">F472</f>
        <v>39561.699999999997</v>
      </c>
      <c r="G471" s="124">
        <f t="shared" si="228"/>
        <v>39561.699999999997</v>
      </c>
      <c r="H471" s="124">
        <f t="shared" ref="H471:H473" si="229">H472</f>
        <v>39561.699999999997</v>
      </c>
      <c r="I471" s="124">
        <f t="shared" si="199"/>
        <v>100</v>
      </c>
      <c r="J471" s="134">
        <f t="shared" si="227"/>
        <v>100</v>
      </c>
      <c r="K471" s="72"/>
    </row>
    <row r="472" spans="1:11" ht="51" x14ac:dyDescent="0.2">
      <c r="A472" s="142" t="s">
        <v>811</v>
      </c>
      <c r="B472" s="77" t="s">
        <v>210</v>
      </c>
      <c r="C472" s="139" t="s">
        <v>813</v>
      </c>
      <c r="D472" s="143"/>
      <c r="E472" s="143"/>
      <c r="F472" s="140">
        <f t="shared" si="228"/>
        <v>39561.699999999997</v>
      </c>
      <c r="G472" s="140">
        <f t="shared" si="228"/>
        <v>39561.699999999997</v>
      </c>
      <c r="H472" s="140">
        <f t="shared" si="229"/>
        <v>39561.699999999997</v>
      </c>
      <c r="I472" s="140">
        <f t="shared" si="199"/>
        <v>100</v>
      </c>
      <c r="J472" s="141">
        <f t="shared" si="227"/>
        <v>100</v>
      </c>
      <c r="K472" s="72"/>
    </row>
    <row r="473" spans="1:11" x14ac:dyDescent="0.2">
      <c r="A473" s="142" t="s">
        <v>72</v>
      </c>
      <c r="B473" s="77" t="s">
        <v>210</v>
      </c>
      <c r="C473" s="139" t="s">
        <v>813</v>
      </c>
      <c r="D473" s="143">
        <v>800</v>
      </c>
      <c r="E473" s="143"/>
      <c r="F473" s="140">
        <f t="shared" si="228"/>
        <v>39561.699999999997</v>
      </c>
      <c r="G473" s="140">
        <f t="shared" si="228"/>
        <v>39561.699999999997</v>
      </c>
      <c r="H473" s="140">
        <f t="shared" si="229"/>
        <v>39561.699999999997</v>
      </c>
      <c r="I473" s="140">
        <f t="shared" si="199"/>
        <v>100</v>
      </c>
      <c r="J473" s="141">
        <f t="shared" si="227"/>
        <v>100</v>
      </c>
      <c r="K473" s="72"/>
    </row>
    <row r="474" spans="1:11" ht="38.25" x14ac:dyDescent="0.2">
      <c r="A474" s="142" t="s">
        <v>99</v>
      </c>
      <c r="B474" s="77" t="s">
        <v>210</v>
      </c>
      <c r="C474" s="139" t="s">
        <v>813</v>
      </c>
      <c r="D474" s="143">
        <v>810</v>
      </c>
      <c r="E474" s="143">
        <v>900100</v>
      </c>
      <c r="F474" s="140">
        <v>39561.699999999997</v>
      </c>
      <c r="G474" s="140">
        <v>39561.699999999997</v>
      </c>
      <c r="H474" s="140">
        <v>39561.699999999997</v>
      </c>
      <c r="I474" s="140">
        <f t="shared" ref="I474:I544" si="230">H474/F474*100</f>
        <v>100</v>
      </c>
      <c r="J474" s="141">
        <f t="shared" si="227"/>
        <v>100</v>
      </c>
      <c r="K474" s="72"/>
    </row>
    <row r="475" spans="1:11" ht="51" x14ac:dyDescent="0.2">
      <c r="A475" s="148" t="s">
        <v>610</v>
      </c>
      <c r="B475" s="80" t="s">
        <v>210</v>
      </c>
      <c r="C475" s="136" t="s">
        <v>419</v>
      </c>
      <c r="D475" s="147"/>
      <c r="E475" s="147"/>
      <c r="F475" s="124">
        <f>F476</f>
        <v>1200</v>
      </c>
      <c r="G475" s="124">
        <f>G476</f>
        <v>1200</v>
      </c>
      <c r="H475" s="124">
        <f>H476</f>
        <v>0</v>
      </c>
      <c r="I475" s="124">
        <f t="shared" si="230"/>
        <v>0</v>
      </c>
      <c r="J475" s="134">
        <f t="shared" si="227"/>
        <v>0</v>
      </c>
      <c r="K475" s="72"/>
    </row>
    <row r="476" spans="1:11" ht="51" x14ac:dyDescent="0.2">
      <c r="A476" s="142" t="s">
        <v>611</v>
      </c>
      <c r="B476" s="77" t="s">
        <v>210</v>
      </c>
      <c r="C476" s="139" t="s">
        <v>609</v>
      </c>
      <c r="D476" s="143"/>
      <c r="E476" s="143"/>
      <c r="F476" s="140">
        <f>F477</f>
        <v>1200</v>
      </c>
      <c r="G476" s="140">
        <f>G477</f>
        <v>1200</v>
      </c>
      <c r="H476" s="140">
        <f t="shared" ref="H476:H477" si="231">H477</f>
        <v>0</v>
      </c>
      <c r="I476" s="140">
        <f t="shared" si="230"/>
        <v>0</v>
      </c>
      <c r="J476" s="141">
        <f t="shared" si="227"/>
        <v>0</v>
      </c>
      <c r="K476" s="72"/>
    </row>
    <row r="477" spans="1:11" ht="25.5" x14ac:dyDescent="0.2">
      <c r="A477" s="142" t="s">
        <v>67</v>
      </c>
      <c r="B477" s="77" t="s">
        <v>210</v>
      </c>
      <c r="C477" s="139" t="s">
        <v>609</v>
      </c>
      <c r="D477" s="143">
        <v>200</v>
      </c>
      <c r="E477" s="143"/>
      <c r="F477" s="140">
        <f>F478</f>
        <v>1200</v>
      </c>
      <c r="G477" s="140">
        <f>G478</f>
        <v>1200</v>
      </c>
      <c r="H477" s="140">
        <f t="shared" si="231"/>
        <v>0</v>
      </c>
      <c r="I477" s="140">
        <f t="shared" si="230"/>
        <v>0</v>
      </c>
      <c r="J477" s="141">
        <f t="shared" si="227"/>
        <v>0</v>
      </c>
      <c r="K477" s="72"/>
    </row>
    <row r="478" spans="1:11" ht="25.5" x14ac:dyDescent="0.2">
      <c r="A478" s="142" t="s">
        <v>69</v>
      </c>
      <c r="B478" s="77" t="s">
        <v>210</v>
      </c>
      <c r="C478" s="139" t="s">
        <v>609</v>
      </c>
      <c r="D478" s="143">
        <v>240</v>
      </c>
      <c r="E478" s="143">
        <v>900100</v>
      </c>
      <c r="F478" s="140">
        <v>1200</v>
      </c>
      <c r="G478" s="140">
        <v>1200</v>
      </c>
      <c r="H478" s="140">
        <v>0</v>
      </c>
      <c r="I478" s="140">
        <f t="shared" si="230"/>
        <v>0</v>
      </c>
      <c r="J478" s="141">
        <f t="shared" si="227"/>
        <v>0</v>
      </c>
      <c r="K478" s="117">
        <v>600</v>
      </c>
    </row>
    <row r="479" spans="1:11" ht="25.5" x14ac:dyDescent="0.2">
      <c r="A479" s="170" t="s">
        <v>689</v>
      </c>
      <c r="B479" s="80" t="s">
        <v>210</v>
      </c>
      <c r="C479" s="136" t="s">
        <v>374</v>
      </c>
      <c r="D479" s="90"/>
      <c r="E479" s="90"/>
      <c r="F479" s="124">
        <f t="shared" ref="F479:H482" si="232">F480</f>
        <v>5225.1000000000004</v>
      </c>
      <c r="G479" s="124">
        <f t="shared" si="232"/>
        <v>5225.1000000000004</v>
      </c>
      <c r="H479" s="124">
        <f t="shared" si="232"/>
        <v>827</v>
      </c>
      <c r="I479" s="124">
        <f t="shared" si="230"/>
        <v>15.827448278501846</v>
      </c>
      <c r="J479" s="134">
        <f t="shared" si="227"/>
        <v>15.827448278501846</v>
      </c>
      <c r="K479" s="72"/>
    </row>
    <row r="480" spans="1:11" ht="25.5" customHeight="1" x14ac:dyDescent="0.2">
      <c r="A480" s="179" t="s">
        <v>414</v>
      </c>
      <c r="B480" s="80" t="s">
        <v>210</v>
      </c>
      <c r="C480" s="136" t="s">
        <v>375</v>
      </c>
      <c r="D480" s="147"/>
      <c r="E480" s="147"/>
      <c r="F480" s="124">
        <f>F481</f>
        <v>5225.1000000000004</v>
      </c>
      <c r="G480" s="124">
        <f>G481</f>
        <v>5225.1000000000004</v>
      </c>
      <c r="H480" s="124">
        <f t="shared" si="232"/>
        <v>827</v>
      </c>
      <c r="I480" s="124">
        <f t="shared" si="230"/>
        <v>15.827448278501846</v>
      </c>
      <c r="J480" s="134">
        <f t="shared" si="227"/>
        <v>15.827448278501846</v>
      </c>
      <c r="K480" s="72"/>
    </row>
    <row r="481" spans="1:11" ht="25.5" x14ac:dyDescent="0.2">
      <c r="A481" s="178" t="s">
        <v>297</v>
      </c>
      <c r="B481" s="77" t="s">
        <v>210</v>
      </c>
      <c r="C481" s="154" t="s">
        <v>612</v>
      </c>
      <c r="D481" s="143"/>
      <c r="E481" s="143"/>
      <c r="F481" s="140">
        <f>F482</f>
        <v>5225.1000000000004</v>
      </c>
      <c r="G481" s="140">
        <f>G482</f>
        <v>5225.1000000000004</v>
      </c>
      <c r="H481" s="140">
        <f t="shared" si="232"/>
        <v>827</v>
      </c>
      <c r="I481" s="140">
        <f t="shared" si="230"/>
        <v>15.827448278501846</v>
      </c>
      <c r="J481" s="141">
        <f t="shared" si="227"/>
        <v>15.827448278501846</v>
      </c>
      <c r="K481" s="72"/>
    </row>
    <row r="482" spans="1:11" ht="25.5" x14ac:dyDescent="0.2">
      <c r="A482" s="142" t="s">
        <v>67</v>
      </c>
      <c r="B482" s="77" t="s">
        <v>210</v>
      </c>
      <c r="C482" s="154" t="s">
        <v>612</v>
      </c>
      <c r="D482" s="143" t="s">
        <v>68</v>
      </c>
      <c r="E482" s="143"/>
      <c r="F482" s="140">
        <f t="shared" si="232"/>
        <v>5225.1000000000004</v>
      </c>
      <c r="G482" s="140">
        <f t="shared" si="232"/>
        <v>5225.1000000000004</v>
      </c>
      <c r="H482" s="140">
        <f t="shared" si="232"/>
        <v>827</v>
      </c>
      <c r="I482" s="140">
        <f t="shared" si="230"/>
        <v>15.827448278501846</v>
      </c>
      <c r="J482" s="141">
        <f t="shared" si="227"/>
        <v>15.827448278501846</v>
      </c>
      <c r="K482" s="72"/>
    </row>
    <row r="483" spans="1:11" ht="25.5" x14ac:dyDescent="0.2">
      <c r="A483" s="142" t="s">
        <v>69</v>
      </c>
      <c r="B483" s="77" t="s">
        <v>210</v>
      </c>
      <c r="C483" s="154" t="s">
        <v>612</v>
      </c>
      <c r="D483" s="143" t="s">
        <v>70</v>
      </c>
      <c r="E483" s="143">
        <v>900100</v>
      </c>
      <c r="F483" s="140">
        <v>5225.1000000000004</v>
      </c>
      <c r="G483" s="140">
        <v>5225.1000000000004</v>
      </c>
      <c r="H483" s="140">
        <v>827</v>
      </c>
      <c r="I483" s="140">
        <f t="shared" si="230"/>
        <v>15.827448278501846</v>
      </c>
      <c r="J483" s="141">
        <f t="shared" si="227"/>
        <v>15.827448278501846</v>
      </c>
      <c r="K483" s="72"/>
    </row>
    <row r="484" spans="1:11" x14ac:dyDescent="0.2">
      <c r="A484" s="148" t="s">
        <v>106</v>
      </c>
      <c r="B484" s="80" t="s">
        <v>211</v>
      </c>
      <c r="C484" s="136"/>
      <c r="D484" s="147"/>
      <c r="E484" s="147"/>
      <c r="F484" s="124">
        <f>F485+F491+F504+F498</f>
        <v>815622</v>
      </c>
      <c r="G484" s="124">
        <f>G485+G491+G504+G498</f>
        <v>817775.1</v>
      </c>
      <c r="H484" s="124">
        <f t="shared" ref="H484" si="233">H485+H491+H504+H498</f>
        <v>450231.00000000006</v>
      </c>
      <c r="I484" s="124">
        <f t="shared" si="230"/>
        <v>55.20093867011925</v>
      </c>
      <c r="J484" s="134">
        <f t="shared" si="227"/>
        <v>55.055601472825487</v>
      </c>
      <c r="K484" s="118" t="e">
        <f>K485+K491+#REF!+K504+K498</f>
        <v>#REF!</v>
      </c>
    </row>
    <row r="485" spans="1:11" x14ac:dyDescent="0.2">
      <c r="A485" s="151" t="s">
        <v>273</v>
      </c>
      <c r="B485" s="80" t="s">
        <v>211</v>
      </c>
      <c r="C485" s="136" t="s">
        <v>162</v>
      </c>
      <c r="D485" s="90"/>
      <c r="E485" s="90"/>
      <c r="F485" s="124">
        <f>F486</f>
        <v>850</v>
      </c>
      <c r="G485" s="124">
        <f>G486</f>
        <v>850</v>
      </c>
      <c r="H485" s="124">
        <f t="shared" ref="H485" si="234">H486</f>
        <v>744.1</v>
      </c>
      <c r="I485" s="124">
        <f t="shared" si="230"/>
        <v>87.541176470588226</v>
      </c>
      <c r="J485" s="134">
        <f t="shared" si="227"/>
        <v>87.541176470588226</v>
      </c>
      <c r="K485" s="72"/>
    </row>
    <row r="486" spans="1:11" ht="25.5" x14ac:dyDescent="0.2">
      <c r="A486" s="151" t="s">
        <v>604</v>
      </c>
      <c r="B486" s="80" t="s">
        <v>211</v>
      </c>
      <c r="C486" s="136" t="s">
        <v>349</v>
      </c>
      <c r="D486" s="147"/>
      <c r="E486" s="147"/>
      <c r="F486" s="124">
        <f t="shared" ref="F486:H487" si="235">F487</f>
        <v>850</v>
      </c>
      <c r="G486" s="124">
        <f t="shared" si="235"/>
        <v>850</v>
      </c>
      <c r="H486" s="124">
        <f t="shared" si="235"/>
        <v>744.1</v>
      </c>
      <c r="I486" s="124">
        <f t="shared" si="230"/>
        <v>87.541176470588226</v>
      </c>
      <c r="J486" s="134">
        <f t="shared" si="227"/>
        <v>87.541176470588226</v>
      </c>
      <c r="K486" s="72"/>
    </row>
    <row r="487" spans="1:11" ht="25.5" x14ac:dyDescent="0.2">
      <c r="A487" s="151" t="s">
        <v>605</v>
      </c>
      <c r="B487" s="77" t="s">
        <v>211</v>
      </c>
      <c r="C487" s="139" t="s">
        <v>350</v>
      </c>
      <c r="D487" s="143"/>
      <c r="E487" s="143"/>
      <c r="F487" s="140">
        <f>F488</f>
        <v>850</v>
      </c>
      <c r="G487" s="140">
        <f>G488</f>
        <v>850</v>
      </c>
      <c r="H487" s="140">
        <f t="shared" si="235"/>
        <v>744.1</v>
      </c>
      <c r="I487" s="140">
        <f t="shared" si="230"/>
        <v>87.541176470588226</v>
      </c>
      <c r="J487" s="141">
        <f t="shared" si="227"/>
        <v>87.541176470588226</v>
      </c>
      <c r="K487" s="72"/>
    </row>
    <row r="488" spans="1:11" x14ac:dyDescent="0.2">
      <c r="A488" s="142" t="s">
        <v>348</v>
      </c>
      <c r="B488" s="77" t="s">
        <v>211</v>
      </c>
      <c r="C488" s="139" t="s">
        <v>351</v>
      </c>
      <c r="D488" s="143"/>
      <c r="E488" s="143"/>
      <c r="F488" s="140">
        <f t="shared" ref="F488:H489" si="236">F489</f>
        <v>850</v>
      </c>
      <c r="G488" s="140">
        <f t="shared" si="236"/>
        <v>850</v>
      </c>
      <c r="H488" s="140">
        <f t="shared" si="236"/>
        <v>744.1</v>
      </c>
      <c r="I488" s="140">
        <f t="shared" si="230"/>
        <v>87.541176470588226</v>
      </c>
      <c r="J488" s="141">
        <f t="shared" si="227"/>
        <v>87.541176470588226</v>
      </c>
      <c r="K488" s="72"/>
    </row>
    <row r="489" spans="1:11" ht="25.5" x14ac:dyDescent="0.2">
      <c r="A489" s="142" t="s">
        <v>83</v>
      </c>
      <c r="B489" s="77" t="s">
        <v>211</v>
      </c>
      <c r="C489" s="139" t="s">
        <v>351</v>
      </c>
      <c r="D489" s="143" t="s">
        <v>84</v>
      </c>
      <c r="E489" s="143"/>
      <c r="F489" s="140">
        <f t="shared" si="236"/>
        <v>850</v>
      </c>
      <c r="G489" s="140">
        <f t="shared" si="236"/>
        <v>850</v>
      </c>
      <c r="H489" s="140">
        <f t="shared" si="236"/>
        <v>744.1</v>
      </c>
      <c r="I489" s="140">
        <f t="shared" si="230"/>
        <v>87.541176470588226</v>
      </c>
      <c r="J489" s="141">
        <f t="shared" si="227"/>
        <v>87.541176470588226</v>
      </c>
      <c r="K489" s="72"/>
    </row>
    <row r="490" spans="1:11" x14ac:dyDescent="0.2">
      <c r="A490" s="142" t="s">
        <v>85</v>
      </c>
      <c r="B490" s="77" t="s">
        <v>211</v>
      </c>
      <c r="C490" s="139" t="s">
        <v>351</v>
      </c>
      <c r="D490" s="143" t="s">
        <v>86</v>
      </c>
      <c r="E490" s="143">
        <v>900100</v>
      </c>
      <c r="F490" s="140">
        <v>850</v>
      </c>
      <c r="G490" s="140">
        <v>850</v>
      </c>
      <c r="H490" s="140">
        <v>744.1</v>
      </c>
      <c r="I490" s="140">
        <f t="shared" si="230"/>
        <v>87.541176470588226</v>
      </c>
      <c r="J490" s="141">
        <f t="shared" si="227"/>
        <v>87.541176470588226</v>
      </c>
      <c r="K490" s="72"/>
    </row>
    <row r="491" spans="1:11" ht="25.5" x14ac:dyDescent="0.2">
      <c r="A491" s="137" t="s">
        <v>491</v>
      </c>
      <c r="B491" s="80" t="s">
        <v>211</v>
      </c>
      <c r="C491" s="136" t="s">
        <v>167</v>
      </c>
      <c r="D491" s="147"/>
      <c r="E491" s="147"/>
      <c r="F491" s="124">
        <f>F492</f>
        <v>26175</v>
      </c>
      <c r="G491" s="124">
        <f>G492</f>
        <v>26175</v>
      </c>
      <c r="H491" s="124">
        <f t="shared" ref="H491" si="237">H492</f>
        <v>19089.3</v>
      </c>
      <c r="I491" s="124">
        <f t="shared" si="230"/>
        <v>72.929512893982803</v>
      </c>
      <c r="J491" s="134">
        <f t="shared" si="227"/>
        <v>72.929512893982803</v>
      </c>
      <c r="K491" s="72"/>
    </row>
    <row r="492" spans="1:11" x14ac:dyDescent="0.2">
      <c r="A492" s="148" t="s">
        <v>599</v>
      </c>
      <c r="B492" s="80" t="s">
        <v>211</v>
      </c>
      <c r="C492" s="136" t="s">
        <v>342</v>
      </c>
      <c r="D492" s="143"/>
      <c r="E492" s="143"/>
      <c r="F492" s="124">
        <f>F493</f>
        <v>26175</v>
      </c>
      <c r="G492" s="124">
        <f>G493</f>
        <v>26175</v>
      </c>
      <c r="H492" s="124">
        <f t="shared" ref="H492" si="238">H493</f>
        <v>19089.3</v>
      </c>
      <c r="I492" s="124">
        <f t="shared" si="230"/>
        <v>72.929512893982803</v>
      </c>
      <c r="J492" s="134">
        <f t="shared" si="227"/>
        <v>72.929512893982803</v>
      </c>
      <c r="K492" s="72"/>
    </row>
    <row r="493" spans="1:11" ht="25.5" x14ac:dyDescent="0.2">
      <c r="A493" s="142" t="s">
        <v>341</v>
      </c>
      <c r="B493" s="77" t="s">
        <v>211</v>
      </c>
      <c r="C493" s="146" t="s">
        <v>343</v>
      </c>
      <c r="D493" s="143"/>
      <c r="E493" s="143"/>
      <c r="F493" s="140">
        <f>F494+F496</f>
        <v>26175</v>
      </c>
      <c r="G493" s="140">
        <f>G494+G496</f>
        <v>26175</v>
      </c>
      <c r="H493" s="140">
        <f t="shared" ref="H493" si="239">H494+H496</f>
        <v>19089.3</v>
      </c>
      <c r="I493" s="140">
        <f t="shared" si="230"/>
        <v>72.929512893982803</v>
      </c>
      <c r="J493" s="141">
        <f t="shared" si="227"/>
        <v>72.929512893982803</v>
      </c>
      <c r="K493" s="72"/>
    </row>
    <row r="494" spans="1:11" ht="38.25" x14ac:dyDescent="0.2">
      <c r="A494" s="142" t="s">
        <v>62</v>
      </c>
      <c r="B494" s="77" t="s">
        <v>211</v>
      </c>
      <c r="C494" s="146" t="s">
        <v>343</v>
      </c>
      <c r="D494" s="143" t="s">
        <v>63</v>
      </c>
      <c r="E494" s="143"/>
      <c r="F494" s="140">
        <f>F495</f>
        <v>13579.8</v>
      </c>
      <c r="G494" s="140">
        <f>G495</f>
        <v>13579.8</v>
      </c>
      <c r="H494" s="140">
        <f t="shared" ref="H494" si="240">H495</f>
        <v>9333.7999999999993</v>
      </c>
      <c r="I494" s="140">
        <f t="shared" si="230"/>
        <v>68.73297103050119</v>
      </c>
      <c r="J494" s="141">
        <f t="shared" si="227"/>
        <v>68.73297103050119</v>
      </c>
      <c r="K494" s="72"/>
    </row>
    <row r="495" spans="1:11" x14ac:dyDescent="0.2">
      <c r="A495" s="142" t="s">
        <v>81</v>
      </c>
      <c r="B495" s="77" t="s">
        <v>211</v>
      </c>
      <c r="C495" s="146" t="s">
        <v>343</v>
      </c>
      <c r="D495" s="143">
        <v>110</v>
      </c>
      <c r="E495" s="143">
        <v>900100</v>
      </c>
      <c r="F495" s="140">
        <v>13579.8</v>
      </c>
      <c r="G495" s="140">
        <v>13579.8</v>
      </c>
      <c r="H495" s="140">
        <v>9333.7999999999993</v>
      </c>
      <c r="I495" s="140">
        <f t="shared" si="230"/>
        <v>68.73297103050119</v>
      </c>
      <c r="J495" s="141">
        <f t="shared" si="227"/>
        <v>68.73297103050119</v>
      </c>
      <c r="K495" s="72"/>
    </row>
    <row r="496" spans="1:11" ht="25.5" x14ac:dyDescent="0.2">
      <c r="A496" s="142" t="s">
        <v>67</v>
      </c>
      <c r="B496" s="77" t="s">
        <v>211</v>
      </c>
      <c r="C496" s="146" t="s">
        <v>343</v>
      </c>
      <c r="D496" s="143" t="s">
        <v>68</v>
      </c>
      <c r="E496" s="143"/>
      <c r="F496" s="140">
        <f>F497</f>
        <v>12595.2</v>
      </c>
      <c r="G496" s="140">
        <f>G497</f>
        <v>12595.2</v>
      </c>
      <c r="H496" s="140">
        <f t="shared" ref="H496" si="241">H497</f>
        <v>9755.5</v>
      </c>
      <c r="I496" s="140">
        <f t="shared" si="230"/>
        <v>77.454109502032523</v>
      </c>
      <c r="J496" s="141">
        <f t="shared" si="227"/>
        <v>77.454109502032523</v>
      </c>
      <c r="K496" s="72"/>
    </row>
    <row r="497" spans="1:11" ht="25.5" x14ac:dyDescent="0.2">
      <c r="A497" s="142" t="s">
        <v>69</v>
      </c>
      <c r="B497" s="77" t="s">
        <v>211</v>
      </c>
      <c r="C497" s="146" t="s">
        <v>343</v>
      </c>
      <c r="D497" s="143" t="s">
        <v>70</v>
      </c>
      <c r="E497" s="143">
        <v>900100</v>
      </c>
      <c r="F497" s="140">
        <v>12595.2</v>
      </c>
      <c r="G497" s="140">
        <v>12595.2</v>
      </c>
      <c r="H497" s="140">
        <v>9755.5</v>
      </c>
      <c r="I497" s="140">
        <f t="shared" si="230"/>
        <v>77.454109502032523</v>
      </c>
      <c r="J497" s="141">
        <f t="shared" si="227"/>
        <v>77.454109502032523</v>
      </c>
      <c r="K497" s="72"/>
    </row>
    <row r="498" spans="1:11" ht="25.5" x14ac:dyDescent="0.2">
      <c r="A498" s="170" t="s">
        <v>499</v>
      </c>
      <c r="B498" s="80" t="s">
        <v>211</v>
      </c>
      <c r="C498" s="136" t="s">
        <v>143</v>
      </c>
      <c r="D498" s="143"/>
      <c r="E498" s="143"/>
      <c r="F498" s="124">
        <f t="shared" ref="F498:G500" si="242">F499</f>
        <v>3607</v>
      </c>
      <c r="G498" s="124">
        <f t="shared" si="242"/>
        <v>3607</v>
      </c>
      <c r="H498" s="124">
        <f t="shared" ref="H498:H499" si="243">H499</f>
        <v>0</v>
      </c>
      <c r="I498" s="124">
        <f t="shared" si="230"/>
        <v>0</v>
      </c>
      <c r="J498" s="134">
        <f t="shared" si="227"/>
        <v>0</v>
      </c>
      <c r="K498" s="72"/>
    </row>
    <row r="499" spans="1:11" x14ac:dyDescent="0.2">
      <c r="A499" s="170" t="s">
        <v>613</v>
      </c>
      <c r="B499" s="80" t="s">
        <v>211</v>
      </c>
      <c r="C499" s="136" t="s">
        <v>615</v>
      </c>
      <c r="D499" s="143"/>
      <c r="E499" s="143"/>
      <c r="F499" s="124">
        <f t="shared" si="242"/>
        <v>3607</v>
      </c>
      <c r="G499" s="124">
        <f t="shared" si="242"/>
        <v>3607</v>
      </c>
      <c r="H499" s="124">
        <f t="shared" si="243"/>
        <v>0</v>
      </c>
      <c r="I499" s="124">
        <f t="shared" si="230"/>
        <v>0</v>
      </c>
      <c r="J499" s="134">
        <f t="shared" si="227"/>
        <v>0</v>
      </c>
      <c r="K499" s="72"/>
    </row>
    <row r="500" spans="1:11" ht="51.75" customHeight="1" x14ac:dyDescent="0.2">
      <c r="A500" s="170" t="s">
        <v>614</v>
      </c>
      <c r="B500" s="80" t="s">
        <v>211</v>
      </c>
      <c r="C500" s="153" t="s">
        <v>155</v>
      </c>
      <c r="D500" s="147"/>
      <c r="E500" s="147"/>
      <c r="F500" s="124">
        <f t="shared" si="242"/>
        <v>3607</v>
      </c>
      <c r="G500" s="124">
        <f t="shared" si="242"/>
        <v>3607</v>
      </c>
      <c r="H500" s="124">
        <f t="shared" ref="H500" si="244">H501</f>
        <v>0</v>
      </c>
      <c r="I500" s="124">
        <f t="shared" si="230"/>
        <v>0</v>
      </c>
      <c r="J500" s="134">
        <f t="shared" si="227"/>
        <v>0</v>
      </c>
      <c r="K500" s="72"/>
    </row>
    <row r="501" spans="1:11" x14ac:dyDescent="0.2">
      <c r="A501" s="178" t="s">
        <v>699</v>
      </c>
      <c r="B501" s="77" t="s">
        <v>211</v>
      </c>
      <c r="C501" s="154" t="s">
        <v>698</v>
      </c>
      <c r="D501" s="143"/>
      <c r="E501" s="143"/>
      <c r="F501" s="140">
        <f>F503</f>
        <v>3607</v>
      </c>
      <c r="G501" s="140">
        <f>G503</f>
        <v>3607</v>
      </c>
      <c r="H501" s="140">
        <f t="shared" ref="H501" si="245">H503</f>
        <v>0</v>
      </c>
      <c r="I501" s="140">
        <f t="shared" si="230"/>
        <v>0</v>
      </c>
      <c r="J501" s="141">
        <f t="shared" si="227"/>
        <v>0</v>
      </c>
      <c r="K501" s="72"/>
    </row>
    <row r="502" spans="1:11" ht="25.5" x14ac:dyDescent="0.2">
      <c r="A502" s="142" t="s">
        <v>83</v>
      </c>
      <c r="B502" s="77" t="s">
        <v>211</v>
      </c>
      <c r="C502" s="154" t="s">
        <v>698</v>
      </c>
      <c r="D502" s="143">
        <v>600</v>
      </c>
      <c r="E502" s="143"/>
      <c r="F502" s="140">
        <f>F503</f>
        <v>3607</v>
      </c>
      <c r="G502" s="140">
        <f>G503</f>
        <v>3607</v>
      </c>
      <c r="H502" s="140">
        <f t="shared" ref="H502" si="246">H503</f>
        <v>0</v>
      </c>
      <c r="I502" s="140">
        <f t="shared" si="230"/>
        <v>0</v>
      </c>
      <c r="J502" s="141">
        <f t="shared" si="227"/>
        <v>0</v>
      </c>
      <c r="K502" s="72"/>
    </row>
    <row r="503" spans="1:11" x14ac:dyDescent="0.2">
      <c r="A503" s="142" t="s">
        <v>85</v>
      </c>
      <c r="B503" s="77" t="s">
        <v>211</v>
      </c>
      <c r="C503" s="154" t="s">
        <v>698</v>
      </c>
      <c r="D503" s="143">
        <v>610</v>
      </c>
      <c r="E503" s="143">
        <v>900100</v>
      </c>
      <c r="F503" s="140">
        <v>3607</v>
      </c>
      <c r="G503" s="140">
        <v>3607</v>
      </c>
      <c r="H503" s="140">
        <v>0</v>
      </c>
      <c r="I503" s="140">
        <f t="shared" si="230"/>
        <v>0</v>
      </c>
      <c r="J503" s="141">
        <f t="shared" si="227"/>
        <v>0</v>
      </c>
      <c r="K503" s="72"/>
    </row>
    <row r="504" spans="1:11" ht="25.5" x14ac:dyDescent="0.2">
      <c r="A504" s="148" t="s">
        <v>300</v>
      </c>
      <c r="B504" s="80" t="s">
        <v>211</v>
      </c>
      <c r="C504" s="136" t="s">
        <v>301</v>
      </c>
      <c r="D504" s="147"/>
      <c r="E504" s="147"/>
      <c r="F504" s="124">
        <f>F505+F526</f>
        <v>784990</v>
      </c>
      <c r="G504" s="124">
        <f>G505+G526</f>
        <v>787143.1</v>
      </c>
      <c r="H504" s="124">
        <f>H505+H526</f>
        <v>430397.60000000003</v>
      </c>
      <c r="I504" s="124">
        <f t="shared" si="230"/>
        <v>54.828418196410148</v>
      </c>
      <c r="J504" s="134">
        <f t="shared" si="227"/>
        <v>54.678444110098923</v>
      </c>
      <c r="K504" s="72"/>
    </row>
    <row r="505" spans="1:11" x14ac:dyDescent="0.2">
      <c r="A505" s="135" t="s">
        <v>302</v>
      </c>
      <c r="B505" s="80" t="s">
        <v>211</v>
      </c>
      <c r="C505" s="136" t="s">
        <v>303</v>
      </c>
      <c r="D505" s="147"/>
      <c r="E505" s="147"/>
      <c r="F505" s="124">
        <f>F516+F506</f>
        <v>265943.09999999998</v>
      </c>
      <c r="G505" s="124">
        <f>G516+G506</f>
        <v>256877.9</v>
      </c>
      <c r="H505" s="124">
        <f>H516+H506</f>
        <v>93708.7</v>
      </c>
      <c r="I505" s="124">
        <f t="shared" si="230"/>
        <v>35.236371990850678</v>
      </c>
      <c r="J505" s="134">
        <f t="shared" si="227"/>
        <v>36.479860665319983</v>
      </c>
      <c r="K505" s="72"/>
    </row>
    <row r="506" spans="1:11" ht="25.5" x14ac:dyDescent="0.2">
      <c r="A506" s="144" t="s">
        <v>372</v>
      </c>
      <c r="B506" s="80" t="s">
        <v>211</v>
      </c>
      <c r="C506" s="136" t="s">
        <v>373</v>
      </c>
      <c r="D506" s="147"/>
      <c r="E506" s="147"/>
      <c r="F506" s="124">
        <f>F507</f>
        <v>36200.1</v>
      </c>
      <c r="G506" s="124">
        <f>G507+G513</f>
        <v>27134.899999999998</v>
      </c>
      <c r="H506" s="124">
        <f>H507</f>
        <v>11750</v>
      </c>
      <c r="I506" s="124">
        <f t="shared" si="230"/>
        <v>32.458473871619141</v>
      </c>
      <c r="J506" s="134">
        <f t="shared" si="227"/>
        <v>43.302168056635551</v>
      </c>
      <c r="K506" s="72"/>
    </row>
    <row r="507" spans="1:11" ht="28.5" customHeight="1" x14ac:dyDescent="0.2">
      <c r="A507" s="180" t="s">
        <v>677</v>
      </c>
      <c r="B507" s="77" t="s">
        <v>211</v>
      </c>
      <c r="C507" s="146" t="s">
        <v>678</v>
      </c>
      <c r="D507" s="143"/>
      <c r="E507" s="143"/>
      <c r="F507" s="140">
        <f>F508+F510</f>
        <v>36200.1</v>
      </c>
      <c r="G507" s="140">
        <f>G508+G510</f>
        <v>26200.1</v>
      </c>
      <c r="H507" s="140">
        <f>H508+H510</f>
        <v>11750</v>
      </c>
      <c r="I507" s="140">
        <f t="shared" si="230"/>
        <v>32.458473871619141</v>
      </c>
      <c r="J507" s="141">
        <f t="shared" si="227"/>
        <v>44.847157071919575</v>
      </c>
      <c r="K507" s="72"/>
    </row>
    <row r="508" spans="1:11" ht="25.5" x14ac:dyDescent="0.2">
      <c r="A508" s="142" t="s">
        <v>67</v>
      </c>
      <c r="B508" s="77" t="s">
        <v>211</v>
      </c>
      <c r="C508" s="146" t="s">
        <v>678</v>
      </c>
      <c r="D508" s="143">
        <v>200</v>
      </c>
      <c r="E508" s="143"/>
      <c r="F508" s="140">
        <f>F509</f>
        <v>13200</v>
      </c>
      <c r="G508" s="140">
        <f>G509</f>
        <v>13200</v>
      </c>
      <c r="H508" s="140">
        <f t="shared" ref="H508" si="247">H509</f>
        <v>0</v>
      </c>
      <c r="I508" s="140">
        <f t="shared" si="230"/>
        <v>0</v>
      </c>
      <c r="J508" s="141">
        <f t="shared" si="227"/>
        <v>0</v>
      </c>
      <c r="K508" s="72"/>
    </row>
    <row r="509" spans="1:11" ht="25.5" x14ac:dyDescent="0.2">
      <c r="A509" s="142" t="s">
        <v>69</v>
      </c>
      <c r="B509" s="77" t="s">
        <v>211</v>
      </c>
      <c r="C509" s="146" t="s">
        <v>678</v>
      </c>
      <c r="D509" s="143">
        <v>240</v>
      </c>
      <c r="E509" s="143">
        <v>900100</v>
      </c>
      <c r="F509" s="140">
        <v>13200</v>
      </c>
      <c r="G509" s="140">
        <v>13200</v>
      </c>
      <c r="H509" s="140">
        <v>0</v>
      </c>
      <c r="I509" s="140">
        <f t="shared" si="230"/>
        <v>0</v>
      </c>
      <c r="J509" s="141">
        <f t="shared" si="227"/>
        <v>0</v>
      </c>
      <c r="K509" s="72"/>
    </row>
    <row r="510" spans="1:11" ht="25.5" x14ac:dyDescent="0.2">
      <c r="A510" s="142" t="s">
        <v>83</v>
      </c>
      <c r="B510" s="77" t="s">
        <v>211</v>
      </c>
      <c r="C510" s="146" t="s">
        <v>678</v>
      </c>
      <c r="D510" s="143">
        <v>600</v>
      </c>
      <c r="E510" s="143"/>
      <c r="F510" s="140">
        <f>F511+F512</f>
        <v>23000.1</v>
      </c>
      <c r="G510" s="140">
        <f>G511+G512</f>
        <v>13000.1</v>
      </c>
      <c r="H510" s="140">
        <f>H511+H512</f>
        <v>11750</v>
      </c>
      <c r="I510" s="140">
        <f t="shared" si="230"/>
        <v>51.08673440550259</v>
      </c>
      <c r="J510" s="141">
        <f t="shared" si="227"/>
        <v>90.383920123691354</v>
      </c>
      <c r="K510" s="72"/>
    </row>
    <row r="511" spans="1:11" x14ac:dyDescent="0.2">
      <c r="A511" s="142" t="s">
        <v>85</v>
      </c>
      <c r="B511" s="77" t="s">
        <v>211</v>
      </c>
      <c r="C511" s="146" t="s">
        <v>678</v>
      </c>
      <c r="D511" s="143">
        <v>610</v>
      </c>
      <c r="E511" s="143">
        <v>900100</v>
      </c>
      <c r="F511" s="140">
        <v>11711.9</v>
      </c>
      <c r="G511" s="140">
        <v>1711.9</v>
      </c>
      <c r="H511" s="140">
        <v>461.8</v>
      </c>
      <c r="I511" s="140">
        <f t="shared" si="230"/>
        <v>3.9429981471836335</v>
      </c>
      <c r="J511" s="141">
        <f t="shared" si="227"/>
        <v>26.975874759039662</v>
      </c>
      <c r="K511" s="72"/>
    </row>
    <row r="512" spans="1:11" x14ac:dyDescent="0.2">
      <c r="A512" s="142" t="s">
        <v>85</v>
      </c>
      <c r="B512" s="77" t="s">
        <v>211</v>
      </c>
      <c r="C512" s="146" t="s">
        <v>678</v>
      </c>
      <c r="D512" s="143">
        <v>610</v>
      </c>
      <c r="E512" s="143">
        <v>900306</v>
      </c>
      <c r="F512" s="140">
        <v>11288.2</v>
      </c>
      <c r="G512" s="140">
        <v>11288.2</v>
      </c>
      <c r="H512" s="140">
        <v>11288.2</v>
      </c>
      <c r="I512" s="140">
        <f t="shared" si="230"/>
        <v>100</v>
      </c>
      <c r="J512" s="141">
        <f t="shared" si="227"/>
        <v>100</v>
      </c>
      <c r="K512" s="72"/>
    </row>
    <row r="513" spans="1:11" ht="25.5" x14ac:dyDescent="0.2">
      <c r="A513" s="142" t="s">
        <v>857</v>
      </c>
      <c r="B513" s="77" t="s">
        <v>211</v>
      </c>
      <c r="C513" s="146" t="s">
        <v>858</v>
      </c>
      <c r="D513" s="143"/>
      <c r="E513" s="143"/>
      <c r="F513" s="140">
        <v>0</v>
      </c>
      <c r="G513" s="140">
        <f>G514</f>
        <v>934.8</v>
      </c>
      <c r="H513" s="140">
        <v>0</v>
      </c>
      <c r="I513" s="140">
        <v>0</v>
      </c>
      <c r="J513" s="141">
        <f t="shared" ref="J513:J515" si="248">H513/G513*100</f>
        <v>0</v>
      </c>
      <c r="K513" s="72"/>
    </row>
    <row r="514" spans="1:11" ht="25.5" x14ac:dyDescent="0.2">
      <c r="A514" s="142" t="s">
        <v>67</v>
      </c>
      <c r="B514" s="77" t="s">
        <v>211</v>
      </c>
      <c r="C514" s="146" t="s">
        <v>858</v>
      </c>
      <c r="D514" s="143">
        <v>200</v>
      </c>
      <c r="E514" s="143"/>
      <c r="F514" s="140">
        <v>0</v>
      </c>
      <c r="G514" s="140">
        <f>G515</f>
        <v>934.8</v>
      </c>
      <c r="H514" s="140">
        <v>0</v>
      </c>
      <c r="I514" s="140">
        <v>0</v>
      </c>
      <c r="J514" s="141">
        <f t="shared" si="248"/>
        <v>0</v>
      </c>
      <c r="K514" s="72"/>
    </row>
    <row r="515" spans="1:11" ht="25.5" x14ac:dyDescent="0.2">
      <c r="A515" s="142" t="s">
        <v>69</v>
      </c>
      <c r="B515" s="77" t="s">
        <v>211</v>
      </c>
      <c r="C515" s="146" t="s">
        <v>858</v>
      </c>
      <c r="D515" s="143">
        <v>240</v>
      </c>
      <c r="E515" s="143">
        <v>900100</v>
      </c>
      <c r="F515" s="140">
        <v>0</v>
      </c>
      <c r="G515" s="140">
        <v>934.8</v>
      </c>
      <c r="H515" s="140">
        <v>0</v>
      </c>
      <c r="I515" s="140">
        <v>0</v>
      </c>
      <c r="J515" s="141">
        <f t="shared" si="248"/>
        <v>0</v>
      </c>
      <c r="K515" s="72"/>
    </row>
    <row r="516" spans="1:11" x14ac:dyDescent="0.2">
      <c r="A516" s="148" t="s">
        <v>191</v>
      </c>
      <c r="B516" s="80" t="s">
        <v>211</v>
      </c>
      <c r="C516" s="136" t="s">
        <v>304</v>
      </c>
      <c r="D516" s="147"/>
      <c r="E516" s="147"/>
      <c r="F516" s="124">
        <f>F517+F521</f>
        <v>229743</v>
      </c>
      <c r="G516" s="124">
        <f>G517+G521</f>
        <v>229743</v>
      </c>
      <c r="H516" s="124">
        <f t="shared" ref="H516" si="249">H517+H521</f>
        <v>81958.7</v>
      </c>
      <c r="I516" s="124">
        <f t="shared" si="230"/>
        <v>35.674079297301766</v>
      </c>
      <c r="J516" s="134">
        <f t="shared" si="227"/>
        <v>35.674079297301766</v>
      </c>
      <c r="K516" s="72"/>
    </row>
    <row r="517" spans="1:11" ht="38.25" x14ac:dyDescent="0.2">
      <c r="A517" s="142" t="s">
        <v>627</v>
      </c>
      <c r="B517" s="77" t="s">
        <v>211</v>
      </c>
      <c r="C517" s="139" t="s">
        <v>431</v>
      </c>
      <c r="D517" s="143"/>
      <c r="E517" s="143"/>
      <c r="F517" s="140">
        <f t="shared" ref="F517:H517" si="250">F518</f>
        <v>147784.30000000002</v>
      </c>
      <c r="G517" s="140">
        <f t="shared" si="250"/>
        <v>147784.30000000002</v>
      </c>
      <c r="H517" s="140">
        <f t="shared" si="250"/>
        <v>0</v>
      </c>
      <c r="I517" s="140">
        <f t="shared" si="230"/>
        <v>0</v>
      </c>
      <c r="J517" s="141">
        <f t="shared" si="227"/>
        <v>0</v>
      </c>
      <c r="K517" s="72"/>
    </row>
    <row r="518" spans="1:11" ht="25.5" x14ac:dyDescent="0.2">
      <c r="A518" s="142" t="s">
        <v>83</v>
      </c>
      <c r="B518" s="77" t="s">
        <v>211</v>
      </c>
      <c r="C518" s="139" t="s">
        <v>431</v>
      </c>
      <c r="D518" s="143">
        <v>600</v>
      </c>
      <c r="E518" s="143"/>
      <c r="F518" s="140">
        <f t="shared" ref="F518:H518" si="251">SUM(F519:F520)</f>
        <v>147784.30000000002</v>
      </c>
      <c r="G518" s="140">
        <f t="shared" ref="G518" si="252">SUM(G519:G520)</f>
        <v>147784.30000000002</v>
      </c>
      <c r="H518" s="140">
        <f t="shared" si="251"/>
        <v>0</v>
      </c>
      <c r="I518" s="140">
        <f t="shared" si="230"/>
        <v>0</v>
      </c>
      <c r="J518" s="141">
        <f t="shared" si="227"/>
        <v>0</v>
      </c>
      <c r="K518" s="72"/>
    </row>
    <row r="519" spans="1:11" x14ac:dyDescent="0.2">
      <c r="A519" s="142" t="s">
        <v>85</v>
      </c>
      <c r="B519" s="77" t="s">
        <v>211</v>
      </c>
      <c r="C519" s="139" t="s">
        <v>431</v>
      </c>
      <c r="D519" s="143">
        <v>610</v>
      </c>
      <c r="E519" s="143">
        <v>900302</v>
      </c>
      <c r="F519" s="140">
        <v>119853.1</v>
      </c>
      <c r="G519" s="140">
        <v>119853.1</v>
      </c>
      <c r="H519" s="140">
        <v>0</v>
      </c>
      <c r="I519" s="140">
        <f t="shared" si="230"/>
        <v>0</v>
      </c>
      <c r="J519" s="141">
        <f t="shared" si="227"/>
        <v>0</v>
      </c>
      <c r="K519" s="72"/>
    </row>
    <row r="520" spans="1:11" x14ac:dyDescent="0.2">
      <c r="A520" s="142" t="s">
        <v>85</v>
      </c>
      <c r="B520" s="77" t="s">
        <v>211</v>
      </c>
      <c r="C520" s="139" t="s">
        <v>431</v>
      </c>
      <c r="D520" s="143">
        <v>610</v>
      </c>
      <c r="E520" s="143">
        <v>900100</v>
      </c>
      <c r="F520" s="140">
        <v>27931.200000000001</v>
      </c>
      <c r="G520" s="140">
        <v>27931.200000000001</v>
      </c>
      <c r="H520" s="140">
        <v>0</v>
      </c>
      <c r="I520" s="140">
        <f t="shared" si="230"/>
        <v>0</v>
      </c>
      <c r="J520" s="141">
        <f t="shared" si="227"/>
        <v>0</v>
      </c>
      <c r="K520" s="72"/>
    </row>
    <row r="521" spans="1:11" ht="38.25" x14ac:dyDescent="0.2">
      <c r="A521" s="142" t="s">
        <v>716</v>
      </c>
      <c r="B521" s="77" t="s">
        <v>211</v>
      </c>
      <c r="C521" s="139" t="s">
        <v>715</v>
      </c>
      <c r="D521" s="143"/>
      <c r="E521" s="143"/>
      <c r="F521" s="140">
        <f t="shared" ref="F521:G521" si="253">F522</f>
        <v>81958.7</v>
      </c>
      <c r="G521" s="140">
        <f t="shared" si="253"/>
        <v>81958.7</v>
      </c>
      <c r="H521" s="140">
        <f>H522</f>
        <v>81958.7</v>
      </c>
      <c r="I521" s="140">
        <f t="shared" si="230"/>
        <v>100</v>
      </c>
      <c r="J521" s="141">
        <f t="shared" si="227"/>
        <v>100</v>
      </c>
      <c r="K521" s="72"/>
    </row>
    <row r="522" spans="1:11" ht="25.5" x14ac:dyDescent="0.2">
      <c r="A522" s="142" t="s">
        <v>83</v>
      </c>
      <c r="B522" s="77" t="s">
        <v>211</v>
      </c>
      <c r="C522" s="139" t="s">
        <v>715</v>
      </c>
      <c r="D522" s="143">
        <v>600</v>
      </c>
      <c r="E522" s="143"/>
      <c r="F522" s="140">
        <f>F523+F524+F525</f>
        <v>81958.7</v>
      </c>
      <c r="G522" s="140">
        <f>G523+G524+G525</f>
        <v>81958.7</v>
      </c>
      <c r="H522" s="140">
        <f>H523+H524+H525</f>
        <v>81958.7</v>
      </c>
      <c r="I522" s="140">
        <f t="shared" si="230"/>
        <v>100</v>
      </c>
      <c r="J522" s="141">
        <f t="shared" si="227"/>
        <v>100</v>
      </c>
      <c r="K522" s="72"/>
    </row>
    <row r="523" spans="1:11" x14ac:dyDescent="0.2">
      <c r="A523" s="142" t="s">
        <v>85</v>
      </c>
      <c r="B523" s="77" t="s">
        <v>211</v>
      </c>
      <c r="C523" s="139" t="s">
        <v>715</v>
      </c>
      <c r="D523" s="143">
        <v>610</v>
      </c>
      <c r="E523" s="143">
        <v>900202</v>
      </c>
      <c r="F523" s="140">
        <v>65803.8</v>
      </c>
      <c r="G523" s="140">
        <v>65803.8</v>
      </c>
      <c r="H523" s="140">
        <v>65803.8</v>
      </c>
      <c r="I523" s="140">
        <f t="shared" si="230"/>
        <v>100</v>
      </c>
      <c r="J523" s="141">
        <f t="shared" si="227"/>
        <v>100</v>
      </c>
      <c r="K523" s="72"/>
    </row>
    <row r="524" spans="1:11" x14ac:dyDescent="0.2">
      <c r="A524" s="142" t="s">
        <v>85</v>
      </c>
      <c r="B524" s="77" t="s">
        <v>211</v>
      </c>
      <c r="C524" s="139" t="s">
        <v>715</v>
      </c>
      <c r="D524" s="143">
        <v>610</v>
      </c>
      <c r="E524" s="143">
        <v>900302</v>
      </c>
      <c r="F524" s="140">
        <v>664.7</v>
      </c>
      <c r="G524" s="140">
        <v>664.7</v>
      </c>
      <c r="H524" s="140">
        <v>664.7</v>
      </c>
      <c r="I524" s="140">
        <f t="shared" si="230"/>
        <v>100</v>
      </c>
      <c r="J524" s="141">
        <f t="shared" si="227"/>
        <v>100</v>
      </c>
      <c r="K524" s="72"/>
    </row>
    <row r="525" spans="1:11" x14ac:dyDescent="0.2">
      <c r="A525" s="142" t="s">
        <v>85</v>
      </c>
      <c r="B525" s="77" t="s">
        <v>211</v>
      </c>
      <c r="C525" s="139" t="s">
        <v>715</v>
      </c>
      <c r="D525" s="143">
        <v>610</v>
      </c>
      <c r="E525" s="143">
        <v>900100</v>
      </c>
      <c r="F525" s="140">
        <v>15490.2</v>
      </c>
      <c r="G525" s="140">
        <v>15490.2</v>
      </c>
      <c r="H525" s="140">
        <v>15490.2</v>
      </c>
      <c r="I525" s="140">
        <f t="shared" si="230"/>
        <v>100</v>
      </c>
      <c r="J525" s="141">
        <f t="shared" si="227"/>
        <v>100</v>
      </c>
      <c r="K525" s="72"/>
    </row>
    <row r="526" spans="1:11" ht="25.5" x14ac:dyDescent="0.2">
      <c r="A526" s="135" t="s">
        <v>390</v>
      </c>
      <c r="B526" s="80" t="s">
        <v>211</v>
      </c>
      <c r="C526" s="136" t="s">
        <v>305</v>
      </c>
      <c r="D526" s="147"/>
      <c r="E526" s="147"/>
      <c r="F526" s="124">
        <f>F527</f>
        <v>519046.89999999997</v>
      </c>
      <c r="G526" s="124">
        <f>G527</f>
        <v>530265.19999999995</v>
      </c>
      <c r="H526" s="124">
        <f t="shared" ref="H526" si="254">H527</f>
        <v>336688.9</v>
      </c>
      <c r="I526" s="124">
        <f t="shared" si="230"/>
        <v>64.866758668628989</v>
      </c>
      <c r="J526" s="134">
        <f t="shared" si="227"/>
        <v>63.494436368820736</v>
      </c>
      <c r="K526" s="72"/>
    </row>
    <row r="527" spans="1:11" ht="25.5" x14ac:dyDescent="0.2">
      <c r="A527" s="144" t="s">
        <v>624</v>
      </c>
      <c r="B527" s="80" t="s">
        <v>211</v>
      </c>
      <c r="C527" s="136" t="s">
        <v>306</v>
      </c>
      <c r="D527" s="147"/>
      <c r="E527" s="147"/>
      <c r="F527" s="124">
        <f>F528+F541+F545+F531+F534</f>
        <v>519046.89999999997</v>
      </c>
      <c r="G527" s="124">
        <f>G528+G541+G545+G531+G534+G537</f>
        <v>530265.19999999995</v>
      </c>
      <c r="H527" s="124">
        <f t="shared" ref="H527" si="255">H528+H541+H545+H531+H534</f>
        <v>336688.9</v>
      </c>
      <c r="I527" s="124">
        <f t="shared" si="230"/>
        <v>64.866758668628989</v>
      </c>
      <c r="J527" s="134">
        <f t="shared" si="227"/>
        <v>63.494436368820736</v>
      </c>
      <c r="K527" s="72"/>
    </row>
    <row r="528" spans="1:11" x14ac:dyDescent="0.2">
      <c r="A528" s="142" t="s">
        <v>626</v>
      </c>
      <c r="B528" s="77" t="s">
        <v>211</v>
      </c>
      <c r="C528" s="139" t="s">
        <v>425</v>
      </c>
      <c r="D528" s="143"/>
      <c r="E528" s="143"/>
      <c r="F528" s="140">
        <f>F529</f>
        <v>117529.60000000001</v>
      </c>
      <c r="G528" s="140">
        <f>G529</f>
        <v>116594.8</v>
      </c>
      <c r="H528" s="140">
        <f t="shared" ref="H528:H529" si="256">H529</f>
        <v>84083.199999999997</v>
      </c>
      <c r="I528" s="140">
        <f t="shared" si="230"/>
        <v>71.542147680243957</v>
      </c>
      <c r="J528" s="141">
        <f t="shared" si="227"/>
        <v>72.115737580063595</v>
      </c>
      <c r="K528" s="72"/>
    </row>
    <row r="529" spans="1:11" ht="25.5" x14ac:dyDescent="0.2">
      <c r="A529" s="142" t="s">
        <v>67</v>
      </c>
      <c r="B529" s="77" t="s">
        <v>211</v>
      </c>
      <c r="C529" s="139" t="s">
        <v>425</v>
      </c>
      <c r="D529" s="143" t="s">
        <v>68</v>
      </c>
      <c r="E529" s="143"/>
      <c r="F529" s="140">
        <f>F530</f>
        <v>117529.60000000001</v>
      </c>
      <c r="G529" s="140">
        <f>G530</f>
        <v>116594.8</v>
      </c>
      <c r="H529" s="140">
        <f t="shared" si="256"/>
        <v>84083.199999999997</v>
      </c>
      <c r="I529" s="140">
        <f t="shared" si="230"/>
        <v>71.542147680243957</v>
      </c>
      <c r="J529" s="141">
        <f t="shared" si="227"/>
        <v>72.115737580063595</v>
      </c>
      <c r="K529" s="72"/>
    </row>
    <row r="530" spans="1:11" ht="25.5" x14ac:dyDescent="0.2">
      <c r="A530" s="142" t="s">
        <v>69</v>
      </c>
      <c r="B530" s="77" t="s">
        <v>211</v>
      </c>
      <c r="C530" s="139" t="s">
        <v>425</v>
      </c>
      <c r="D530" s="143" t="s">
        <v>70</v>
      </c>
      <c r="E530" s="143">
        <v>900100</v>
      </c>
      <c r="F530" s="140">
        <v>117529.60000000001</v>
      </c>
      <c r="G530" s="140">
        <v>116594.8</v>
      </c>
      <c r="H530" s="140">
        <v>84083.199999999997</v>
      </c>
      <c r="I530" s="140">
        <f t="shared" si="230"/>
        <v>71.542147680243957</v>
      </c>
      <c r="J530" s="141">
        <f t="shared" si="227"/>
        <v>72.115737580063595</v>
      </c>
      <c r="K530" s="72"/>
    </row>
    <row r="531" spans="1:11" ht="25.5" x14ac:dyDescent="0.2">
      <c r="A531" s="142" t="s">
        <v>761</v>
      </c>
      <c r="B531" s="77" t="s">
        <v>211</v>
      </c>
      <c r="C531" s="139" t="s">
        <v>759</v>
      </c>
      <c r="D531" s="143"/>
      <c r="E531" s="143"/>
      <c r="F531" s="140">
        <f t="shared" ref="F531:H532" si="257">F532</f>
        <v>28866.2</v>
      </c>
      <c r="G531" s="140">
        <f t="shared" si="257"/>
        <v>28866.2</v>
      </c>
      <c r="H531" s="140">
        <f t="shared" si="257"/>
        <v>25617.200000000001</v>
      </c>
      <c r="I531" s="140">
        <f t="shared" si="230"/>
        <v>88.744621737533862</v>
      </c>
      <c r="J531" s="141">
        <f t="shared" si="227"/>
        <v>88.744621737533862</v>
      </c>
      <c r="K531" s="72"/>
    </row>
    <row r="532" spans="1:11" ht="25.5" x14ac:dyDescent="0.2">
      <c r="A532" s="142" t="s">
        <v>67</v>
      </c>
      <c r="B532" s="77" t="s">
        <v>211</v>
      </c>
      <c r="C532" s="139" t="s">
        <v>759</v>
      </c>
      <c r="D532" s="143">
        <v>200</v>
      </c>
      <c r="E532" s="143"/>
      <c r="F532" s="140">
        <f t="shared" si="257"/>
        <v>28866.2</v>
      </c>
      <c r="G532" s="140">
        <f t="shared" si="257"/>
        <v>28866.2</v>
      </c>
      <c r="H532" s="140">
        <f t="shared" si="257"/>
        <v>25617.200000000001</v>
      </c>
      <c r="I532" s="140">
        <f t="shared" si="230"/>
        <v>88.744621737533862</v>
      </c>
      <c r="J532" s="141">
        <f t="shared" si="227"/>
        <v>88.744621737533862</v>
      </c>
      <c r="K532" s="72"/>
    </row>
    <row r="533" spans="1:11" ht="25.5" x14ac:dyDescent="0.2">
      <c r="A533" s="142" t="s">
        <v>69</v>
      </c>
      <c r="B533" s="77" t="s">
        <v>211</v>
      </c>
      <c r="C533" s="139" t="s">
        <v>759</v>
      </c>
      <c r="D533" s="143">
        <v>240</v>
      </c>
      <c r="E533" s="143">
        <v>900100</v>
      </c>
      <c r="F533" s="140">
        <v>28866.2</v>
      </c>
      <c r="G533" s="140">
        <v>28866.2</v>
      </c>
      <c r="H533" s="140">
        <v>25617.200000000001</v>
      </c>
      <c r="I533" s="140">
        <f t="shared" si="230"/>
        <v>88.744621737533862</v>
      </c>
      <c r="J533" s="141">
        <f t="shared" si="227"/>
        <v>88.744621737533862</v>
      </c>
      <c r="K533" s="72"/>
    </row>
    <row r="534" spans="1:11" x14ac:dyDescent="0.2">
      <c r="A534" s="142" t="s">
        <v>762</v>
      </c>
      <c r="B534" s="77" t="s">
        <v>211</v>
      </c>
      <c r="C534" s="139" t="s">
        <v>760</v>
      </c>
      <c r="D534" s="143"/>
      <c r="E534" s="143"/>
      <c r="F534" s="140">
        <f>F535</f>
        <v>40549.300000000003</v>
      </c>
      <c r="G534" s="140">
        <f>G535</f>
        <v>37183.9</v>
      </c>
      <c r="H534" s="140">
        <f t="shared" ref="H534:H535" si="258">H535</f>
        <v>637.29999999999995</v>
      </c>
      <c r="I534" s="140">
        <f t="shared" si="230"/>
        <v>1.5716670817991922</v>
      </c>
      <c r="J534" s="141">
        <f t="shared" si="227"/>
        <v>1.7139138175393112</v>
      </c>
      <c r="K534" s="72"/>
    </row>
    <row r="535" spans="1:11" ht="25.5" x14ac:dyDescent="0.2">
      <c r="A535" s="142" t="s">
        <v>67</v>
      </c>
      <c r="B535" s="77" t="s">
        <v>211</v>
      </c>
      <c r="C535" s="139" t="s">
        <v>760</v>
      </c>
      <c r="D535" s="143">
        <v>200</v>
      </c>
      <c r="E535" s="143"/>
      <c r="F535" s="140">
        <f>F536</f>
        <v>40549.300000000003</v>
      </c>
      <c r="G535" s="140">
        <f>G536</f>
        <v>37183.9</v>
      </c>
      <c r="H535" s="140">
        <f t="shared" si="258"/>
        <v>637.29999999999995</v>
      </c>
      <c r="I535" s="140">
        <f t="shared" si="230"/>
        <v>1.5716670817991922</v>
      </c>
      <c r="J535" s="141">
        <f t="shared" ref="J535:J606" si="259">H535/G535*100</f>
        <v>1.7139138175393112</v>
      </c>
      <c r="K535" s="72"/>
    </row>
    <row r="536" spans="1:11" ht="25.5" x14ac:dyDescent="0.2">
      <c r="A536" s="142" t="s">
        <v>69</v>
      </c>
      <c r="B536" s="77" t="s">
        <v>211</v>
      </c>
      <c r="C536" s="139" t="s">
        <v>760</v>
      </c>
      <c r="D536" s="143">
        <v>240</v>
      </c>
      <c r="E536" s="143">
        <v>900100</v>
      </c>
      <c r="F536" s="140">
        <v>40549.300000000003</v>
      </c>
      <c r="G536" s="140">
        <v>37183.9</v>
      </c>
      <c r="H536" s="140">
        <v>637.29999999999995</v>
      </c>
      <c r="I536" s="140">
        <f t="shared" si="230"/>
        <v>1.5716670817991922</v>
      </c>
      <c r="J536" s="141">
        <f t="shared" si="259"/>
        <v>1.7139138175393112</v>
      </c>
      <c r="K536" s="72"/>
    </row>
    <row r="537" spans="1:11" x14ac:dyDescent="0.2">
      <c r="A537" s="142" t="s">
        <v>859</v>
      </c>
      <c r="B537" s="77" t="s">
        <v>211</v>
      </c>
      <c r="C537" s="139" t="s">
        <v>860</v>
      </c>
      <c r="D537" s="143"/>
      <c r="E537" s="143"/>
      <c r="F537" s="140">
        <f t="shared" ref="F537:H537" si="260">SUM(F538:F539)</f>
        <v>0</v>
      </c>
      <c r="G537" s="140">
        <f>G538</f>
        <v>3918.5</v>
      </c>
      <c r="H537" s="140">
        <f t="shared" si="260"/>
        <v>0</v>
      </c>
      <c r="I537" s="140">
        <v>0</v>
      </c>
      <c r="J537" s="141">
        <v>0</v>
      </c>
      <c r="K537" s="72"/>
    </row>
    <row r="538" spans="1:11" ht="25.5" x14ac:dyDescent="0.2">
      <c r="A538" s="142" t="s">
        <v>83</v>
      </c>
      <c r="B538" s="77" t="s">
        <v>211</v>
      </c>
      <c r="C538" s="139" t="s">
        <v>860</v>
      </c>
      <c r="D538" s="143">
        <v>600</v>
      </c>
      <c r="E538" s="143"/>
      <c r="F538" s="140">
        <v>0</v>
      </c>
      <c r="G538" s="140">
        <f>G539+G540</f>
        <v>3918.5</v>
      </c>
      <c r="H538" s="140">
        <v>0</v>
      </c>
      <c r="I538" s="140">
        <v>0</v>
      </c>
      <c r="J538" s="141">
        <v>0</v>
      </c>
      <c r="K538" s="72"/>
    </row>
    <row r="539" spans="1:11" x14ac:dyDescent="0.2">
      <c r="A539" s="142" t="s">
        <v>85</v>
      </c>
      <c r="B539" s="77" t="s">
        <v>211</v>
      </c>
      <c r="C539" s="139" t="s">
        <v>860</v>
      </c>
      <c r="D539" s="143">
        <v>610</v>
      </c>
      <c r="E539" s="143">
        <v>900302</v>
      </c>
      <c r="F539" s="140">
        <v>0</v>
      </c>
      <c r="G539" s="210">
        <v>3177.9</v>
      </c>
      <c r="H539" s="140">
        <v>0</v>
      </c>
      <c r="I539" s="140">
        <v>0</v>
      </c>
      <c r="J539" s="141">
        <v>0</v>
      </c>
      <c r="K539" s="72"/>
    </row>
    <row r="540" spans="1:11" x14ac:dyDescent="0.2">
      <c r="A540" s="142" t="s">
        <v>85</v>
      </c>
      <c r="B540" s="77" t="s">
        <v>211</v>
      </c>
      <c r="C540" s="139" t="s">
        <v>860</v>
      </c>
      <c r="D540" s="143">
        <v>610</v>
      </c>
      <c r="E540" s="143">
        <v>900100</v>
      </c>
      <c r="F540" s="140">
        <v>0</v>
      </c>
      <c r="G540" s="210">
        <v>740.6</v>
      </c>
      <c r="H540" s="140">
        <v>0</v>
      </c>
      <c r="I540" s="140">
        <v>0</v>
      </c>
      <c r="J540" s="141">
        <v>0</v>
      </c>
      <c r="K540" s="72"/>
    </row>
    <row r="541" spans="1:11" ht="25.5" x14ac:dyDescent="0.2">
      <c r="A541" s="152" t="s">
        <v>690</v>
      </c>
      <c r="B541" s="77" t="s">
        <v>211</v>
      </c>
      <c r="C541" s="139" t="s">
        <v>691</v>
      </c>
      <c r="D541" s="143"/>
      <c r="E541" s="143"/>
      <c r="F541" s="140">
        <f>F542</f>
        <v>325632.09999999998</v>
      </c>
      <c r="G541" s="140">
        <f>G542</f>
        <v>337232.1</v>
      </c>
      <c r="H541" s="140">
        <f t="shared" ref="H541" si="261">H542</f>
        <v>223571</v>
      </c>
      <c r="I541" s="140">
        <f t="shared" si="230"/>
        <v>68.657543282741486</v>
      </c>
      <c r="J541" s="141">
        <f t="shared" si="259"/>
        <v>66.295883458306619</v>
      </c>
      <c r="K541" s="72"/>
    </row>
    <row r="542" spans="1:11" ht="25.5" x14ac:dyDescent="0.2">
      <c r="A542" s="142" t="s">
        <v>83</v>
      </c>
      <c r="B542" s="77" t="s">
        <v>211</v>
      </c>
      <c r="C542" s="139" t="s">
        <v>691</v>
      </c>
      <c r="D542" s="143">
        <v>600</v>
      </c>
      <c r="E542" s="143"/>
      <c r="F542" s="140">
        <f>F543+F544</f>
        <v>325632.09999999998</v>
      </c>
      <c r="G542" s="140">
        <f>G543+G544</f>
        <v>337232.1</v>
      </c>
      <c r="H542" s="140">
        <f t="shared" ref="H542" si="262">H543+H544</f>
        <v>223571</v>
      </c>
      <c r="I542" s="140">
        <f t="shared" si="230"/>
        <v>68.657543282741486</v>
      </c>
      <c r="J542" s="141">
        <f t="shared" si="259"/>
        <v>66.295883458306619</v>
      </c>
      <c r="K542" s="72"/>
    </row>
    <row r="543" spans="1:11" x14ac:dyDescent="0.2">
      <c r="A543" s="142" t="s">
        <v>85</v>
      </c>
      <c r="B543" s="77" t="s">
        <v>211</v>
      </c>
      <c r="C543" s="139" t="s">
        <v>691</v>
      </c>
      <c r="D543" s="143">
        <v>610</v>
      </c>
      <c r="E543" s="143">
        <v>900100</v>
      </c>
      <c r="F543" s="140">
        <v>237007.1</v>
      </c>
      <c r="G543" s="140">
        <v>248607.1</v>
      </c>
      <c r="H543" s="140">
        <v>158701.6</v>
      </c>
      <c r="I543" s="140">
        <f t="shared" si="230"/>
        <v>66.960694426453898</v>
      </c>
      <c r="J543" s="141">
        <f t="shared" si="259"/>
        <v>63.836310386951943</v>
      </c>
      <c r="K543" s="72"/>
    </row>
    <row r="544" spans="1:11" x14ac:dyDescent="0.2">
      <c r="A544" s="142" t="s">
        <v>96</v>
      </c>
      <c r="B544" s="77" t="s">
        <v>211</v>
      </c>
      <c r="C544" s="139" t="s">
        <v>691</v>
      </c>
      <c r="D544" s="143">
        <v>620</v>
      </c>
      <c r="E544" s="143">
        <v>900100</v>
      </c>
      <c r="F544" s="140">
        <v>88625</v>
      </c>
      <c r="G544" s="140">
        <v>88625</v>
      </c>
      <c r="H544" s="140">
        <v>64869.4</v>
      </c>
      <c r="I544" s="140">
        <f t="shared" si="230"/>
        <v>73.195373765867416</v>
      </c>
      <c r="J544" s="141">
        <f t="shared" si="259"/>
        <v>73.195373765867416</v>
      </c>
      <c r="K544" s="72"/>
    </row>
    <row r="545" spans="1:11" x14ac:dyDescent="0.2">
      <c r="A545" s="138" t="s">
        <v>628</v>
      </c>
      <c r="B545" s="77" t="s">
        <v>211</v>
      </c>
      <c r="C545" s="139" t="s">
        <v>717</v>
      </c>
      <c r="D545" s="143"/>
      <c r="E545" s="143"/>
      <c r="F545" s="140">
        <f>F546</f>
        <v>6469.7</v>
      </c>
      <c r="G545" s="140">
        <f>G546</f>
        <v>6469.7</v>
      </c>
      <c r="H545" s="140">
        <f t="shared" ref="H545:H546" si="263">H546</f>
        <v>2780.2</v>
      </c>
      <c r="I545" s="140">
        <f t="shared" ref="I545:I612" si="264">H545/F545*100</f>
        <v>42.972626242329625</v>
      </c>
      <c r="J545" s="141">
        <f t="shared" si="259"/>
        <v>42.972626242329625</v>
      </c>
      <c r="K545" s="72"/>
    </row>
    <row r="546" spans="1:11" ht="25.5" x14ac:dyDescent="0.2">
      <c r="A546" s="142" t="s">
        <v>67</v>
      </c>
      <c r="B546" s="77" t="s">
        <v>211</v>
      </c>
      <c r="C546" s="139" t="s">
        <v>717</v>
      </c>
      <c r="D546" s="143" t="s">
        <v>68</v>
      </c>
      <c r="E546" s="143"/>
      <c r="F546" s="140">
        <f>F547</f>
        <v>6469.7</v>
      </c>
      <c r="G546" s="140">
        <f>G547</f>
        <v>6469.7</v>
      </c>
      <c r="H546" s="140">
        <f t="shared" si="263"/>
        <v>2780.2</v>
      </c>
      <c r="I546" s="140">
        <f t="shared" si="264"/>
        <v>42.972626242329625</v>
      </c>
      <c r="J546" s="141">
        <f t="shared" si="259"/>
        <v>42.972626242329625</v>
      </c>
      <c r="K546" s="72"/>
    </row>
    <row r="547" spans="1:11" ht="25.5" x14ac:dyDescent="0.2">
      <c r="A547" s="142" t="s">
        <v>69</v>
      </c>
      <c r="B547" s="77" t="s">
        <v>211</v>
      </c>
      <c r="C547" s="139" t="s">
        <v>717</v>
      </c>
      <c r="D547" s="143" t="s">
        <v>70</v>
      </c>
      <c r="E547" s="143">
        <v>900100</v>
      </c>
      <c r="F547" s="140">
        <v>6469.7</v>
      </c>
      <c r="G547" s="140">
        <v>6469.7</v>
      </c>
      <c r="H547" s="140">
        <v>2780.2</v>
      </c>
      <c r="I547" s="140">
        <f t="shared" si="264"/>
        <v>42.972626242329625</v>
      </c>
      <c r="J547" s="141">
        <f t="shared" si="259"/>
        <v>42.972626242329625</v>
      </c>
      <c r="K547" s="72"/>
    </row>
    <row r="548" spans="1:11" x14ac:dyDescent="0.2">
      <c r="A548" s="104" t="s">
        <v>107</v>
      </c>
      <c r="B548" s="80" t="s">
        <v>352</v>
      </c>
      <c r="C548" s="146"/>
      <c r="D548" s="146"/>
      <c r="E548" s="146"/>
      <c r="F548" s="124">
        <f>F549</f>
        <v>7716.5999999999995</v>
      </c>
      <c r="G548" s="124">
        <f>G549</f>
        <v>6002</v>
      </c>
      <c r="H548" s="124">
        <f>H549</f>
        <v>1931.9</v>
      </c>
      <c r="I548" s="124">
        <f t="shared" si="264"/>
        <v>25.035637456911076</v>
      </c>
      <c r="J548" s="134">
        <f t="shared" si="259"/>
        <v>32.187604131956014</v>
      </c>
      <c r="K548" s="72"/>
    </row>
    <row r="549" spans="1:11" x14ac:dyDescent="0.2">
      <c r="A549" s="181" t="s">
        <v>108</v>
      </c>
      <c r="B549" s="80" t="s">
        <v>212</v>
      </c>
      <c r="C549" s="146"/>
      <c r="D549" s="146"/>
      <c r="E549" s="146"/>
      <c r="F549" s="124">
        <f t="shared" ref="F549:H556" si="265">F550</f>
        <v>7716.5999999999995</v>
      </c>
      <c r="G549" s="124">
        <f t="shared" si="265"/>
        <v>6002</v>
      </c>
      <c r="H549" s="124">
        <f t="shared" si="265"/>
        <v>1931.9</v>
      </c>
      <c r="I549" s="124">
        <f t="shared" si="264"/>
        <v>25.035637456911076</v>
      </c>
      <c r="J549" s="134">
        <f t="shared" si="259"/>
        <v>32.187604131956014</v>
      </c>
      <c r="K549" s="72"/>
    </row>
    <row r="550" spans="1:11" x14ac:dyDescent="0.2">
      <c r="A550" s="79" t="s">
        <v>407</v>
      </c>
      <c r="B550" s="80" t="s">
        <v>212</v>
      </c>
      <c r="C550" s="136" t="s">
        <v>144</v>
      </c>
      <c r="D550" s="146"/>
      <c r="E550" s="146"/>
      <c r="F550" s="124">
        <f>F556+F551</f>
        <v>7716.5999999999995</v>
      </c>
      <c r="G550" s="124">
        <f>G556+G551</f>
        <v>6002</v>
      </c>
      <c r="H550" s="124">
        <f t="shared" ref="H550" si="266">H556+H551</f>
        <v>1931.9</v>
      </c>
      <c r="I550" s="124">
        <f t="shared" si="264"/>
        <v>25.035637456911076</v>
      </c>
      <c r="J550" s="134">
        <f t="shared" si="259"/>
        <v>32.187604131956014</v>
      </c>
      <c r="K550" s="72"/>
    </row>
    <row r="551" spans="1:11" x14ac:dyDescent="0.2">
      <c r="A551" s="148" t="s">
        <v>574</v>
      </c>
      <c r="B551" s="80" t="s">
        <v>212</v>
      </c>
      <c r="C551" s="136" t="s">
        <v>429</v>
      </c>
      <c r="D551" s="143"/>
      <c r="E551" s="143"/>
      <c r="F551" s="124">
        <f t="shared" ref="F551:G554" si="267">F552</f>
        <v>105.2</v>
      </c>
      <c r="G551" s="124">
        <f t="shared" si="267"/>
        <v>105.2</v>
      </c>
      <c r="H551" s="124">
        <f t="shared" ref="H551" si="268">H552</f>
        <v>0</v>
      </c>
      <c r="I551" s="124">
        <f t="shared" si="264"/>
        <v>0</v>
      </c>
      <c r="J551" s="134">
        <f t="shared" si="259"/>
        <v>0</v>
      </c>
      <c r="K551" s="72"/>
    </row>
    <row r="552" spans="1:11" ht="25.5" x14ac:dyDescent="0.2">
      <c r="A552" s="148" t="s">
        <v>428</v>
      </c>
      <c r="B552" s="80" t="s">
        <v>212</v>
      </c>
      <c r="C552" s="136" t="s">
        <v>430</v>
      </c>
      <c r="D552" s="147"/>
      <c r="E552" s="147"/>
      <c r="F552" s="124">
        <f t="shared" si="267"/>
        <v>105.2</v>
      </c>
      <c r="G552" s="124">
        <f t="shared" si="267"/>
        <v>105.2</v>
      </c>
      <c r="H552" s="124">
        <f t="shared" ref="H552:H554" si="269">H553</f>
        <v>0</v>
      </c>
      <c r="I552" s="124">
        <f t="shared" si="264"/>
        <v>0</v>
      </c>
      <c r="J552" s="134">
        <f t="shared" si="259"/>
        <v>0</v>
      </c>
      <c r="K552" s="72"/>
    </row>
    <row r="553" spans="1:11" ht="63.75" x14ac:dyDescent="0.2">
      <c r="A553" s="180" t="s">
        <v>697</v>
      </c>
      <c r="B553" s="77" t="s">
        <v>212</v>
      </c>
      <c r="C553" s="139" t="s">
        <v>573</v>
      </c>
      <c r="D553" s="143"/>
      <c r="E553" s="143"/>
      <c r="F553" s="140">
        <f t="shared" si="267"/>
        <v>105.2</v>
      </c>
      <c r="G553" s="140">
        <f t="shared" si="267"/>
        <v>105.2</v>
      </c>
      <c r="H553" s="140">
        <f t="shared" si="269"/>
        <v>0</v>
      </c>
      <c r="I553" s="140">
        <f t="shared" si="264"/>
        <v>0</v>
      </c>
      <c r="J553" s="141">
        <f t="shared" si="259"/>
        <v>0</v>
      </c>
      <c r="K553" s="72"/>
    </row>
    <row r="554" spans="1:11" ht="25.5" x14ac:dyDescent="0.2">
      <c r="A554" s="142" t="s">
        <v>67</v>
      </c>
      <c r="B554" s="77" t="s">
        <v>212</v>
      </c>
      <c r="C554" s="139" t="s">
        <v>573</v>
      </c>
      <c r="D554" s="143">
        <v>200</v>
      </c>
      <c r="E554" s="143"/>
      <c r="F554" s="140">
        <f t="shared" si="267"/>
        <v>105.2</v>
      </c>
      <c r="G554" s="140">
        <f t="shared" si="267"/>
        <v>105.2</v>
      </c>
      <c r="H554" s="140">
        <f t="shared" si="269"/>
        <v>0</v>
      </c>
      <c r="I554" s="140">
        <f t="shared" si="264"/>
        <v>0</v>
      </c>
      <c r="J554" s="141">
        <f t="shared" si="259"/>
        <v>0</v>
      </c>
      <c r="K554" s="72"/>
    </row>
    <row r="555" spans="1:11" ht="25.5" x14ac:dyDescent="0.2">
      <c r="A555" s="168" t="s">
        <v>69</v>
      </c>
      <c r="B555" s="77" t="s">
        <v>212</v>
      </c>
      <c r="C555" s="139" t="s">
        <v>573</v>
      </c>
      <c r="D555" s="143">
        <v>240</v>
      </c>
      <c r="E555" s="143">
        <v>900303</v>
      </c>
      <c r="F555" s="140">
        <v>105.2</v>
      </c>
      <c r="G555" s="140">
        <v>105.2</v>
      </c>
      <c r="H555" s="140">
        <v>0</v>
      </c>
      <c r="I555" s="140">
        <f t="shared" si="264"/>
        <v>0</v>
      </c>
      <c r="J555" s="141">
        <f t="shared" si="259"/>
        <v>0</v>
      </c>
      <c r="K555" s="72"/>
    </row>
    <row r="556" spans="1:11" x14ac:dyDescent="0.2">
      <c r="A556" s="151" t="s">
        <v>575</v>
      </c>
      <c r="B556" s="80" t="s">
        <v>212</v>
      </c>
      <c r="C556" s="136" t="s">
        <v>353</v>
      </c>
      <c r="D556" s="147"/>
      <c r="E556" s="147"/>
      <c r="F556" s="124">
        <f>F557</f>
        <v>7611.4</v>
      </c>
      <c r="G556" s="124">
        <f>G557</f>
        <v>5896.8</v>
      </c>
      <c r="H556" s="124">
        <f t="shared" si="265"/>
        <v>1931.9</v>
      </c>
      <c r="I556" s="124">
        <f t="shared" si="264"/>
        <v>25.381664345586884</v>
      </c>
      <c r="J556" s="134">
        <f t="shared" si="259"/>
        <v>32.761836928503598</v>
      </c>
      <c r="K556" s="74" t="e">
        <f>#REF!+K557</f>
        <v>#REF!</v>
      </c>
    </row>
    <row r="557" spans="1:11" ht="34.5" customHeight="1" x14ac:dyDescent="0.2">
      <c r="A557" s="182" t="s">
        <v>576</v>
      </c>
      <c r="B557" s="80" t="s">
        <v>212</v>
      </c>
      <c r="C557" s="136" t="s">
        <v>577</v>
      </c>
      <c r="D557" s="143"/>
      <c r="E557" s="143"/>
      <c r="F557" s="140">
        <f>F558+F561+F564+F567</f>
        <v>7611.4</v>
      </c>
      <c r="G557" s="140">
        <f>G558+G561+G564+G567</f>
        <v>5896.8</v>
      </c>
      <c r="H557" s="140">
        <f t="shared" ref="H557" si="270">H558+H561+H564+H567</f>
        <v>1931.9</v>
      </c>
      <c r="I557" s="140">
        <f t="shared" si="264"/>
        <v>25.381664345586884</v>
      </c>
      <c r="J557" s="141">
        <f t="shared" si="259"/>
        <v>32.761836928503598</v>
      </c>
      <c r="K557" s="117">
        <f t="shared" ref="K557" si="271">K558+K561+K564</f>
        <v>0</v>
      </c>
    </row>
    <row r="558" spans="1:11" ht="25.5" x14ac:dyDescent="0.2">
      <c r="A558" s="168" t="s">
        <v>655</v>
      </c>
      <c r="B558" s="77" t="s">
        <v>212</v>
      </c>
      <c r="C558" s="139" t="s">
        <v>578</v>
      </c>
      <c r="D558" s="143"/>
      <c r="E558" s="143"/>
      <c r="F558" s="140">
        <f>F559</f>
        <v>969.3</v>
      </c>
      <c r="G558" s="140">
        <f>G559</f>
        <v>969.3</v>
      </c>
      <c r="H558" s="140">
        <f t="shared" ref="H558:H564" si="272">H559</f>
        <v>635.9</v>
      </c>
      <c r="I558" s="140">
        <f t="shared" si="264"/>
        <v>65.60404415557619</v>
      </c>
      <c r="J558" s="141">
        <f t="shared" si="259"/>
        <v>65.60404415557619</v>
      </c>
      <c r="K558" s="72"/>
    </row>
    <row r="559" spans="1:11" ht="25.5" x14ac:dyDescent="0.2">
      <c r="A559" s="142" t="s">
        <v>67</v>
      </c>
      <c r="B559" s="77" t="s">
        <v>212</v>
      </c>
      <c r="C559" s="139" t="s">
        <v>578</v>
      </c>
      <c r="D559" s="143" t="s">
        <v>68</v>
      </c>
      <c r="E559" s="143"/>
      <c r="F559" s="140">
        <f>F560</f>
        <v>969.3</v>
      </c>
      <c r="G559" s="140">
        <f>G560</f>
        <v>969.3</v>
      </c>
      <c r="H559" s="140">
        <f t="shared" si="272"/>
        <v>635.9</v>
      </c>
      <c r="I559" s="140">
        <f t="shared" si="264"/>
        <v>65.60404415557619</v>
      </c>
      <c r="J559" s="141">
        <f t="shared" si="259"/>
        <v>65.60404415557619</v>
      </c>
      <c r="K559" s="72"/>
    </row>
    <row r="560" spans="1:11" ht="25.5" x14ac:dyDescent="0.2">
      <c r="A560" s="168" t="s">
        <v>69</v>
      </c>
      <c r="B560" s="77" t="s">
        <v>212</v>
      </c>
      <c r="C560" s="139" t="s">
        <v>578</v>
      </c>
      <c r="D560" s="143" t="s">
        <v>70</v>
      </c>
      <c r="E560" s="143">
        <v>900100</v>
      </c>
      <c r="F560" s="140">
        <v>969.3</v>
      </c>
      <c r="G560" s="140">
        <v>969.3</v>
      </c>
      <c r="H560" s="140">
        <v>635.9</v>
      </c>
      <c r="I560" s="140">
        <f t="shared" si="264"/>
        <v>65.60404415557619</v>
      </c>
      <c r="J560" s="141">
        <f t="shared" si="259"/>
        <v>65.60404415557619</v>
      </c>
      <c r="K560" s="72"/>
    </row>
    <row r="561" spans="1:11" ht="51" x14ac:dyDescent="0.2">
      <c r="A561" s="168" t="s">
        <v>581</v>
      </c>
      <c r="B561" s="77" t="s">
        <v>212</v>
      </c>
      <c r="C561" s="139" t="s">
        <v>579</v>
      </c>
      <c r="D561" s="143"/>
      <c r="E561" s="143"/>
      <c r="F561" s="140">
        <f>F562</f>
        <v>2592</v>
      </c>
      <c r="G561" s="140">
        <f>G562</f>
        <v>2592</v>
      </c>
      <c r="H561" s="140">
        <f t="shared" ref="H561" si="273">H562</f>
        <v>1296</v>
      </c>
      <c r="I561" s="140">
        <f t="shared" si="264"/>
        <v>50</v>
      </c>
      <c r="J561" s="141">
        <f t="shared" si="259"/>
        <v>50</v>
      </c>
      <c r="K561" s="72"/>
    </row>
    <row r="562" spans="1:11" ht="25.5" x14ac:dyDescent="0.2">
      <c r="A562" s="142" t="s">
        <v>67</v>
      </c>
      <c r="B562" s="77" t="s">
        <v>212</v>
      </c>
      <c r="C562" s="139" t="s">
        <v>579</v>
      </c>
      <c r="D562" s="143" t="s">
        <v>68</v>
      </c>
      <c r="E562" s="143"/>
      <c r="F562" s="140">
        <f>F563</f>
        <v>2592</v>
      </c>
      <c r="G562" s="140">
        <f>G563</f>
        <v>2592</v>
      </c>
      <c r="H562" s="140">
        <f t="shared" si="272"/>
        <v>1296</v>
      </c>
      <c r="I562" s="140">
        <f t="shared" si="264"/>
        <v>50</v>
      </c>
      <c r="J562" s="141">
        <f t="shared" si="259"/>
        <v>50</v>
      </c>
      <c r="K562" s="72"/>
    </row>
    <row r="563" spans="1:11" ht="25.5" x14ac:dyDescent="0.2">
      <c r="A563" s="168" t="s">
        <v>69</v>
      </c>
      <c r="B563" s="77" t="s">
        <v>212</v>
      </c>
      <c r="C563" s="139" t="s">
        <v>579</v>
      </c>
      <c r="D563" s="143" t="s">
        <v>70</v>
      </c>
      <c r="E563" s="143">
        <v>900100</v>
      </c>
      <c r="F563" s="140">
        <v>2592</v>
      </c>
      <c r="G563" s="140">
        <v>2592</v>
      </c>
      <c r="H563" s="140">
        <v>1296</v>
      </c>
      <c r="I563" s="140">
        <f t="shared" si="264"/>
        <v>50</v>
      </c>
      <c r="J563" s="141">
        <f t="shared" si="259"/>
        <v>50</v>
      </c>
      <c r="K563" s="72"/>
    </row>
    <row r="564" spans="1:11" ht="38.25" x14ac:dyDescent="0.2">
      <c r="A564" s="168" t="s">
        <v>582</v>
      </c>
      <c r="B564" s="77" t="s">
        <v>212</v>
      </c>
      <c r="C564" s="139" t="s">
        <v>580</v>
      </c>
      <c r="D564" s="143"/>
      <c r="E564" s="143"/>
      <c r="F564" s="140">
        <f>F565</f>
        <v>1850</v>
      </c>
      <c r="G564" s="140">
        <f>G565</f>
        <v>1850</v>
      </c>
      <c r="H564" s="140">
        <f t="shared" si="272"/>
        <v>0</v>
      </c>
      <c r="I564" s="140">
        <f t="shared" si="264"/>
        <v>0</v>
      </c>
      <c r="J564" s="141">
        <f t="shared" si="259"/>
        <v>0</v>
      </c>
      <c r="K564" s="72"/>
    </row>
    <row r="565" spans="1:11" ht="25.5" x14ac:dyDescent="0.2">
      <c r="A565" s="142" t="s">
        <v>67</v>
      </c>
      <c r="B565" s="77" t="s">
        <v>212</v>
      </c>
      <c r="C565" s="139" t="s">
        <v>580</v>
      </c>
      <c r="D565" s="143" t="s">
        <v>68</v>
      </c>
      <c r="E565" s="143"/>
      <c r="F565" s="140">
        <f>F566</f>
        <v>1850</v>
      </c>
      <c r="G565" s="140">
        <f>G566</f>
        <v>1850</v>
      </c>
      <c r="H565" s="140">
        <f>H566</f>
        <v>0</v>
      </c>
      <c r="I565" s="140">
        <f t="shared" si="264"/>
        <v>0</v>
      </c>
      <c r="J565" s="141">
        <f t="shared" si="259"/>
        <v>0</v>
      </c>
      <c r="K565" s="72"/>
    </row>
    <row r="566" spans="1:11" ht="25.5" x14ac:dyDescent="0.2">
      <c r="A566" s="168" t="s">
        <v>69</v>
      </c>
      <c r="B566" s="77" t="s">
        <v>212</v>
      </c>
      <c r="C566" s="139" t="s">
        <v>580</v>
      </c>
      <c r="D566" s="143" t="s">
        <v>70</v>
      </c>
      <c r="E566" s="143">
        <v>900100</v>
      </c>
      <c r="F566" s="140">
        <v>1850</v>
      </c>
      <c r="G566" s="140">
        <v>1850</v>
      </c>
      <c r="H566" s="140">
        <v>0</v>
      </c>
      <c r="I566" s="140">
        <f t="shared" si="264"/>
        <v>0</v>
      </c>
      <c r="J566" s="141">
        <f t="shared" si="259"/>
        <v>0</v>
      </c>
      <c r="K566" s="72"/>
    </row>
    <row r="567" spans="1:11" ht="38.25" x14ac:dyDescent="0.2">
      <c r="A567" s="168" t="s">
        <v>708</v>
      </c>
      <c r="B567" s="77" t="s">
        <v>212</v>
      </c>
      <c r="C567" s="139" t="s">
        <v>707</v>
      </c>
      <c r="D567" s="143"/>
      <c r="E567" s="143"/>
      <c r="F567" s="140">
        <f>F568</f>
        <v>2200.1</v>
      </c>
      <c r="G567" s="140">
        <f>G568</f>
        <v>485.5</v>
      </c>
      <c r="H567" s="140">
        <f t="shared" ref="H567:H568" si="274">H568</f>
        <v>0</v>
      </c>
      <c r="I567" s="140">
        <f t="shared" si="264"/>
        <v>0</v>
      </c>
      <c r="J567" s="141">
        <f t="shared" si="259"/>
        <v>0</v>
      </c>
      <c r="K567" s="72"/>
    </row>
    <row r="568" spans="1:11" ht="25.5" x14ac:dyDescent="0.2">
      <c r="A568" s="142" t="s">
        <v>67</v>
      </c>
      <c r="B568" s="77" t="s">
        <v>212</v>
      </c>
      <c r="C568" s="139" t="s">
        <v>707</v>
      </c>
      <c r="D568" s="143" t="s">
        <v>68</v>
      </c>
      <c r="E568" s="143"/>
      <c r="F568" s="140">
        <f>F569</f>
        <v>2200.1</v>
      </c>
      <c r="G568" s="140">
        <f>G569</f>
        <v>485.5</v>
      </c>
      <c r="H568" s="140">
        <f t="shared" si="274"/>
        <v>0</v>
      </c>
      <c r="I568" s="140">
        <f t="shared" si="264"/>
        <v>0</v>
      </c>
      <c r="J568" s="141">
        <f t="shared" si="259"/>
        <v>0</v>
      </c>
      <c r="K568" s="72"/>
    </row>
    <row r="569" spans="1:11" ht="25.5" x14ac:dyDescent="0.2">
      <c r="A569" s="168" t="s">
        <v>69</v>
      </c>
      <c r="B569" s="77" t="s">
        <v>212</v>
      </c>
      <c r="C569" s="139" t="s">
        <v>707</v>
      </c>
      <c r="D569" s="143" t="s">
        <v>70</v>
      </c>
      <c r="E569" s="143">
        <v>900100</v>
      </c>
      <c r="F569" s="140">
        <v>2200.1</v>
      </c>
      <c r="G569" s="140">
        <v>485.5</v>
      </c>
      <c r="H569" s="140">
        <v>0</v>
      </c>
      <c r="I569" s="140">
        <f t="shared" si="264"/>
        <v>0</v>
      </c>
      <c r="J569" s="141">
        <f t="shared" si="259"/>
        <v>0</v>
      </c>
      <c r="K569" s="72"/>
    </row>
    <row r="570" spans="1:11" x14ac:dyDescent="0.2">
      <c r="A570" s="92" t="s">
        <v>109</v>
      </c>
      <c r="B570" s="93" t="s">
        <v>354</v>
      </c>
      <c r="C570" s="94"/>
      <c r="D570" s="94"/>
      <c r="E570" s="94"/>
      <c r="F570" s="124">
        <f>F571+F633+F777+F848+F860</f>
        <v>2426403</v>
      </c>
      <c r="G570" s="124">
        <f>G571+G633+G777+G848+G860</f>
        <v>2471682.6</v>
      </c>
      <c r="H570" s="124">
        <f>H571+H633+H777+H848+H860</f>
        <v>1487516.8000000003</v>
      </c>
      <c r="I570" s="124">
        <f t="shared" si="264"/>
        <v>61.305430301561628</v>
      </c>
      <c r="J570" s="134">
        <f t="shared" si="259"/>
        <v>60.182355129254873</v>
      </c>
      <c r="K570" s="72"/>
    </row>
    <row r="571" spans="1:11" x14ac:dyDescent="0.2">
      <c r="A571" s="95" t="s">
        <v>110</v>
      </c>
      <c r="B571" s="80" t="s">
        <v>213</v>
      </c>
      <c r="C571" s="96"/>
      <c r="D571" s="96"/>
      <c r="E571" s="96"/>
      <c r="F571" s="124">
        <f>F572+F608+F622+F602</f>
        <v>810397.4</v>
      </c>
      <c r="G571" s="124">
        <f>G572+G608+G622+G602+G614</f>
        <v>831824.9</v>
      </c>
      <c r="H571" s="124">
        <f t="shared" ref="H571" si="275">H572+H608+H622+H602+H614</f>
        <v>400542.10000000003</v>
      </c>
      <c r="I571" s="124">
        <f t="shared" si="264"/>
        <v>49.425393023225404</v>
      </c>
      <c r="J571" s="134">
        <f t="shared" si="259"/>
        <v>48.1522132843102</v>
      </c>
      <c r="K571" s="72"/>
    </row>
    <row r="572" spans="1:11" x14ac:dyDescent="0.2">
      <c r="A572" s="97" t="s">
        <v>330</v>
      </c>
      <c r="B572" s="80" t="s">
        <v>213</v>
      </c>
      <c r="C572" s="136" t="s">
        <v>184</v>
      </c>
      <c r="D572" s="98"/>
      <c r="E572" s="98"/>
      <c r="F572" s="124">
        <f>F573</f>
        <v>541002.9</v>
      </c>
      <c r="G572" s="124">
        <f>G573</f>
        <v>535732.30000000005</v>
      </c>
      <c r="H572" s="124">
        <f t="shared" ref="H572" si="276">H573</f>
        <v>338880.8</v>
      </c>
      <c r="I572" s="124">
        <f t="shared" si="264"/>
        <v>62.639368476583023</v>
      </c>
      <c r="J572" s="134">
        <f t="shared" si="259"/>
        <v>63.255622257608877</v>
      </c>
      <c r="K572" s="72"/>
    </row>
    <row r="573" spans="1:11" x14ac:dyDescent="0.2">
      <c r="A573" s="108" t="s">
        <v>112</v>
      </c>
      <c r="B573" s="80" t="s">
        <v>213</v>
      </c>
      <c r="C573" s="136" t="s">
        <v>185</v>
      </c>
      <c r="D573" s="86"/>
      <c r="E573" s="86"/>
      <c r="F573" s="124">
        <f>F574+F598+F590</f>
        <v>541002.9</v>
      </c>
      <c r="G573" s="124">
        <f>G574+G598+G590+G594</f>
        <v>535732.30000000005</v>
      </c>
      <c r="H573" s="124">
        <f t="shared" ref="H573" si="277">H574+H598+H590+H594</f>
        <v>338880.8</v>
      </c>
      <c r="I573" s="124">
        <f t="shared" si="264"/>
        <v>62.639368476583023</v>
      </c>
      <c r="J573" s="134">
        <f t="shared" si="259"/>
        <v>63.255622257608877</v>
      </c>
      <c r="K573" s="72"/>
    </row>
    <row r="574" spans="1:11" ht="25.5" x14ac:dyDescent="0.2">
      <c r="A574" s="151" t="s">
        <v>481</v>
      </c>
      <c r="B574" s="80" t="s">
        <v>213</v>
      </c>
      <c r="C574" s="136" t="s">
        <v>482</v>
      </c>
      <c r="D574" s="87"/>
      <c r="E574" s="87"/>
      <c r="F574" s="124">
        <f>F575+F581+F584+F587+F578</f>
        <v>532762.5</v>
      </c>
      <c r="G574" s="124">
        <f>G575+G581+G584+G587+G578</f>
        <v>528372.19999999995</v>
      </c>
      <c r="H574" s="124">
        <f t="shared" ref="H574" si="278">H575+H581+H584+H587+H578</f>
        <v>333339.90000000002</v>
      </c>
      <c r="I574" s="124">
        <f t="shared" si="264"/>
        <v>62.568198775251638</v>
      </c>
      <c r="J574" s="134">
        <f t="shared" si="259"/>
        <v>63.088084498011078</v>
      </c>
      <c r="K574" s="72"/>
    </row>
    <row r="575" spans="1:11" ht="51" x14ac:dyDescent="0.2">
      <c r="A575" s="164" t="s">
        <v>483</v>
      </c>
      <c r="B575" s="77" t="s">
        <v>213</v>
      </c>
      <c r="C575" s="139" t="s">
        <v>484</v>
      </c>
      <c r="D575" s="143"/>
      <c r="E575" s="174"/>
      <c r="F575" s="140">
        <f>F576</f>
        <v>137662.79999999999</v>
      </c>
      <c r="G575" s="140">
        <f>G576</f>
        <v>141901.79999999999</v>
      </c>
      <c r="H575" s="140">
        <f t="shared" ref="H575:H576" si="279">H576</f>
        <v>85400.5</v>
      </c>
      <c r="I575" s="140">
        <f t="shared" si="264"/>
        <v>62.036003916817037</v>
      </c>
      <c r="J575" s="141">
        <f t="shared" si="259"/>
        <v>60.182816567513598</v>
      </c>
      <c r="K575" s="72"/>
    </row>
    <row r="576" spans="1:11" ht="25.5" x14ac:dyDescent="0.2">
      <c r="A576" s="142" t="s">
        <v>83</v>
      </c>
      <c r="B576" s="77" t="s">
        <v>213</v>
      </c>
      <c r="C576" s="139" t="s">
        <v>484</v>
      </c>
      <c r="D576" s="143">
        <v>600</v>
      </c>
      <c r="E576" s="174"/>
      <c r="F576" s="140">
        <f>F577</f>
        <v>137662.79999999999</v>
      </c>
      <c r="G576" s="140">
        <f>G577</f>
        <v>141901.79999999999</v>
      </c>
      <c r="H576" s="140">
        <f t="shared" si="279"/>
        <v>85400.5</v>
      </c>
      <c r="I576" s="140">
        <f t="shared" si="264"/>
        <v>62.036003916817037</v>
      </c>
      <c r="J576" s="141">
        <f t="shared" si="259"/>
        <v>60.182816567513598</v>
      </c>
      <c r="K576" s="72"/>
    </row>
    <row r="577" spans="1:11" ht="13.15" customHeight="1" x14ac:dyDescent="0.2">
      <c r="A577" s="142" t="s">
        <v>85</v>
      </c>
      <c r="B577" s="77" t="s">
        <v>213</v>
      </c>
      <c r="C577" s="139" t="s">
        <v>484</v>
      </c>
      <c r="D577" s="143" t="s">
        <v>86</v>
      </c>
      <c r="E577" s="174" t="s">
        <v>235</v>
      </c>
      <c r="F577" s="140">
        <v>137662.79999999999</v>
      </c>
      <c r="G577" s="140">
        <v>141901.79999999999</v>
      </c>
      <c r="H577" s="140">
        <v>85400.5</v>
      </c>
      <c r="I577" s="140">
        <f t="shared" si="264"/>
        <v>62.036003916817037</v>
      </c>
      <c r="J577" s="141">
        <f t="shared" si="259"/>
        <v>60.182816567513598</v>
      </c>
      <c r="K577" s="72"/>
    </row>
    <row r="578" spans="1:11" ht="70.5" customHeight="1" x14ac:dyDescent="0.2">
      <c r="A578" s="142" t="s">
        <v>485</v>
      </c>
      <c r="B578" s="77" t="s">
        <v>213</v>
      </c>
      <c r="C578" s="139" t="s">
        <v>486</v>
      </c>
      <c r="D578" s="143"/>
      <c r="E578" s="174"/>
      <c r="F578" s="140">
        <f>F579</f>
        <v>10261.299999999999</v>
      </c>
      <c r="G578" s="140">
        <f>G579</f>
        <v>18998.900000000001</v>
      </c>
      <c r="H578" s="140">
        <f t="shared" ref="H578" si="280">H579</f>
        <v>9153</v>
      </c>
      <c r="I578" s="140">
        <f t="shared" si="264"/>
        <v>89.199224269829372</v>
      </c>
      <c r="J578" s="141">
        <f t="shared" si="259"/>
        <v>48.176473374774325</v>
      </c>
      <c r="K578" s="72"/>
    </row>
    <row r="579" spans="1:11" ht="27.6" customHeight="1" x14ac:dyDescent="0.2">
      <c r="A579" s="142" t="s">
        <v>83</v>
      </c>
      <c r="B579" s="77" t="s">
        <v>213</v>
      </c>
      <c r="C579" s="139" t="s">
        <v>486</v>
      </c>
      <c r="D579" s="143" t="s">
        <v>84</v>
      </c>
      <c r="E579" s="174"/>
      <c r="F579" s="140">
        <f>F580</f>
        <v>10261.299999999999</v>
      </c>
      <c r="G579" s="140">
        <f>G580</f>
        <v>18998.900000000001</v>
      </c>
      <c r="H579" s="140">
        <f t="shared" ref="H579" si="281">H580</f>
        <v>9153</v>
      </c>
      <c r="I579" s="140">
        <f t="shared" si="264"/>
        <v>89.199224269829372</v>
      </c>
      <c r="J579" s="141">
        <f t="shared" si="259"/>
        <v>48.176473374774325</v>
      </c>
      <c r="K579" s="72"/>
    </row>
    <row r="580" spans="1:11" ht="13.15" customHeight="1" x14ac:dyDescent="0.2">
      <c r="A580" s="142" t="s">
        <v>85</v>
      </c>
      <c r="B580" s="77" t="s">
        <v>213</v>
      </c>
      <c r="C580" s="139" t="s">
        <v>486</v>
      </c>
      <c r="D580" s="143" t="s">
        <v>86</v>
      </c>
      <c r="E580" s="174" t="s">
        <v>235</v>
      </c>
      <c r="F580" s="175">
        <v>10261.299999999999</v>
      </c>
      <c r="G580" s="175">
        <v>18998.900000000001</v>
      </c>
      <c r="H580" s="140">
        <v>9153</v>
      </c>
      <c r="I580" s="140">
        <f t="shared" si="264"/>
        <v>89.199224269829372</v>
      </c>
      <c r="J580" s="141">
        <f t="shared" si="259"/>
        <v>48.176473374774325</v>
      </c>
      <c r="K580" s="72"/>
    </row>
    <row r="581" spans="1:11" ht="63.75" x14ac:dyDescent="0.2">
      <c r="A581" s="162" t="s">
        <v>487</v>
      </c>
      <c r="B581" s="77" t="s">
        <v>213</v>
      </c>
      <c r="C581" s="139" t="s">
        <v>488</v>
      </c>
      <c r="D581" s="143"/>
      <c r="E581" s="143"/>
      <c r="F581" s="140">
        <f>F582</f>
        <v>47009.4</v>
      </c>
      <c r="G581" s="140">
        <f>G582</f>
        <v>47009.5</v>
      </c>
      <c r="H581" s="140">
        <f t="shared" ref="H581" si="282">H582</f>
        <v>31205.200000000001</v>
      </c>
      <c r="I581" s="140">
        <f t="shared" si="264"/>
        <v>66.380766399911508</v>
      </c>
      <c r="J581" s="141">
        <f t="shared" si="259"/>
        <v>66.380625192780187</v>
      </c>
      <c r="K581" s="72"/>
    </row>
    <row r="582" spans="1:11" ht="25.5" x14ac:dyDescent="0.2">
      <c r="A582" s="142" t="s">
        <v>83</v>
      </c>
      <c r="B582" s="77" t="s">
        <v>213</v>
      </c>
      <c r="C582" s="139" t="s">
        <v>488</v>
      </c>
      <c r="D582" s="143">
        <v>600</v>
      </c>
      <c r="E582" s="174"/>
      <c r="F582" s="140">
        <f>F583</f>
        <v>47009.4</v>
      </c>
      <c r="G582" s="140">
        <f>G583</f>
        <v>47009.5</v>
      </c>
      <c r="H582" s="140">
        <f t="shared" ref="H582" si="283">H583</f>
        <v>31205.200000000001</v>
      </c>
      <c r="I582" s="140">
        <f t="shared" si="264"/>
        <v>66.380766399911508</v>
      </c>
      <c r="J582" s="141">
        <f t="shared" si="259"/>
        <v>66.380625192780187</v>
      </c>
      <c r="K582" s="72"/>
    </row>
    <row r="583" spans="1:11" x14ac:dyDescent="0.2">
      <c r="A583" s="142" t="s">
        <v>85</v>
      </c>
      <c r="B583" s="77" t="s">
        <v>213</v>
      </c>
      <c r="C583" s="139" t="s">
        <v>488</v>
      </c>
      <c r="D583" s="143" t="s">
        <v>86</v>
      </c>
      <c r="E583" s="174" t="s">
        <v>235</v>
      </c>
      <c r="F583" s="140">
        <v>47009.4</v>
      </c>
      <c r="G583" s="140">
        <v>47009.5</v>
      </c>
      <c r="H583" s="140">
        <v>31205.200000000001</v>
      </c>
      <c r="I583" s="140">
        <f t="shared" si="264"/>
        <v>66.380766399911508</v>
      </c>
      <c r="J583" s="141">
        <f t="shared" si="259"/>
        <v>66.380625192780187</v>
      </c>
      <c r="K583" s="72"/>
    </row>
    <row r="584" spans="1:11" ht="114.75" x14ac:dyDescent="0.2">
      <c r="A584" s="162" t="s">
        <v>489</v>
      </c>
      <c r="B584" s="77" t="s">
        <v>213</v>
      </c>
      <c r="C584" s="139" t="s">
        <v>490</v>
      </c>
      <c r="D584" s="143"/>
      <c r="E584" s="174"/>
      <c r="F584" s="140">
        <f>F585</f>
        <v>337129</v>
      </c>
      <c r="G584" s="140">
        <f>G585</f>
        <v>319762</v>
      </c>
      <c r="H584" s="140">
        <f t="shared" ref="H584" si="284">H585</f>
        <v>207581.2</v>
      </c>
      <c r="I584" s="140">
        <f t="shared" si="264"/>
        <v>61.573225679191054</v>
      </c>
      <c r="J584" s="141">
        <f t="shared" si="259"/>
        <v>64.917407321695521</v>
      </c>
      <c r="K584" s="72"/>
    </row>
    <row r="585" spans="1:11" ht="25.5" x14ac:dyDescent="0.2">
      <c r="A585" s="142" t="s">
        <v>83</v>
      </c>
      <c r="B585" s="77" t="s">
        <v>213</v>
      </c>
      <c r="C585" s="139" t="s">
        <v>490</v>
      </c>
      <c r="D585" s="143" t="s">
        <v>84</v>
      </c>
      <c r="E585" s="143"/>
      <c r="F585" s="140">
        <f>F586</f>
        <v>337129</v>
      </c>
      <c r="G585" s="140">
        <f>G586</f>
        <v>319762</v>
      </c>
      <c r="H585" s="140">
        <f t="shared" ref="H585" si="285">H586</f>
        <v>207581.2</v>
      </c>
      <c r="I585" s="140">
        <f t="shared" si="264"/>
        <v>61.573225679191054</v>
      </c>
      <c r="J585" s="141">
        <f t="shared" si="259"/>
        <v>64.917407321695521</v>
      </c>
      <c r="K585" s="72"/>
    </row>
    <row r="586" spans="1:11" x14ac:dyDescent="0.2">
      <c r="A586" s="142" t="s">
        <v>85</v>
      </c>
      <c r="B586" s="77" t="s">
        <v>213</v>
      </c>
      <c r="C586" s="139" t="s">
        <v>490</v>
      </c>
      <c r="D586" s="143" t="s">
        <v>86</v>
      </c>
      <c r="E586" s="143">
        <v>900303</v>
      </c>
      <c r="F586" s="140">
        <v>337129</v>
      </c>
      <c r="G586" s="140">
        <v>319762</v>
      </c>
      <c r="H586" s="140">
        <v>207581.2</v>
      </c>
      <c r="I586" s="140">
        <f t="shared" si="264"/>
        <v>61.573225679191054</v>
      </c>
      <c r="J586" s="141">
        <f t="shared" si="259"/>
        <v>64.917407321695521</v>
      </c>
      <c r="K586" s="72"/>
    </row>
    <row r="587" spans="1:11" ht="25.5" x14ac:dyDescent="0.2">
      <c r="A587" s="142" t="s">
        <v>748</v>
      </c>
      <c r="B587" s="77" t="s">
        <v>213</v>
      </c>
      <c r="C587" s="139" t="s">
        <v>749</v>
      </c>
      <c r="D587" s="143"/>
      <c r="E587" s="143"/>
      <c r="F587" s="140">
        <f>F588</f>
        <v>700</v>
      </c>
      <c r="G587" s="140">
        <f>G588</f>
        <v>700</v>
      </c>
      <c r="H587" s="140">
        <f t="shared" ref="H587:H588" si="286">H588</f>
        <v>0</v>
      </c>
      <c r="I587" s="140">
        <f t="shared" si="264"/>
        <v>0</v>
      </c>
      <c r="J587" s="141">
        <f t="shared" si="259"/>
        <v>0</v>
      </c>
      <c r="K587" s="72"/>
    </row>
    <row r="588" spans="1:11" ht="38.25" x14ac:dyDescent="0.2">
      <c r="A588" s="142" t="s">
        <v>62</v>
      </c>
      <c r="B588" s="77" t="s">
        <v>213</v>
      </c>
      <c r="C588" s="139" t="s">
        <v>749</v>
      </c>
      <c r="D588" s="143" t="s">
        <v>63</v>
      </c>
      <c r="E588" s="143"/>
      <c r="F588" s="140">
        <f>F589</f>
        <v>700</v>
      </c>
      <c r="G588" s="140">
        <f>G589</f>
        <v>700</v>
      </c>
      <c r="H588" s="140">
        <f t="shared" si="286"/>
        <v>0</v>
      </c>
      <c r="I588" s="140">
        <f t="shared" si="264"/>
        <v>0</v>
      </c>
      <c r="J588" s="141">
        <f t="shared" si="259"/>
        <v>0</v>
      </c>
      <c r="K588" s="72"/>
    </row>
    <row r="589" spans="1:11" x14ac:dyDescent="0.2">
      <c r="A589" s="142" t="s">
        <v>81</v>
      </c>
      <c r="B589" s="77" t="s">
        <v>213</v>
      </c>
      <c r="C589" s="139" t="s">
        <v>749</v>
      </c>
      <c r="D589" s="143" t="s">
        <v>82</v>
      </c>
      <c r="E589" s="143">
        <v>900303</v>
      </c>
      <c r="F589" s="140">
        <v>700</v>
      </c>
      <c r="G589" s="140">
        <v>700</v>
      </c>
      <c r="H589" s="140">
        <v>0</v>
      </c>
      <c r="I589" s="140">
        <f t="shared" si="264"/>
        <v>0</v>
      </c>
      <c r="J589" s="141">
        <f t="shared" si="259"/>
        <v>0</v>
      </c>
      <c r="K589" s="72"/>
    </row>
    <row r="590" spans="1:11" ht="51" x14ac:dyDescent="0.2">
      <c r="A590" s="151" t="s">
        <v>540</v>
      </c>
      <c r="B590" s="80" t="s">
        <v>213</v>
      </c>
      <c r="C590" s="136" t="s">
        <v>331</v>
      </c>
      <c r="D590" s="147"/>
      <c r="E590" s="147"/>
      <c r="F590" s="124">
        <f t="shared" ref="F590:G592" si="287">F591</f>
        <v>2646</v>
      </c>
      <c r="G590" s="124">
        <f t="shared" si="287"/>
        <v>2646</v>
      </c>
      <c r="H590" s="124">
        <f t="shared" ref="H590" si="288">H591</f>
        <v>1252.3</v>
      </c>
      <c r="I590" s="140">
        <f t="shared" si="264"/>
        <v>47.328042328042322</v>
      </c>
      <c r="J590" s="134">
        <f t="shared" si="259"/>
        <v>47.328042328042322</v>
      </c>
      <c r="K590" s="72"/>
    </row>
    <row r="591" spans="1:11" ht="51" x14ac:dyDescent="0.2">
      <c r="A591" s="142" t="s">
        <v>798</v>
      </c>
      <c r="B591" s="77" t="s">
        <v>213</v>
      </c>
      <c r="C591" s="139" t="s">
        <v>799</v>
      </c>
      <c r="D591" s="143"/>
      <c r="E591" s="143"/>
      <c r="F591" s="175">
        <f t="shared" si="287"/>
        <v>2646</v>
      </c>
      <c r="G591" s="175">
        <f t="shared" si="287"/>
        <v>2646</v>
      </c>
      <c r="H591" s="175">
        <f t="shared" ref="H591:H592" si="289">H592</f>
        <v>1252.3</v>
      </c>
      <c r="I591" s="140">
        <f t="shared" si="264"/>
        <v>47.328042328042322</v>
      </c>
      <c r="J591" s="141">
        <f t="shared" si="259"/>
        <v>47.328042328042322</v>
      </c>
      <c r="K591" s="72"/>
    </row>
    <row r="592" spans="1:11" ht="25.5" x14ac:dyDescent="0.2">
      <c r="A592" s="142" t="s">
        <v>83</v>
      </c>
      <c r="B592" s="77" t="s">
        <v>213</v>
      </c>
      <c r="C592" s="139" t="s">
        <v>799</v>
      </c>
      <c r="D592" s="143" t="s">
        <v>84</v>
      </c>
      <c r="E592" s="143"/>
      <c r="F592" s="175">
        <f t="shared" si="287"/>
        <v>2646</v>
      </c>
      <c r="G592" s="175">
        <f t="shared" si="287"/>
        <v>2646</v>
      </c>
      <c r="H592" s="175">
        <f t="shared" si="289"/>
        <v>1252.3</v>
      </c>
      <c r="I592" s="140">
        <f t="shared" si="264"/>
        <v>47.328042328042322</v>
      </c>
      <c r="J592" s="141">
        <f t="shared" si="259"/>
        <v>47.328042328042322</v>
      </c>
      <c r="K592" s="72"/>
    </row>
    <row r="593" spans="1:11" x14ac:dyDescent="0.2">
      <c r="A593" s="142" t="s">
        <v>85</v>
      </c>
      <c r="B593" s="77" t="s">
        <v>213</v>
      </c>
      <c r="C593" s="139" t="s">
        <v>799</v>
      </c>
      <c r="D593" s="143" t="s">
        <v>86</v>
      </c>
      <c r="E593" s="143">
        <v>900304</v>
      </c>
      <c r="F593" s="175">
        <v>2646</v>
      </c>
      <c r="G593" s="175">
        <v>2646</v>
      </c>
      <c r="H593" s="175">
        <v>1252.3</v>
      </c>
      <c r="I593" s="140">
        <f t="shared" si="264"/>
        <v>47.328042328042322</v>
      </c>
      <c r="J593" s="141">
        <f t="shared" si="259"/>
        <v>47.328042328042322</v>
      </c>
      <c r="K593" s="72"/>
    </row>
    <row r="594" spans="1:11" x14ac:dyDescent="0.2">
      <c r="A594" s="148" t="s">
        <v>781</v>
      </c>
      <c r="B594" s="80" t="s">
        <v>213</v>
      </c>
      <c r="C594" s="136" t="s">
        <v>783</v>
      </c>
      <c r="D594" s="143"/>
      <c r="E594" s="143"/>
      <c r="F594" s="183">
        <f>F595</f>
        <v>0</v>
      </c>
      <c r="G594" s="183">
        <f t="shared" ref="G594:H596" si="290">G595</f>
        <v>178.8</v>
      </c>
      <c r="H594" s="183">
        <f t="shared" si="290"/>
        <v>0</v>
      </c>
      <c r="I594" s="183">
        <v>0</v>
      </c>
      <c r="J594" s="141">
        <v>0</v>
      </c>
      <c r="K594" s="72"/>
    </row>
    <row r="595" spans="1:11" x14ac:dyDescent="0.2">
      <c r="A595" s="142" t="s">
        <v>782</v>
      </c>
      <c r="B595" s="77" t="s">
        <v>213</v>
      </c>
      <c r="C595" s="139" t="s">
        <v>784</v>
      </c>
      <c r="D595" s="143"/>
      <c r="E595" s="143"/>
      <c r="F595" s="175">
        <f>F596</f>
        <v>0</v>
      </c>
      <c r="G595" s="175">
        <f t="shared" si="290"/>
        <v>178.8</v>
      </c>
      <c r="H595" s="175">
        <f t="shared" si="290"/>
        <v>0</v>
      </c>
      <c r="I595" s="175">
        <v>0</v>
      </c>
      <c r="J595" s="141">
        <v>0</v>
      </c>
      <c r="K595" s="72"/>
    </row>
    <row r="596" spans="1:11" ht="25.5" x14ac:dyDescent="0.2">
      <c r="A596" s="142" t="s">
        <v>83</v>
      </c>
      <c r="B596" s="77" t="s">
        <v>213</v>
      </c>
      <c r="C596" s="139" t="s">
        <v>784</v>
      </c>
      <c r="D596" s="143" t="s">
        <v>84</v>
      </c>
      <c r="E596" s="143"/>
      <c r="F596" s="175">
        <f>F597</f>
        <v>0</v>
      </c>
      <c r="G596" s="175">
        <f t="shared" si="290"/>
        <v>178.8</v>
      </c>
      <c r="H596" s="175">
        <f t="shared" si="290"/>
        <v>0</v>
      </c>
      <c r="I596" s="175">
        <v>0</v>
      </c>
      <c r="J596" s="141">
        <v>0</v>
      </c>
      <c r="K596" s="72"/>
    </row>
    <row r="597" spans="1:11" x14ac:dyDescent="0.2">
      <c r="A597" s="142" t="s">
        <v>85</v>
      </c>
      <c r="B597" s="77" t="s">
        <v>213</v>
      </c>
      <c r="C597" s="139" t="s">
        <v>784</v>
      </c>
      <c r="D597" s="143" t="s">
        <v>86</v>
      </c>
      <c r="E597" s="143">
        <v>900100</v>
      </c>
      <c r="F597" s="175">
        <v>0</v>
      </c>
      <c r="G597" s="175">
        <v>178.8</v>
      </c>
      <c r="H597" s="175">
        <v>0</v>
      </c>
      <c r="I597" s="140">
        <v>0</v>
      </c>
      <c r="J597" s="141">
        <v>0</v>
      </c>
      <c r="K597" s="72"/>
    </row>
    <row r="598" spans="1:11" ht="25.5" x14ac:dyDescent="0.2">
      <c r="A598" s="148" t="s">
        <v>777</v>
      </c>
      <c r="B598" s="80" t="s">
        <v>213</v>
      </c>
      <c r="C598" s="136" t="s">
        <v>779</v>
      </c>
      <c r="D598" s="82"/>
      <c r="E598" s="143"/>
      <c r="F598" s="124">
        <f t="shared" ref="F598:G600" si="291">F599</f>
        <v>5594.4</v>
      </c>
      <c r="G598" s="124">
        <f t="shared" si="291"/>
        <v>4535.3</v>
      </c>
      <c r="H598" s="124">
        <f t="shared" ref="H598:H600" si="292">H599</f>
        <v>4288.6000000000004</v>
      </c>
      <c r="I598" s="124">
        <f t="shared" si="264"/>
        <v>76.658801658801664</v>
      </c>
      <c r="J598" s="134">
        <f t="shared" si="259"/>
        <v>94.560448040923433</v>
      </c>
      <c r="K598" s="72"/>
    </row>
    <row r="599" spans="1:11" ht="76.5" x14ac:dyDescent="0.2">
      <c r="A599" s="142" t="s">
        <v>778</v>
      </c>
      <c r="B599" s="77" t="s">
        <v>213</v>
      </c>
      <c r="C599" s="139" t="s">
        <v>780</v>
      </c>
      <c r="D599" s="82"/>
      <c r="E599" s="143"/>
      <c r="F599" s="140">
        <f t="shared" si="291"/>
        <v>5594.4</v>
      </c>
      <c r="G599" s="140">
        <f t="shared" si="291"/>
        <v>4535.3</v>
      </c>
      <c r="H599" s="140">
        <f t="shared" si="292"/>
        <v>4288.6000000000004</v>
      </c>
      <c r="I599" s="140">
        <f t="shared" si="264"/>
        <v>76.658801658801664</v>
      </c>
      <c r="J599" s="141">
        <f t="shared" si="259"/>
        <v>94.560448040923433</v>
      </c>
      <c r="K599" s="72"/>
    </row>
    <row r="600" spans="1:11" ht="25.5" x14ac:dyDescent="0.2">
      <c r="A600" s="142" t="s">
        <v>83</v>
      </c>
      <c r="B600" s="77" t="s">
        <v>213</v>
      </c>
      <c r="C600" s="139" t="s">
        <v>780</v>
      </c>
      <c r="D600" s="82">
        <v>600</v>
      </c>
      <c r="E600" s="143"/>
      <c r="F600" s="140">
        <f t="shared" si="291"/>
        <v>5594.4</v>
      </c>
      <c r="G600" s="140">
        <f t="shared" si="291"/>
        <v>4535.3</v>
      </c>
      <c r="H600" s="140">
        <f t="shared" si="292"/>
        <v>4288.6000000000004</v>
      </c>
      <c r="I600" s="140">
        <f t="shared" si="264"/>
        <v>76.658801658801664</v>
      </c>
      <c r="J600" s="141">
        <f t="shared" si="259"/>
        <v>94.560448040923433</v>
      </c>
      <c r="K600" s="72"/>
    </row>
    <row r="601" spans="1:11" x14ac:dyDescent="0.2">
      <c r="A601" s="142" t="s">
        <v>85</v>
      </c>
      <c r="B601" s="77" t="s">
        <v>213</v>
      </c>
      <c r="C601" s="139" t="s">
        <v>780</v>
      </c>
      <c r="D601" s="82">
        <v>610</v>
      </c>
      <c r="E601" s="143">
        <v>900100</v>
      </c>
      <c r="F601" s="140">
        <v>5594.4</v>
      </c>
      <c r="G601" s="140">
        <v>4535.3</v>
      </c>
      <c r="H601" s="140">
        <v>4288.6000000000004</v>
      </c>
      <c r="I601" s="140">
        <f t="shared" si="264"/>
        <v>76.658801658801664</v>
      </c>
      <c r="J601" s="141">
        <f t="shared" si="259"/>
        <v>94.560448040923433</v>
      </c>
      <c r="K601" s="72"/>
    </row>
    <row r="602" spans="1:11" ht="25.5" x14ac:dyDescent="0.2">
      <c r="A602" s="137" t="s">
        <v>491</v>
      </c>
      <c r="B602" s="80" t="s">
        <v>213</v>
      </c>
      <c r="C602" s="136" t="s">
        <v>167</v>
      </c>
      <c r="D602" s="87"/>
      <c r="E602" s="147"/>
      <c r="F602" s="124">
        <f t="shared" ref="F602:G606" si="293">F603</f>
        <v>792</v>
      </c>
      <c r="G602" s="124">
        <f t="shared" si="293"/>
        <v>792</v>
      </c>
      <c r="H602" s="124">
        <f t="shared" ref="H602:H603" si="294">H603</f>
        <v>173.5</v>
      </c>
      <c r="I602" s="140">
        <f t="shared" si="264"/>
        <v>21.906565656565657</v>
      </c>
      <c r="J602" s="134">
        <f t="shared" si="259"/>
        <v>21.906565656565657</v>
      </c>
      <c r="K602" s="72"/>
    </row>
    <row r="603" spans="1:11" x14ac:dyDescent="0.2">
      <c r="A603" s="137" t="s">
        <v>492</v>
      </c>
      <c r="B603" s="80" t="s">
        <v>213</v>
      </c>
      <c r="C603" s="136" t="s">
        <v>168</v>
      </c>
      <c r="D603" s="87"/>
      <c r="E603" s="147"/>
      <c r="F603" s="124">
        <f t="shared" si="293"/>
        <v>792</v>
      </c>
      <c r="G603" s="124">
        <f t="shared" si="293"/>
        <v>792</v>
      </c>
      <c r="H603" s="124">
        <f t="shared" si="294"/>
        <v>173.5</v>
      </c>
      <c r="I603" s="140">
        <f t="shared" si="264"/>
        <v>21.906565656565657</v>
      </c>
      <c r="J603" s="134">
        <f t="shared" si="259"/>
        <v>21.906565656565657</v>
      </c>
      <c r="K603" s="72"/>
    </row>
    <row r="604" spans="1:11" ht="38.25" x14ac:dyDescent="0.2">
      <c r="A604" s="165" t="s">
        <v>493</v>
      </c>
      <c r="B604" s="80" t="s">
        <v>213</v>
      </c>
      <c r="C604" s="136" t="s">
        <v>177</v>
      </c>
      <c r="D604" s="87"/>
      <c r="E604" s="147"/>
      <c r="F604" s="124">
        <f t="shared" si="293"/>
        <v>792</v>
      </c>
      <c r="G604" s="124">
        <f t="shared" si="293"/>
        <v>792</v>
      </c>
      <c r="H604" s="124">
        <f t="shared" ref="H604:H606" si="295">H605</f>
        <v>173.5</v>
      </c>
      <c r="I604" s="140">
        <f t="shared" si="264"/>
        <v>21.906565656565657</v>
      </c>
      <c r="J604" s="134">
        <f t="shared" si="259"/>
        <v>21.906565656565657</v>
      </c>
      <c r="K604" s="72"/>
    </row>
    <row r="605" spans="1:11" x14ac:dyDescent="0.2">
      <c r="A605" s="167" t="s">
        <v>246</v>
      </c>
      <c r="B605" s="77" t="s">
        <v>213</v>
      </c>
      <c r="C605" s="139" t="s">
        <v>247</v>
      </c>
      <c r="D605" s="143"/>
      <c r="E605" s="143"/>
      <c r="F605" s="140">
        <f t="shared" si="293"/>
        <v>792</v>
      </c>
      <c r="G605" s="140">
        <f t="shared" si="293"/>
        <v>792</v>
      </c>
      <c r="H605" s="140">
        <f t="shared" si="295"/>
        <v>173.5</v>
      </c>
      <c r="I605" s="140">
        <f t="shared" si="264"/>
        <v>21.906565656565657</v>
      </c>
      <c r="J605" s="141">
        <f t="shared" si="259"/>
        <v>21.906565656565657</v>
      </c>
      <c r="K605" s="72"/>
    </row>
    <row r="606" spans="1:11" ht="25.5" x14ac:dyDescent="0.2">
      <c r="A606" s="142" t="s">
        <v>83</v>
      </c>
      <c r="B606" s="77" t="s">
        <v>213</v>
      </c>
      <c r="C606" s="139" t="s">
        <v>247</v>
      </c>
      <c r="D606" s="143">
        <v>600</v>
      </c>
      <c r="E606" s="143"/>
      <c r="F606" s="140">
        <f t="shared" si="293"/>
        <v>792</v>
      </c>
      <c r="G606" s="140">
        <f t="shared" si="293"/>
        <v>792</v>
      </c>
      <c r="H606" s="140">
        <f t="shared" si="295"/>
        <v>173.5</v>
      </c>
      <c r="I606" s="140">
        <f t="shared" si="264"/>
        <v>21.906565656565657</v>
      </c>
      <c r="J606" s="141">
        <f t="shared" si="259"/>
        <v>21.906565656565657</v>
      </c>
      <c r="K606" s="72"/>
    </row>
    <row r="607" spans="1:11" x14ac:dyDescent="0.2">
      <c r="A607" s="142" t="s">
        <v>85</v>
      </c>
      <c r="B607" s="77" t="s">
        <v>213</v>
      </c>
      <c r="C607" s="139" t="s">
        <v>247</v>
      </c>
      <c r="D607" s="143">
        <v>610</v>
      </c>
      <c r="E607" s="143">
        <v>900100</v>
      </c>
      <c r="F607" s="140">
        <v>792</v>
      </c>
      <c r="G607" s="140">
        <v>792</v>
      </c>
      <c r="H607" s="140">
        <v>173.5</v>
      </c>
      <c r="I607" s="140">
        <f t="shared" si="264"/>
        <v>21.906565656565657</v>
      </c>
      <c r="J607" s="141">
        <f t="shared" ref="J607:J678" si="296">H607/G607*100</f>
        <v>21.906565656565657</v>
      </c>
      <c r="K607" s="72"/>
    </row>
    <row r="608" spans="1:11" ht="25.5" x14ac:dyDescent="0.2">
      <c r="A608" s="170" t="s">
        <v>499</v>
      </c>
      <c r="B608" s="80" t="s">
        <v>213</v>
      </c>
      <c r="C608" s="136" t="s">
        <v>143</v>
      </c>
      <c r="D608" s="143"/>
      <c r="E608" s="143"/>
      <c r="F608" s="124">
        <f>F609</f>
        <v>604.6</v>
      </c>
      <c r="G608" s="124">
        <f>G609</f>
        <v>791.5</v>
      </c>
      <c r="H608" s="124">
        <f t="shared" ref="H608" si="297">H609</f>
        <v>639.4</v>
      </c>
      <c r="I608" s="124">
        <f t="shared" si="264"/>
        <v>105.75587165067813</v>
      </c>
      <c r="J608" s="134">
        <f t="shared" si="296"/>
        <v>80.783322804801003</v>
      </c>
      <c r="K608" s="72"/>
    </row>
    <row r="609" spans="1:11" ht="25.5" x14ac:dyDescent="0.2">
      <c r="A609" s="170" t="s">
        <v>494</v>
      </c>
      <c r="B609" s="80" t="s">
        <v>213</v>
      </c>
      <c r="C609" s="136" t="s">
        <v>496</v>
      </c>
      <c r="D609" s="90"/>
      <c r="E609" s="90"/>
      <c r="F609" s="124">
        <f t="shared" ref="F609:H612" si="298">F610</f>
        <v>604.6</v>
      </c>
      <c r="G609" s="124">
        <f t="shared" si="298"/>
        <v>791.5</v>
      </c>
      <c r="H609" s="124">
        <f t="shared" si="298"/>
        <v>639.4</v>
      </c>
      <c r="I609" s="124">
        <f t="shared" si="264"/>
        <v>105.75587165067813</v>
      </c>
      <c r="J609" s="134">
        <f t="shared" si="296"/>
        <v>80.783322804801003</v>
      </c>
      <c r="K609" s="72"/>
    </row>
    <row r="610" spans="1:11" ht="25.5" x14ac:dyDescent="0.2">
      <c r="A610" s="163" t="s">
        <v>495</v>
      </c>
      <c r="B610" s="80" t="s">
        <v>213</v>
      </c>
      <c r="C610" s="136" t="s">
        <v>497</v>
      </c>
      <c r="D610" s="147"/>
      <c r="E610" s="147"/>
      <c r="F610" s="124">
        <f t="shared" si="298"/>
        <v>604.6</v>
      </c>
      <c r="G610" s="124">
        <f t="shared" si="298"/>
        <v>791.5</v>
      </c>
      <c r="H610" s="124">
        <f t="shared" si="298"/>
        <v>639.4</v>
      </c>
      <c r="I610" s="124">
        <f t="shared" si="264"/>
        <v>105.75587165067813</v>
      </c>
      <c r="J610" s="134">
        <f t="shared" si="296"/>
        <v>80.783322804801003</v>
      </c>
      <c r="K610" s="72"/>
    </row>
    <row r="611" spans="1:11" ht="25.5" x14ac:dyDescent="0.2">
      <c r="A611" s="178" t="s">
        <v>297</v>
      </c>
      <c r="B611" s="77" t="s">
        <v>213</v>
      </c>
      <c r="C611" s="154" t="s">
        <v>498</v>
      </c>
      <c r="D611" s="143"/>
      <c r="E611" s="143"/>
      <c r="F611" s="140">
        <f>F612</f>
        <v>604.6</v>
      </c>
      <c r="G611" s="140">
        <f>G612</f>
        <v>791.5</v>
      </c>
      <c r="H611" s="140">
        <f t="shared" si="298"/>
        <v>639.4</v>
      </c>
      <c r="I611" s="140">
        <f t="shared" si="264"/>
        <v>105.75587165067813</v>
      </c>
      <c r="J611" s="141">
        <f t="shared" si="296"/>
        <v>80.783322804801003</v>
      </c>
      <c r="K611" s="72"/>
    </row>
    <row r="612" spans="1:11" ht="25.5" x14ac:dyDescent="0.2">
      <c r="A612" s="142" t="s">
        <v>83</v>
      </c>
      <c r="B612" s="77" t="s">
        <v>213</v>
      </c>
      <c r="C612" s="154" t="s">
        <v>498</v>
      </c>
      <c r="D612" s="143" t="s">
        <v>84</v>
      </c>
      <c r="E612" s="143"/>
      <c r="F612" s="140">
        <f>F613</f>
        <v>604.6</v>
      </c>
      <c r="G612" s="140">
        <f>G613</f>
        <v>791.5</v>
      </c>
      <c r="H612" s="140">
        <f t="shared" si="298"/>
        <v>639.4</v>
      </c>
      <c r="I612" s="140">
        <f t="shared" si="264"/>
        <v>105.75587165067813</v>
      </c>
      <c r="J612" s="141">
        <f t="shared" si="296"/>
        <v>80.783322804801003</v>
      </c>
      <c r="K612" s="72"/>
    </row>
    <row r="613" spans="1:11" x14ac:dyDescent="0.2">
      <c r="A613" s="142" t="s">
        <v>85</v>
      </c>
      <c r="B613" s="77" t="s">
        <v>213</v>
      </c>
      <c r="C613" s="154" t="s">
        <v>498</v>
      </c>
      <c r="D613" s="143" t="s">
        <v>86</v>
      </c>
      <c r="E613" s="143">
        <v>900100</v>
      </c>
      <c r="F613" s="140">
        <v>604.6</v>
      </c>
      <c r="G613" s="140">
        <v>791.5</v>
      </c>
      <c r="H613" s="140">
        <v>639.4</v>
      </c>
      <c r="I613" s="140">
        <f t="shared" ref="I613:I684" si="299">H613/F613*100</f>
        <v>105.75587165067813</v>
      </c>
      <c r="J613" s="141">
        <f t="shared" si="296"/>
        <v>80.783322804801003</v>
      </c>
      <c r="K613" s="72"/>
    </row>
    <row r="614" spans="1:11" ht="38.25" x14ac:dyDescent="0.2">
      <c r="A614" s="151" t="s">
        <v>480</v>
      </c>
      <c r="B614" s="204" t="s">
        <v>213</v>
      </c>
      <c r="C614" s="136" t="s">
        <v>156</v>
      </c>
      <c r="D614" s="147"/>
      <c r="E614" s="147"/>
      <c r="F614" s="124">
        <f>F615</f>
        <v>0</v>
      </c>
      <c r="G614" s="124">
        <f>G615</f>
        <v>825</v>
      </c>
      <c r="H614" s="124">
        <f t="shared" ref="H614" si="300">H615</f>
        <v>0</v>
      </c>
      <c r="I614" s="124">
        <v>0</v>
      </c>
      <c r="J614" s="134">
        <f t="shared" ref="J614:J621" si="301">H614/G614*100</f>
        <v>0</v>
      </c>
      <c r="K614" s="72"/>
    </row>
    <row r="615" spans="1:11" x14ac:dyDescent="0.2">
      <c r="A615" s="148" t="s">
        <v>850</v>
      </c>
      <c r="B615" s="204" t="s">
        <v>213</v>
      </c>
      <c r="C615" s="136" t="s">
        <v>847</v>
      </c>
      <c r="D615" s="147"/>
      <c r="E615" s="147"/>
      <c r="F615" s="207">
        <f t="shared" ref="F615:H617" si="302">F616</f>
        <v>0</v>
      </c>
      <c r="G615" s="207">
        <f t="shared" si="302"/>
        <v>825</v>
      </c>
      <c r="H615" s="207">
        <f t="shared" si="302"/>
        <v>0</v>
      </c>
      <c r="I615" s="124">
        <v>0</v>
      </c>
      <c r="J615" s="134">
        <f t="shared" si="301"/>
        <v>0</v>
      </c>
      <c r="K615" s="72"/>
    </row>
    <row r="616" spans="1:11" x14ac:dyDescent="0.2">
      <c r="A616" s="148" t="s">
        <v>845</v>
      </c>
      <c r="B616" s="204" t="s">
        <v>213</v>
      </c>
      <c r="C616" s="136" t="s">
        <v>848</v>
      </c>
      <c r="D616" s="147"/>
      <c r="E616" s="147"/>
      <c r="F616" s="207">
        <f t="shared" si="302"/>
        <v>0</v>
      </c>
      <c r="G616" s="207">
        <f t="shared" si="302"/>
        <v>825</v>
      </c>
      <c r="H616" s="207">
        <f t="shared" si="302"/>
        <v>0</v>
      </c>
      <c r="I616" s="124">
        <v>0</v>
      </c>
      <c r="J616" s="134">
        <f t="shared" si="301"/>
        <v>0</v>
      </c>
      <c r="K616" s="72"/>
    </row>
    <row r="617" spans="1:11" ht="25.5" x14ac:dyDescent="0.2">
      <c r="A617" s="142" t="s">
        <v>846</v>
      </c>
      <c r="B617" s="205" t="s">
        <v>213</v>
      </c>
      <c r="C617" s="139" t="s">
        <v>849</v>
      </c>
      <c r="D617" s="143"/>
      <c r="E617" s="143"/>
      <c r="F617" s="206">
        <f t="shared" si="302"/>
        <v>0</v>
      </c>
      <c r="G617" s="206">
        <f t="shared" si="302"/>
        <v>825</v>
      </c>
      <c r="H617" s="206">
        <f t="shared" si="302"/>
        <v>0</v>
      </c>
      <c r="I617" s="140">
        <v>0</v>
      </c>
      <c r="J617" s="141">
        <f t="shared" si="301"/>
        <v>0</v>
      </c>
      <c r="K617" s="72"/>
    </row>
    <row r="618" spans="1:11" ht="25.5" x14ac:dyDescent="0.2">
      <c r="A618" s="142" t="s">
        <v>83</v>
      </c>
      <c r="B618" s="205" t="s">
        <v>213</v>
      </c>
      <c r="C618" s="139" t="s">
        <v>849</v>
      </c>
      <c r="D618" s="143">
        <v>600</v>
      </c>
      <c r="E618" s="143"/>
      <c r="F618" s="206">
        <f>SUM(F619:F621)</f>
        <v>0</v>
      </c>
      <c r="G618" s="206">
        <f>SUM(G619:G621)</f>
        <v>825</v>
      </c>
      <c r="H618" s="206">
        <f t="shared" ref="H618" si="303">SUM(H619:H621)</f>
        <v>0</v>
      </c>
      <c r="I618" s="140">
        <v>0</v>
      </c>
      <c r="J618" s="141">
        <f t="shared" si="301"/>
        <v>0</v>
      </c>
      <c r="K618" s="72"/>
    </row>
    <row r="619" spans="1:11" x14ac:dyDescent="0.2">
      <c r="A619" s="142" t="s">
        <v>85</v>
      </c>
      <c r="B619" s="205" t="s">
        <v>213</v>
      </c>
      <c r="C619" s="139" t="s">
        <v>849</v>
      </c>
      <c r="D619" s="143">
        <v>610</v>
      </c>
      <c r="E619" s="143">
        <v>900100</v>
      </c>
      <c r="F619" s="206">
        <v>0</v>
      </c>
      <c r="G619" s="206">
        <v>147.69999999999999</v>
      </c>
      <c r="H619" s="140">
        <v>0</v>
      </c>
      <c r="I619" s="140">
        <v>0</v>
      </c>
      <c r="J619" s="141">
        <f t="shared" si="301"/>
        <v>0</v>
      </c>
      <c r="K619" s="72"/>
    </row>
    <row r="620" spans="1:11" x14ac:dyDescent="0.2">
      <c r="A620" s="142" t="s">
        <v>85</v>
      </c>
      <c r="B620" s="205" t="s">
        <v>213</v>
      </c>
      <c r="C620" s="139" t="s">
        <v>849</v>
      </c>
      <c r="D620" s="143">
        <v>610</v>
      </c>
      <c r="E620" s="143">
        <v>900302</v>
      </c>
      <c r="F620" s="206">
        <v>0</v>
      </c>
      <c r="G620" s="206">
        <v>669</v>
      </c>
      <c r="H620" s="140">
        <v>0</v>
      </c>
      <c r="I620" s="140">
        <v>0</v>
      </c>
      <c r="J620" s="141">
        <f t="shared" si="301"/>
        <v>0</v>
      </c>
      <c r="K620" s="72"/>
    </row>
    <row r="621" spans="1:11" x14ac:dyDescent="0.2">
      <c r="A621" s="142" t="s">
        <v>85</v>
      </c>
      <c r="B621" s="205" t="s">
        <v>213</v>
      </c>
      <c r="C621" s="139" t="s">
        <v>849</v>
      </c>
      <c r="D621" s="143">
        <v>610</v>
      </c>
      <c r="E621" s="143">
        <v>900900</v>
      </c>
      <c r="F621" s="206">
        <v>0</v>
      </c>
      <c r="G621" s="206">
        <v>8.3000000000000007</v>
      </c>
      <c r="H621" s="140">
        <v>0</v>
      </c>
      <c r="I621" s="140">
        <v>0</v>
      </c>
      <c r="J621" s="141">
        <f t="shared" si="301"/>
        <v>0</v>
      </c>
      <c r="K621" s="72"/>
    </row>
    <row r="622" spans="1:11" ht="25.5" x14ac:dyDescent="0.2">
      <c r="A622" s="148" t="s">
        <v>796</v>
      </c>
      <c r="B622" s="77" t="s">
        <v>213</v>
      </c>
      <c r="C622" s="136" t="s">
        <v>786</v>
      </c>
      <c r="D622" s="147"/>
      <c r="E622" s="147"/>
      <c r="F622" s="124">
        <f>F623</f>
        <v>267997.90000000002</v>
      </c>
      <c r="G622" s="124">
        <f>G623</f>
        <v>293684.09999999998</v>
      </c>
      <c r="H622" s="124">
        <f t="shared" ref="H622:H623" si="304">H623</f>
        <v>60848.4</v>
      </c>
      <c r="I622" s="124">
        <f t="shared" si="299"/>
        <v>22.704804776455337</v>
      </c>
      <c r="J622" s="134">
        <f t="shared" si="296"/>
        <v>20.718997044783833</v>
      </c>
      <c r="K622" s="72"/>
    </row>
    <row r="623" spans="1:11" ht="25.5" x14ac:dyDescent="0.2">
      <c r="A623" s="148" t="s">
        <v>797</v>
      </c>
      <c r="B623" s="77" t="s">
        <v>213</v>
      </c>
      <c r="C623" s="136" t="s">
        <v>787</v>
      </c>
      <c r="D623" s="147"/>
      <c r="E623" s="147"/>
      <c r="F623" s="124">
        <f>F624</f>
        <v>267997.90000000002</v>
      </c>
      <c r="G623" s="124">
        <f>G624</f>
        <v>293684.09999999998</v>
      </c>
      <c r="H623" s="124">
        <f t="shared" si="304"/>
        <v>60848.4</v>
      </c>
      <c r="I623" s="124">
        <f t="shared" si="299"/>
        <v>22.704804776455337</v>
      </c>
      <c r="J623" s="134">
        <f t="shared" si="296"/>
        <v>20.718997044783833</v>
      </c>
      <c r="K623" s="72"/>
    </row>
    <row r="624" spans="1:11" ht="25.5" x14ac:dyDescent="0.2">
      <c r="A624" s="148" t="s">
        <v>785</v>
      </c>
      <c r="B624" s="80" t="s">
        <v>213</v>
      </c>
      <c r="C624" s="136" t="s">
        <v>788</v>
      </c>
      <c r="D624" s="147"/>
      <c r="E624" s="147"/>
      <c r="F624" s="124">
        <f>F625+F629</f>
        <v>267997.90000000002</v>
      </c>
      <c r="G624" s="124">
        <f>G625+G629</f>
        <v>293684.09999999998</v>
      </c>
      <c r="H624" s="124">
        <f t="shared" ref="H624" si="305">H625+H629</f>
        <v>60848.4</v>
      </c>
      <c r="I624" s="124">
        <f t="shared" si="299"/>
        <v>22.704804776455337</v>
      </c>
      <c r="J624" s="134">
        <f t="shared" si="296"/>
        <v>20.718997044783833</v>
      </c>
      <c r="K624" s="72"/>
    </row>
    <row r="625" spans="1:11" ht="38.25" x14ac:dyDescent="0.2">
      <c r="A625" s="142" t="s">
        <v>670</v>
      </c>
      <c r="B625" s="77" t="s">
        <v>213</v>
      </c>
      <c r="C625" s="143" t="s">
        <v>789</v>
      </c>
      <c r="D625" s="143"/>
      <c r="E625" s="143"/>
      <c r="F625" s="140">
        <f>F626</f>
        <v>256263.9</v>
      </c>
      <c r="G625" s="140">
        <f>G626</f>
        <v>281950.09999999998</v>
      </c>
      <c r="H625" s="140">
        <f t="shared" ref="H625" si="306">H626</f>
        <v>60776.9</v>
      </c>
      <c r="I625" s="140">
        <f t="shared" si="299"/>
        <v>23.716528157106794</v>
      </c>
      <c r="J625" s="141">
        <f t="shared" si="296"/>
        <v>21.5559065238849</v>
      </c>
      <c r="K625" s="72"/>
    </row>
    <row r="626" spans="1:11" ht="25.5" x14ac:dyDescent="0.2">
      <c r="A626" s="142" t="s">
        <v>67</v>
      </c>
      <c r="B626" s="77" t="s">
        <v>213</v>
      </c>
      <c r="C626" s="143" t="s">
        <v>789</v>
      </c>
      <c r="D626" s="143">
        <v>200</v>
      </c>
      <c r="E626" s="143"/>
      <c r="F626" s="140">
        <f>F627+F628</f>
        <v>256263.9</v>
      </c>
      <c r="G626" s="140">
        <f>G627+G628</f>
        <v>281950.09999999998</v>
      </c>
      <c r="H626" s="140">
        <f>H627+H628</f>
        <v>60776.9</v>
      </c>
      <c r="I626" s="140">
        <f t="shared" si="299"/>
        <v>23.716528157106794</v>
      </c>
      <c r="J626" s="141">
        <f t="shared" si="296"/>
        <v>21.5559065238849</v>
      </c>
      <c r="K626" s="72"/>
    </row>
    <row r="627" spans="1:11" ht="25.5" x14ac:dyDescent="0.2">
      <c r="A627" s="142" t="s">
        <v>69</v>
      </c>
      <c r="B627" s="77" t="s">
        <v>213</v>
      </c>
      <c r="C627" s="143" t="s">
        <v>789</v>
      </c>
      <c r="D627" s="82">
        <v>240</v>
      </c>
      <c r="E627" s="143">
        <v>900302</v>
      </c>
      <c r="F627" s="140">
        <v>207830</v>
      </c>
      <c r="G627" s="140">
        <v>228661.5</v>
      </c>
      <c r="H627" s="140">
        <v>49290</v>
      </c>
      <c r="I627" s="140">
        <f t="shared" si="299"/>
        <v>23.716499061733149</v>
      </c>
      <c r="J627" s="141">
        <f t="shared" si="296"/>
        <v>21.555880635786963</v>
      </c>
      <c r="K627" s="72"/>
    </row>
    <row r="628" spans="1:11" ht="25.5" x14ac:dyDescent="0.2">
      <c r="A628" s="142" t="s">
        <v>69</v>
      </c>
      <c r="B628" s="77" t="s">
        <v>213</v>
      </c>
      <c r="C628" s="143" t="s">
        <v>789</v>
      </c>
      <c r="D628" s="82">
        <v>240</v>
      </c>
      <c r="E628" s="143">
        <v>900100</v>
      </c>
      <c r="F628" s="140">
        <v>48433.9</v>
      </c>
      <c r="G628" s="140">
        <v>53288.6</v>
      </c>
      <c r="H628" s="140">
        <v>11486.9</v>
      </c>
      <c r="I628" s="140">
        <f t="shared" si="299"/>
        <v>23.716653005436271</v>
      </c>
      <c r="J628" s="141">
        <f t="shared" si="296"/>
        <v>21.556017609770194</v>
      </c>
      <c r="K628" s="72"/>
    </row>
    <row r="629" spans="1:11" ht="38.25" x14ac:dyDescent="0.2">
      <c r="A629" s="142" t="s">
        <v>701</v>
      </c>
      <c r="B629" s="77" t="s">
        <v>213</v>
      </c>
      <c r="C629" s="139" t="s">
        <v>790</v>
      </c>
      <c r="D629" s="82"/>
      <c r="E629" s="143"/>
      <c r="F629" s="140">
        <f>F630</f>
        <v>11734</v>
      </c>
      <c r="G629" s="140">
        <f>G630</f>
        <v>11734</v>
      </c>
      <c r="H629" s="140">
        <f t="shared" ref="H629" si="307">H630</f>
        <v>71.5</v>
      </c>
      <c r="I629" s="140">
        <f t="shared" si="299"/>
        <v>0.60934037838759159</v>
      </c>
      <c r="J629" s="141">
        <f t="shared" si="296"/>
        <v>0.60934037838759159</v>
      </c>
      <c r="K629" s="72"/>
    </row>
    <row r="630" spans="1:11" ht="25.5" x14ac:dyDescent="0.2">
      <c r="A630" s="142" t="s">
        <v>67</v>
      </c>
      <c r="B630" s="77" t="s">
        <v>213</v>
      </c>
      <c r="C630" s="139" t="s">
        <v>790</v>
      </c>
      <c r="D630" s="143">
        <v>200</v>
      </c>
      <c r="E630" s="143"/>
      <c r="F630" s="140">
        <f>F631+F632</f>
        <v>11734</v>
      </c>
      <c r="G630" s="140">
        <f>G631+G632</f>
        <v>11734</v>
      </c>
      <c r="H630" s="140">
        <f t="shared" ref="H630" si="308">H631+H632</f>
        <v>71.5</v>
      </c>
      <c r="I630" s="140">
        <f t="shared" si="299"/>
        <v>0.60934037838759159</v>
      </c>
      <c r="J630" s="141">
        <f t="shared" si="296"/>
        <v>0.60934037838759159</v>
      </c>
      <c r="K630" s="72"/>
    </row>
    <row r="631" spans="1:11" ht="25.5" x14ac:dyDescent="0.2">
      <c r="A631" s="142" t="s">
        <v>69</v>
      </c>
      <c r="B631" s="77" t="s">
        <v>213</v>
      </c>
      <c r="C631" s="139" t="s">
        <v>790</v>
      </c>
      <c r="D631" s="82">
        <v>240</v>
      </c>
      <c r="E631" s="143">
        <v>900302</v>
      </c>
      <c r="F631" s="140">
        <v>9516.2999999999993</v>
      </c>
      <c r="G631" s="140">
        <v>9516.2999999999993</v>
      </c>
      <c r="H631" s="140">
        <v>58</v>
      </c>
      <c r="I631" s="140">
        <f t="shared" si="299"/>
        <v>0.60948057543372958</v>
      </c>
      <c r="J631" s="141">
        <f t="shared" si="296"/>
        <v>0.60948057543372958</v>
      </c>
      <c r="K631" s="72"/>
    </row>
    <row r="632" spans="1:11" ht="25.5" x14ac:dyDescent="0.2">
      <c r="A632" s="142" t="s">
        <v>69</v>
      </c>
      <c r="B632" s="77" t="s">
        <v>213</v>
      </c>
      <c r="C632" s="139" t="s">
        <v>790</v>
      </c>
      <c r="D632" s="82">
        <v>240</v>
      </c>
      <c r="E632" s="143">
        <v>900100</v>
      </c>
      <c r="F632" s="140">
        <v>2217.6999999999998</v>
      </c>
      <c r="G632" s="140">
        <v>2217.6999999999998</v>
      </c>
      <c r="H632" s="140">
        <v>13.5</v>
      </c>
      <c r="I632" s="140">
        <f t="shared" si="299"/>
        <v>0.60873878342426846</v>
      </c>
      <c r="J632" s="141">
        <f t="shared" si="296"/>
        <v>0.60873878342426846</v>
      </c>
      <c r="K632" s="72"/>
    </row>
    <row r="633" spans="1:11" ht="15" customHeight="1" x14ac:dyDescent="0.2">
      <c r="A633" s="148" t="s">
        <v>111</v>
      </c>
      <c r="B633" s="102" t="s">
        <v>214</v>
      </c>
      <c r="C633" s="153"/>
      <c r="D633" s="147"/>
      <c r="E633" s="147"/>
      <c r="F633" s="124">
        <f>F634+F728+F742+F758</f>
        <v>1410317.7</v>
      </c>
      <c r="G633" s="124">
        <f>G634+G728+G742+G758+G750</f>
        <v>1431362.9000000001</v>
      </c>
      <c r="H633" s="124">
        <f>H634+H728+H742+H758</f>
        <v>945341.90000000014</v>
      </c>
      <c r="I633" s="124">
        <f t="shared" si="299"/>
        <v>67.030421585150648</v>
      </c>
      <c r="J633" s="134">
        <f t="shared" si="296"/>
        <v>66.044879324453646</v>
      </c>
      <c r="K633" s="122" t="e">
        <f>K634+K728+K742+#REF!</f>
        <v>#REF!</v>
      </c>
    </row>
    <row r="634" spans="1:11" ht="15" customHeight="1" x14ac:dyDescent="0.2">
      <c r="A634" s="97" t="s">
        <v>330</v>
      </c>
      <c r="B634" s="102" t="s">
        <v>214</v>
      </c>
      <c r="C634" s="136" t="s">
        <v>184</v>
      </c>
      <c r="D634" s="147"/>
      <c r="E634" s="147"/>
      <c r="F634" s="124">
        <f>F635</f>
        <v>1061121.3</v>
      </c>
      <c r="G634" s="124">
        <f>G635</f>
        <v>1059205.4000000001</v>
      </c>
      <c r="H634" s="124">
        <f t="shared" ref="H634" si="309">H635</f>
        <v>696872.9</v>
      </c>
      <c r="I634" s="124">
        <f t="shared" si="299"/>
        <v>65.673255263088208</v>
      </c>
      <c r="J634" s="134">
        <f t="shared" si="296"/>
        <v>65.792045622123894</v>
      </c>
      <c r="K634" s="74"/>
    </row>
    <row r="635" spans="1:11" ht="16.5" customHeight="1" x14ac:dyDescent="0.2">
      <c r="A635" s="108" t="s">
        <v>112</v>
      </c>
      <c r="B635" s="102" t="s">
        <v>214</v>
      </c>
      <c r="C635" s="136" t="s">
        <v>185</v>
      </c>
      <c r="D635" s="147"/>
      <c r="E635" s="147"/>
      <c r="F635" s="124">
        <f>F636+F688+F715+F709+F724</f>
        <v>1061121.3</v>
      </c>
      <c r="G635" s="124">
        <f>G636+G688+G715+G709+G724</f>
        <v>1059205.4000000001</v>
      </c>
      <c r="H635" s="124">
        <f t="shared" ref="H635" si="310">H636+H688+H715+H709+H724</f>
        <v>696872.9</v>
      </c>
      <c r="I635" s="124">
        <f t="shared" si="299"/>
        <v>65.673255263088208</v>
      </c>
      <c r="J635" s="134">
        <f t="shared" si="296"/>
        <v>65.792045622123894</v>
      </c>
      <c r="K635" s="74"/>
    </row>
    <row r="636" spans="1:11" ht="31.5" customHeight="1" x14ac:dyDescent="0.2">
      <c r="A636" s="151" t="s">
        <v>481</v>
      </c>
      <c r="B636" s="102" t="s">
        <v>214</v>
      </c>
      <c r="C636" s="136" t="s">
        <v>482</v>
      </c>
      <c r="D636" s="147"/>
      <c r="E636" s="147"/>
      <c r="F636" s="124">
        <f>F637+F648+F653+F658+F663+F666+F673+F683+F680</f>
        <v>965969.2</v>
      </c>
      <c r="G636" s="124">
        <f>G637+G648+G653+G658+G663+G666+G673+G683+G680</f>
        <v>965198.8</v>
      </c>
      <c r="H636" s="124">
        <f t="shared" ref="H636" si="311">H637+H648+H653+H658+H663+H666+H673+H683+H680</f>
        <v>640846.1</v>
      </c>
      <c r="I636" s="124">
        <f t="shared" si="299"/>
        <v>66.342291244896828</v>
      </c>
      <c r="J636" s="134">
        <f t="shared" si="296"/>
        <v>66.395244171459794</v>
      </c>
      <c r="K636" s="74"/>
    </row>
    <row r="637" spans="1:11" ht="51" x14ac:dyDescent="0.2">
      <c r="A637" s="164" t="s">
        <v>483</v>
      </c>
      <c r="B637" s="109" t="s">
        <v>214</v>
      </c>
      <c r="C637" s="139" t="s">
        <v>484</v>
      </c>
      <c r="D637" s="82"/>
      <c r="E637" s="82"/>
      <c r="F637" s="140">
        <f>F638+F640+F644+F646+F642</f>
        <v>108556</v>
      </c>
      <c r="G637" s="140">
        <f>G638+G640+G644+G646+G642</f>
        <v>114683.7</v>
      </c>
      <c r="H637" s="140">
        <f t="shared" ref="H637" si="312">H638+H640+H644+H646+H642</f>
        <v>67477.799999999988</v>
      </c>
      <c r="I637" s="140">
        <f t="shared" si="299"/>
        <v>62.15943844651607</v>
      </c>
      <c r="J637" s="141">
        <f t="shared" si="296"/>
        <v>58.838178398499522</v>
      </c>
      <c r="K637" s="74">
        <f>K638+K650+K661+K666+K674+K645+K679+K669</f>
        <v>0</v>
      </c>
    </row>
    <row r="638" spans="1:11" ht="38.25" x14ac:dyDescent="0.2">
      <c r="A638" s="142" t="s">
        <v>62</v>
      </c>
      <c r="B638" s="109" t="s">
        <v>214</v>
      </c>
      <c r="C638" s="139" t="s">
        <v>484</v>
      </c>
      <c r="D638" s="143" t="s">
        <v>63</v>
      </c>
      <c r="E638" s="143"/>
      <c r="F638" s="140">
        <f>F639</f>
        <v>6820.9</v>
      </c>
      <c r="G638" s="140">
        <f>G639</f>
        <v>6820.9</v>
      </c>
      <c r="H638" s="140">
        <f t="shared" ref="H638" si="313">H639</f>
        <v>3748.5</v>
      </c>
      <c r="I638" s="140">
        <f t="shared" si="299"/>
        <v>54.956090838452411</v>
      </c>
      <c r="J638" s="141">
        <f t="shared" si="296"/>
        <v>54.956090838452411</v>
      </c>
      <c r="K638" s="72"/>
    </row>
    <row r="639" spans="1:11" x14ac:dyDescent="0.2">
      <c r="A639" s="142" t="s">
        <v>81</v>
      </c>
      <c r="B639" s="109" t="s">
        <v>214</v>
      </c>
      <c r="C639" s="139" t="s">
        <v>484</v>
      </c>
      <c r="D639" s="143" t="s">
        <v>82</v>
      </c>
      <c r="E639" s="174" t="s">
        <v>235</v>
      </c>
      <c r="F639" s="140">
        <v>6820.9</v>
      </c>
      <c r="G639" s="140">
        <v>6820.9</v>
      </c>
      <c r="H639" s="140">
        <v>3748.5</v>
      </c>
      <c r="I639" s="140">
        <f t="shared" si="299"/>
        <v>54.956090838452411</v>
      </c>
      <c r="J639" s="141">
        <f t="shared" si="296"/>
        <v>54.956090838452411</v>
      </c>
      <c r="K639" s="72"/>
    </row>
    <row r="640" spans="1:11" ht="25.5" x14ac:dyDescent="0.2">
      <c r="A640" s="142" t="s">
        <v>67</v>
      </c>
      <c r="B640" s="109" t="s">
        <v>214</v>
      </c>
      <c r="C640" s="139" t="s">
        <v>484</v>
      </c>
      <c r="D640" s="143" t="s">
        <v>68</v>
      </c>
      <c r="E640" s="174"/>
      <c r="F640" s="140">
        <f>F641</f>
        <v>4740.6000000000004</v>
      </c>
      <c r="G640" s="140">
        <f>G641</f>
        <v>4720.8</v>
      </c>
      <c r="H640" s="140">
        <f t="shared" ref="H640" si="314">H641</f>
        <v>2464.1</v>
      </c>
      <c r="I640" s="140">
        <f t="shared" si="299"/>
        <v>51.978652491245825</v>
      </c>
      <c r="J640" s="141">
        <f t="shared" si="296"/>
        <v>52.196661582782575</v>
      </c>
      <c r="K640" s="72"/>
    </row>
    <row r="641" spans="1:68" ht="25.5" x14ac:dyDescent="0.2">
      <c r="A641" s="142" t="s">
        <v>69</v>
      </c>
      <c r="B641" s="109" t="s">
        <v>214</v>
      </c>
      <c r="C641" s="139" t="s">
        <v>484</v>
      </c>
      <c r="D641" s="143" t="s">
        <v>70</v>
      </c>
      <c r="E641" s="174" t="s">
        <v>235</v>
      </c>
      <c r="F641" s="175">
        <v>4740.6000000000004</v>
      </c>
      <c r="G641" s="175">
        <v>4720.8</v>
      </c>
      <c r="H641" s="140">
        <v>2464.1</v>
      </c>
      <c r="I641" s="140">
        <f t="shared" si="299"/>
        <v>51.978652491245825</v>
      </c>
      <c r="J641" s="141">
        <f t="shared" si="296"/>
        <v>52.196661582782575</v>
      </c>
      <c r="K641" s="72"/>
    </row>
    <row r="642" spans="1:68" x14ac:dyDescent="0.2">
      <c r="A642" s="142" t="s">
        <v>113</v>
      </c>
      <c r="B642" s="109" t="s">
        <v>214</v>
      </c>
      <c r="C642" s="139" t="s">
        <v>484</v>
      </c>
      <c r="D642" s="143">
        <v>300</v>
      </c>
      <c r="E642" s="174"/>
      <c r="F642" s="140">
        <f>F643</f>
        <v>571.1</v>
      </c>
      <c r="G642" s="140">
        <f>G643</f>
        <v>571.1</v>
      </c>
      <c r="H642" s="140">
        <f t="shared" ref="H642" si="315">H643</f>
        <v>318.89999999999998</v>
      </c>
      <c r="I642" s="140">
        <f t="shared" si="299"/>
        <v>55.839607774470309</v>
      </c>
      <c r="J642" s="141">
        <f t="shared" si="296"/>
        <v>55.839607774470309</v>
      </c>
      <c r="K642" s="72"/>
    </row>
    <row r="643" spans="1:68" ht="25.5" x14ac:dyDescent="0.2">
      <c r="A643" s="142" t="s">
        <v>115</v>
      </c>
      <c r="B643" s="109" t="s">
        <v>214</v>
      </c>
      <c r="C643" s="139" t="s">
        <v>484</v>
      </c>
      <c r="D643" s="143">
        <v>320</v>
      </c>
      <c r="E643" s="174" t="s">
        <v>235</v>
      </c>
      <c r="F643" s="140">
        <v>571.1</v>
      </c>
      <c r="G643" s="140">
        <v>571.1</v>
      </c>
      <c r="H643" s="140">
        <v>318.89999999999998</v>
      </c>
      <c r="I643" s="140">
        <f t="shared" si="299"/>
        <v>55.839607774470309</v>
      </c>
      <c r="J643" s="141">
        <f t="shared" si="296"/>
        <v>55.839607774470309</v>
      </c>
      <c r="K643" s="72"/>
    </row>
    <row r="644" spans="1:68" ht="25.5" x14ac:dyDescent="0.2">
      <c r="A644" s="142" t="s">
        <v>83</v>
      </c>
      <c r="B644" s="109" t="s">
        <v>214</v>
      </c>
      <c r="C644" s="139" t="s">
        <v>484</v>
      </c>
      <c r="D644" s="143" t="s">
        <v>84</v>
      </c>
      <c r="E644" s="174"/>
      <c r="F644" s="140">
        <f>F645</f>
        <v>96028.7</v>
      </c>
      <c r="G644" s="140">
        <f>G645</f>
        <v>102173.7</v>
      </c>
      <c r="H644" s="140">
        <f t="shared" ref="H644" si="316">H645</f>
        <v>60651.6</v>
      </c>
      <c r="I644" s="140">
        <f t="shared" si="299"/>
        <v>63.159867831179639</v>
      </c>
      <c r="J644" s="141">
        <f t="shared" si="296"/>
        <v>59.3612642000828</v>
      </c>
      <c r="K644" s="72"/>
    </row>
    <row r="645" spans="1:68" x14ac:dyDescent="0.2">
      <c r="A645" s="142" t="s">
        <v>85</v>
      </c>
      <c r="B645" s="109" t="s">
        <v>214</v>
      </c>
      <c r="C645" s="139" t="s">
        <v>484</v>
      </c>
      <c r="D645" s="143" t="s">
        <v>86</v>
      </c>
      <c r="E645" s="174" t="s">
        <v>235</v>
      </c>
      <c r="F645" s="140">
        <v>96028.7</v>
      </c>
      <c r="G645" s="140">
        <v>102173.7</v>
      </c>
      <c r="H645" s="140">
        <v>60651.6</v>
      </c>
      <c r="I645" s="140">
        <f t="shared" si="299"/>
        <v>63.159867831179639</v>
      </c>
      <c r="J645" s="141">
        <f t="shared" si="296"/>
        <v>59.3612642000828</v>
      </c>
      <c r="K645" s="72"/>
    </row>
    <row r="646" spans="1:68" x14ac:dyDescent="0.2">
      <c r="A646" s="142" t="s">
        <v>72</v>
      </c>
      <c r="B646" s="109" t="s">
        <v>214</v>
      </c>
      <c r="C646" s="139" t="s">
        <v>484</v>
      </c>
      <c r="D646" s="143" t="s">
        <v>73</v>
      </c>
      <c r="E646" s="174"/>
      <c r="F646" s="140">
        <f>F647</f>
        <v>394.7</v>
      </c>
      <c r="G646" s="140">
        <f>G647</f>
        <v>397.2</v>
      </c>
      <c r="H646" s="140">
        <f t="shared" ref="H646" si="317">H647</f>
        <v>294.7</v>
      </c>
      <c r="I646" s="140">
        <f t="shared" si="299"/>
        <v>74.664302001520142</v>
      </c>
      <c r="J646" s="141">
        <f t="shared" si="296"/>
        <v>74.194360523665665</v>
      </c>
      <c r="K646" s="72"/>
    </row>
    <row r="647" spans="1:68" x14ac:dyDescent="0.2">
      <c r="A647" s="142" t="s">
        <v>74</v>
      </c>
      <c r="B647" s="109" t="s">
        <v>214</v>
      </c>
      <c r="C647" s="139" t="s">
        <v>484</v>
      </c>
      <c r="D647" s="143" t="s">
        <v>75</v>
      </c>
      <c r="E647" s="174" t="s">
        <v>235</v>
      </c>
      <c r="F647" s="140">
        <v>394.7</v>
      </c>
      <c r="G647" s="140">
        <v>397.2</v>
      </c>
      <c r="H647" s="140">
        <v>294.7</v>
      </c>
      <c r="I647" s="140">
        <f t="shared" si="299"/>
        <v>74.664302001520142</v>
      </c>
      <c r="J647" s="141">
        <f t="shared" si="296"/>
        <v>74.194360523665665</v>
      </c>
      <c r="K647" s="72"/>
    </row>
    <row r="648" spans="1:68" s="120" customFormat="1" ht="63.75" x14ac:dyDescent="0.2">
      <c r="A648" s="162" t="s">
        <v>485</v>
      </c>
      <c r="B648" s="109" t="s">
        <v>214</v>
      </c>
      <c r="C648" s="139" t="s">
        <v>486</v>
      </c>
      <c r="D648" s="143"/>
      <c r="E648" s="174"/>
      <c r="F648" s="140">
        <f>F649+F651</f>
        <v>23689.200000000001</v>
      </c>
      <c r="G648" s="140">
        <f>G649+G651</f>
        <v>9022.2000000000007</v>
      </c>
      <c r="H648" s="140">
        <f>H649+H651</f>
        <v>6819.5</v>
      </c>
      <c r="I648" s="140">
        <f t="shared" si="299"/>
        <v>28.787379903078197</v>
      </c>
      <c r="J648" s="141">
        <f t="shared" si="296"/>
        <v>75.585777304870206</v>
      </c>
      <c r="K648" s="72"/>
      <c r="L648" s="71"/>
      <c r="M648" s="71"/>
      <c r="N648" s="71"/>
      <c r="O648" s="71"/>
      <c r="P648" s="71"/>
      <c r="Q648" s="71"/>
      <c r="R648" s="71"/>
      <c r="S648" s="71"/>
      <c r="T648" s="71"/>
      <c r="U648" s="71"/>
      <c r="V648" s="71"/>
      <c r="W648" s="71"/>
      <c r="X648" s="71"/>
      <c r="Y648" s="71"/>
      <c r="Z648" s="71"/>
      <c r="AA648" s="71"/>
      <c r="AB648" s="71"/>
      <c r="AC648" s="71"/>
      <c r="AD648" s="71"/>
      <c r="AE648" s="71"/>
      <c r="AF648" s="71"/>
      <c r="AG648" s="71"/>
      <c r="AH648" s="71"/>
      <c r="AI648" s="71"/>
      <c r="AJ648" s="71"/>
      <c r="AK648" s="71"/>
      <c r="AL648" s="71"/>
      <c r="AM648" s="71"/>
      <c r="AN648" s="71"/>
      <c r="AO648" s="71"/>
      <c r="AP648" s="71"/>
      <c r="AQ648" s="71"/>
      <c r="AR648" s="71"/>
      <c r="AS648" s="71"/>
      <c r="AT648" s="71"/>
      <c r="AU648" s="71"/>
      <c r="AV648" s="71"/>
      <c r="AW648" s="71"/>
      <c r="AX648" s="71"/>
      <c r="AY648" s="71"/>
      <c r="AZ648" s="71"/>
      <c r="BA648" s="71"/>
      <c r="BB648" s="71"/>
      <c r="BC648" s="71"/>
      <c r="BD648" s="71"/>
      <c r="BE648" s="71"/>
      <c r="BF648" s="71"/>
      <c r="BG648" s="71"/>
      <c r="BH648" s="71"/>
      <c r="BI648" s="71"/>
      <c r="BJ648" s="71"/>
      <c r="BK648" s="71"/>
      <c r="BL648" s="71"/>
      <c r="BM648" s="71"/>
      <c r="BN648" s="71"/>
      <c r="BO648" s="71"/>
      <c r="BP648" s="71"/>
    </row>
    <row r="649" spans="1:68" ht="25.5" x14ac:dyDescent="0.2">
      <c r="A649" s="142" t="s">
        <v>67</v>
      </c>
      <c r="B649" s="109" t="s">
        <v>214</v>
      </c>
      <c r="C649" s="139" t="s">
        <v>486</v>
      </c>
      <c r="D649" s="143" t="s">
        <v>68</v>
      </c>
      <c r="E649" s="174"/>
      <c r="F649" s="140">
        <f>F650</f>
        <v>14762.7</v>
      </c>
      <c r="G649" s="140">
        <f>G650</f>
        <v>876.2</v>
      </c>
      <c r="H649" s="140">
        <f t="shared" ref="H649" si="318">H650</f>
        <v>766.7</v>
      </c>
      <c r="I649" s="140">
        <f t="shared" si="299"/>
        <v>5.1934944149782902</v>
      </c>
      <c r="J649" s="141">
        <f t="shared" si="296"/>
        <v>87.5028532298562</v>
      </c>
      <c r="K649" s="72"/>
    </row>
    <row r="650" spans="1:68" ht="25.5" x14ac:dyDescent="0.2">
      <c r="A650" s="142" t="s">
        <v>69</v>
      </c>
      <c r="B650" s="109" t="s">
        <v>214</v>
      </c>
      <c r="C650" s="139" t="s">
        <v>486</v>
      </c>
      <c r="D650" s="143" t="s">
        <v>70</v>
      </c>
      <c r="E650" s="174" t="s">
        <v>235</v>
      </c>
      <c r="F650" s="140">
        <v>14762.7</v>
      </c>
      <c r="G650" s="140">
        <v>876.2</v>
      </c>
      <c r="H650" s="140">
        <v>766.7</v>
      </c>
      <c r="I650" s="140">
        <f t="shared" si="299"/>
        <v>5.1934944149782902</v>
      </c>
      <c r="J650" s="141">
        <f t="shared" si="296"/>
        <v>87.5028532298562</v>
      </c>
      <c r="K650" s="72"/>
    </row>
    <row r="651" spans="1:68" ht="25.5" x14ac:dyDescent="0.2">
      <c r="A651" s="142" t="s">
        <v>83</v>
      </c>
      <c r="B651" s="109" t="s">
        <v>214</v>
      </c>
      <c r="C651" s="139" t="s">
        <v>486</v>
      </c>
      <c r="D651" s="143" t="s">
        <v>84</v>
      </c>
      <c r="E651" s="174"/>
      <c r="F651" s="140">
        <f>F652</f>
        <v>8926.5</v>
      </c>
      <c r="G651" s="140">
        <f>G652</f>
        <v>8146</v>
      </c>
      <c r="H651" s="140">
        <f t="shared" ref="H651" si="319">H652</f>
        <v>6052.8</v>
      </c>
      <c r="I651" s="140">
        <f t="shared" si="299"/>
        <v>67.807091245168877</v>
      </c>
      <c r="J651" s="141">
        <f t="shared" si="296"/>
        <v>74.303952860299532</v>
      </c>
      <c r="K651" s="72"/>
    </row>
    <row r="652" spans="1:68" x14ac:dyDescent="0.2">
      <c r="A652" s="142" t="s">
        <v>85</v>
      </c>
      <c r="B652" s="109" t="s">
        <v>214</v>
      </c>
      <c r="C652" s="139" t="s">
        <v>486</v>
      </c>
      <c r="D652" s="143" t="s">
        <v>86</v>
      </c>
      <c r="E652" s="174" t="s">
        <v>235</v>
      </c>
      <c r="F652" s="175">
        <v>8926.5</v>
      </c>
      <c r="G652" s="175">
        <v>8146</v>
      </c>
      <c r="H652" s="140">
        <v>6052.8</v>
      </c>
      <c r="I652" s="140">
        <f t="shared" si="299"/>
        <v>67.807091245168877</v>
      </c>
      <c r="J652" s="141">
        <f t="shared" si="296"/>
        <v>74.303952860299532</v>
      </c>
      <c r="K652" s="72"/>
    </row>
    <row r="653" spans="1:68" ht="63.75" x14ac:dyDescent="0.2">
      <c r="A653" s="162" t="s">
        <v>487</v>
      </c>
      <c r="B653" s="109" t="s">
        <v>214</v>
      </c>
      <c r="C653" s="139" t="s">
        <v>488</v>
      </c>
      <c r="D653" s="143"/>
      <c r="E653" s="174"/>
      <c r="F653" s="140">
        <f>F654+F656</f>
        <v>45843.6</v>
      </c>
      <c r="G653" s="140">
        <f>G654+G656</f>
        <v>45843.6</v>
      </c>
      <c r="H653" s="140">
        <f t="shared" ref="H653" si="320">H654+H656</f>
        <v>30869.200000000001</v>
      </c>
      <c r="I653" s="140">
        <f t="shared" si="299"/>
        <v>67.335898576900604</v>
      </c>
      <c r="J653" s="141">
        <f t="shared" si="296"/>
        <v>67.335898576900604</v>
      </c>
      <c r="K653" s="72"/>
    </row>
    <row r="654" spans="1:68" ht="25.5" x14ac:dyDescent="0.2">
      <c r="A654" s="142" t="s">
        <v>67</v>
      </c>
      <c r="B654" s="109" t="s">
        <v>214</v>
      </c>
      <c r="C654" s="139" t="s">
        <v>488</v>
      </c>
      <c r="D654" s="143" t="s">
        <v>68</v>
      </c>
      <c r="E654" s="174"/>
      <c r="F654" s="140">
        <f>F655</f>
        <v>3478.5</v>
      </c>
      <c r="G654" s="140">
        <f>G655</f>
        <v>3478.5</v>
      </c>
      <c r="H654" s="140">
        <f t="shared" ref="H654" si="321">H655</f>
        <v>2319</v>
      </c>
      <c r="I654" s="140">
        <f t="shared" si="299"/>
        <v>66.666666666666657</v>
      </c>
      <c r="J654" s="141">
        <f t="shared" si="296"/>
        <v>66.666666666666657</v>
      </c>
      <c r="K654" s="72"/>
    </row>
    <row r="655" spans="1:68" ht="25.5" x14ac:dyDescent="0.2">
      <c r="A655" s="142" t="s">
        <v>69</v>
      </c>
      <c r="B655" s="109" t="s">
        <v>214</v>
      </c>
      <c r="C655" s="139" t="s">
        <v>488</v>
      </c>
      <c r="D655" s="143" t="s">
        <v>70</v>
      </c>
      <c r="E655" s="174" t="s">
        <v>235</v>
      </c>
      <c r="F655" s="140">
        <v>3478.5</v>
      </c>
      <c r="G655" s="140">
        <v>3478.5</v>
      </c>
      <c r="H655" s="140">
        <v>2319</v>
      </c>
      <c r="I655" s="140">
        <f t="shared" si="299"/>
        <v>66.666666666666657</v>
      </c>
      <c r="J655" s="141">
        <f t="shared" si="296"/>
        <v>66.666666666666657</v>
      </c>
      <c r="K655" s="73">
        <f t="shared" ref="K655" si="322">K656</f>
        <v>0</v>
      </c>
    </row>
    <row r="656" spans="1:68" ht="25.5" x14ac:dyDescent="0.2">
      <c r="A656" s="142" t="s">
        <v>83</v>
      </c>
      <c r="B656" s="109" t="s">
        <v>214</v>
      </c>
      <c r="C656" s="139" t="s">
        <v>488</v>
      </c>
      <c r="D656" s="143" t="s">
        <v>84</v>
      </c>
      <c r="E656" s="174"/>
      <c r="F656" s="140">
        <f>F657</f>
        <v>42365.1</v>
      </c>
      <c r="G656" s="140">
        <f>G657</f>
        <v>42365.1</v>
      </c>
      <c r="H656" s="140">
        <f t="shared" ref="H656" si="323">H657</f>
        <v>28550.2</v>
      </c>
      <c r="I656" s="140">
        <f t="shared" si="299"/>
        <v>67.390847655263414</v>
      </c>
      <c r="J656" s="141">
        <f t="shared" si="296"/>
        <v>67.390847655263414</v>
      </c>
      <c r="K656" s="72"/>
    </row>
    <row r="657" spans="1:11" x14ac:dyDescent="0.2">
      <c r="A657" s="142" t="s">
        <v>85</v>
      </c>
      <c r="B657" s="109" t="s">
        <v>214</v>
      </c>
      <c r="C657" s="139" t="s">
        <v>488</v>
      </c>
      <c r="D657" s="143" t="s">
        <v>86</v>
      </c>
      <c r="E657" s="174" t="s">
        <v>235</v>
      </c>
      <c r="F657" s="140">
        <v>42365.1</v>
      </c>
      <c r="G657" s="140">
        <v>42365.1</v>
      </c>
      <c r="H657" s="140">
        <v>28550.2</v>
      </c>
      <c r="I657" s="140">
        <f t="shared" si="299"/>
        <v>67.390847655263414</v>
      </c>
      <c r="J657" s="141">
        <f t="shared" si="296"/>
        <v>67.390847655263414</v>
      </c>
      <c r="K657" s="72"/>
    </row>
    <row r="658" spans="1:11" ht="63.75" x14ac:dyDescent="0.2">
      <c r="A658" s="162" t="s">
        <v>500</v>
      </c>
      <c r="B658" s="109" t="s">
        <v>214</v>
      </c>
      <c r="C658" s="139" t="s">
        <v>502</v>
      </c>
      <c r="D658" s="143"/>
      <c r="E658" s="174"/>
      <c r="F658" s="140">
        <f t="shared" ref="F658:H658" si="324">F659+F661</f>
        <v>5443</v>
      </c>
      <c r="G658" s="140">
        <f t="shared" ref="G658" si="325">G659+G661</f>
        <v>5443</v>
      </c>
      <c r="H658" s="140">
        <f t="shared" si="324"/>
        <v>2393.3000000000002</v>
      </c>
      <c r="I658" s="140">
        <f t="shared" si="299"/>
        <v>43.970237001653508</v>
      </c>
      <c r="J658" s="141">
        <f t="shared" si="296"/>
        <v>43.970237001653508</v>
      </c>
      <c r="K658" s="72"/>
    </row>
    <row r="659" spans="1:11" ht="25.5" x14ac:dyDescent="0.2">
      <c r="A659" s="142" t="s">
        <v>67</v>
      </c>
      <c r="B659" s="109" t="s">
        <v>214</v>
      </c>
      <c r="C659" s="139" t="s">
        <v>502</v>
      </c>
      <c r="D659" s="143" t="s">
        <v>68</v>
      </c>
      <c r="E659" s="174"/>
      <c r="F659" s="140">
        <f>F660</f>
        <v>2264.6</v>
      </c>
      <c r="G659" s="140">
        <f>G660</f>
        <v>2264.6</v>
      </c>
      <c r="H659" s="140">
        <f t="shared" ref="H659" si="326">H660</f>
        <v>1243.3</v>
      </c>
      <c r="I659" s="140">
        <f t="shared" si="299"/>
        <v>54.901527863640375</v>
      </c>
      <c r="J659" s="141">
        <f t="shared" si="296"/>
        <v>54.901527863640375</v>
      </c>
      <c r="K659" s="72"/>
    </row>
    <row r="660" spans="1:11" ht="25.5" x14ac:dyDescent="0.2">
      <c r="A660" s="142" t="s">
        <v>69</v>
      </c>
      <c r="B660" s="109" t="s">
        <v>214</v>
      </c>
      <c r="C660" s="139" t="s">
        <v>502</v>
      </c>
      <c r="D660" s="143" t="s">
        <v>70</v>
      </c>
      <c r="E660" s="174" t="s">
        <v>235</v>
      </c>
      <c r="F660" s="140">
        <v>2264.6</v>
      </c>
      <c r="G660" s="140">
        <v>2264.6</v>
      </c>
      <c r="H660" s="140">
        <v>1243.3</v>
      </c>
      <c r="I660" s="140">
        <f t="shared" si="299"/>
        <v>54.901527863640375</v>
      </c>
      <c r="J660" s="141">
        <f t="shared" si="296"/>
        <v>54.901527863640375</v>
      </c>
      <c r="K660" s="72"/>
    </row>
    <row r="661" spans="1:11" ht="25.5" x14ac:dyDescent="0.2">
      <c r="A661" s="142" t="s">
        <v>83</v>
      </c>
      <c r="B661" s="109" t="s">
        <v>214</v>
      </c>
      <c r="C661" s="139" t="s">
        <v>502</v>
      </c>
      <c r="D661" s="143" t="s">
        <v>84</v>
      </c>
      <c r="E661" s="174"/>
      <c r="F661" s="140">
        <f>F662</f>
        <v>3178.4</v>
      </c>
      <c r="G661" s="140">
        <f>G662</f>
        <v>3178.4</v>
      </c>
      <c r="H661" s="140">
        <f t="shared" ref="H661" si="327">H662</f>
        <v>1150</v>
      </c>
      <c r="I661" s="140">
        <f t="shared" si="299"/>
        <v>36.181726654920716</v>
      </c>
      <c r="J661" s="141">
        <f t="shared" si="296"/>
        <v>36.181726654920716</v>
      </c>
      <c r="K661" s="72"/>
    </row>
    <row r="662" spans="1:11" x14ac:dyDescent="0.2">
      <c r="A662" s="142" t="s">
        <v>85</v>
      </c>
      <c r="B662" s="109" t="s">
        <v>214</v>
      </c>
      <c r="C662" s="139" t="s">
        <v>502</v>
      </c>
      <c r="D662" s="143" t="s">
        <v>86</v>
      </c>
      <c r="E662" s="174" t="s">
        <v>235</v>
      </c>
      <c r="F662" s="140">
        <v>3178.4</v>
      </c>
      <c r="G662" s="140">
        <v>3178.4</v>
      </c>
      <c r="H662" s="140">
        <v>1150</v>
      </c>
      <c r="I662" s="140">
        <f t="shared" si="299"/>
        <v>36.181726654920716</v>
      </c>
      <c r="J662" s="141">
        <f t="shared" si="296"/>
        <v>36.181726654920716</v>
      </c>
      <c r="K662" s="72"/>
    </row>
    <row r="663" spans="1:11" ht="51" x14ac:dyDescent="0.2">
      <c r="A663" s="164" t="s">
        <v>501</v>
      </c>
      <c r="B663" s="109" t="s">
        <v>214</v>
      </c>
      <c r="C663" s="139" t="s">
        <v>503</v>
      </c>
      <c r="D663" s="143"/>
      <c r="E663" s="174"/>
      <c r="F663" s="140">
        <f t="shared" ref="F663:H664" si="328">F664</f>
        <v>2670</v>
      </c>
      <c r="G663" s="140">
        <f t="shared" si="328"/>
        <v>2670</v>
      </c>
      <c r="H663" s="140">
        <f t="shared" si="328"/>
        <v>1940</v>
      </c>
      <c r="I663" s="140">
        <f t="shared" si="299"/>
        <v>72.659176029962552</v>
      </c>
      <c r="J663" s="141">
        <f t="shared" si="296"/>
        <v>72.659176029962552</v>
      </c>
      <c r="K663" s="72"/>
    </row>
    <row r="664" spans="1:11" x14ac:dyDescent="0.2">
      <c r="A664" s="142" t="s">
        <v>113</v>
      </c>
      <c r="B664" s="109" t="s">
        <v>214</v>
      </c>
      <c r="C664" s="139" t="s">
        <v>503</v>
      </c>
      <c r="D664" s="143">
        <v>300</v>
      </c>
      <c r="E664" s="174"/>
      <c r="F664" s="140">
        <f t="shared" si="328"/>
        <v>2670</v>
      </c>
      <c r="G664" s="140">
        <f t="shared" si="328"/>
        <v>2670</v>
      </c>
      <c r="H664" s="140">
        <f t="shared" si="328"/>
        <v>1940</v>
      </c>
      <c r="I664" s="140">
        <f t="shared" si="299"/>
        <v>72.659176029962552</v>
      </c>
      <c r="J664" s="141">
        <f t="shared" si="296"/>
        <v>72.659176029962552</v>
      </c>
      <c r="K664" s="72"/>
    </row>
    <row r="665" spans="1:11" ht="25.5" x14ac:dyDescent="0.2">
      <c r="A665" s="142" t="s">
        <v>115</v>
      </c>
      <c r="B665" s="109" t="s">
        <v>214</v>
      </c>
      <c r="C665" s="139" t="s">
        <v>503</v>
      </c>
      <c r="D665" s="143">
        <v>320</v>
      </c>
      <c r="E665" s="174" t="s">
        <v>235</v>
      </c>
      <c r="F665" s="140">
        <v>2670</v>
      </c>
      <c r="G665" s="140">
        <v>2670</v>
      </c>
      <c r="H665" s="140">
        <v>1940</v>
      </c>
      <c r="I665" s="140">
        <f t="shared" si="299"/>
        <v>72.659176029962552</v>
      </c>
      <c r="J665" s="141">
        <f t="shared" si="296"/>
        <v>72.659176029962552</v>
      </c>
      <c r="K665" s="72"/>
    </row>
    <row r="666" spans="1:11" ht="25.5" x14ac:dyDescent="0.2">
      <c r="A666" s="142" t="s">
        <v>504</v>
      </c>
      <c r="B666" s="109" t="s">
        <v>214</v>
      </c>
      <c r="C666" s="139" t="s">
        <v>505</v>
      </c>
      <c r="D666" s="143"/>
      <c r="E666" s="143"/>
      <c r="F666" s="140">
        <f>F667+F669+F671</f>
        <v>19412.400000000001</v>
      </c>
      <c r="G666" s="140">
        <f>G667+G669+G671</f>
        <v>19977.3</v>
      </c>
      <c r="H666" s="140">
        <f t="shared" ref="H666" si="329">H667+H669+H671</f>
        <v>10375.699999999999</v>
      </c>
      <c r="I666" s="140">
        <f t="shared" si="299"/>
        <v>53.448826523253167</v>
      </c>
      <c r="J666" s="141">
        <f t="shared" si="296"/>
        <v>51.937449004620241</v>
      </c>
      <c r="K666" s="72"/>
    </row>
    <row r="667" spans="1:11" ht="25.5" x14ac:dyDescent="0.2">
      <c r="A667" s="142" t="s">
        <v>67</v>
      </c>
      <c r="B667" s="109" t="s">
        <v>214</v>
      </c>
      <c r="C667" s="139" t="s">
        <v>505</v>
      </c>
      <c r="D667" s="143" t="s">
        <v>68</v>
      </c>
      <c r="E667" s="143"/>
      <c r="F667" s="140">
        <f>F668</f>
        <v>2014.7</v>
      </c>
      <c r="G667" s="140">
        <f>G668</f>
        <v>2014</v>
      </c>
      <c r="H667" s="140">
        <f t="shared" ref="H667" si="330">H668</f>
        <v>489</v>
      </c>
      <c r="I667" s="140">
        <f t="shared" si="299"/>
        <v>24.27160371271157</v>
      </c>
      <c r="J667" s="141">
        <f t="shared" si="296"/>
        <v>24.280039721946377</v>
      </c>
      <c r="K667" s="72"/>
    </row>
    <row r="668" spans="1:11" ht="25.5" x14ac:dyDescent="0.2">
      <c r="A668" s="142" t="s">
        <v>69</v>
      </c>
      <c r="B668" s="109" t="s">
        <v>214</v>
      </c>
      <c r="C668" s="139" t="s">
        <v>505</v>
      </c>
      <c r="D668" s="143" t="s">
        <v>70</v>
      </c>
      <c r="E668" s="174" t="s">
        <v>235</v>
      </c>
      <c r="F668" s="175">
        <v>2014.7</v>
      </c>
      <c r="G668" s="175">
        <v>2014</v>
      </c>
      <c r="H668" s="140">
        <v>489</v>
      </c>
      <c r="I668" s="140">
        <f t="shared" si="299"/>
        <v>24.27160371271157</v>
      </c>
      <c r="J668" s="141">
        <f t="shared" si="296"/>
        <v>24.280039721946377</v>
      </c>
      <c r="K668" s="72"/>
    </row>
    <row r="669" spans="1:11" ht="25.5" x14ac:dyDescent="0.2">
      <c r="A669" s="142" t="s">
        <v>83</v>
      </c>
      <c r="B669" s="109" t="s">
        <v>214</v>
      </c>
      <c r="C669" s="139" t="s">
        <v>505</v>
      </c>
      <c r="D669" s="143" t="s">
        <v>84</v>
      </c>
      <c r="E669" s="143"/>
      <c r="F669" s="140">
        <f>F670</f>
        <v>17394.8</v>
      </c>
      <c r="G669" s="140">
        <f>G670</f>
        <v>17959.7</v>
      </c>
      <c r="H669" s="140">
        <f t="shared" ref="H669:H671" si="331">H670</f>
        <v>9884.4</v>
      </c>
      <c r="I669" s="140">
        <f t="shared" si="299"/>
        <v>56.823878400441508</v>
      </c>
      <c r="J669" s="141">
        <f t="shared" si="296"/>
        <v>55.036554062707054</v>
      </c>
      <c r="K669" s="73"/>
    </row>
    <row r="670" spans="1:11" x14ac:dyDescent="0.2">
      <c r="A670" s="142" t="s">
        <v>85</v>
      </c>
      <c r="B670" s="109" t="s">
        <v>214</v>
      </c>
      <c r="C670" s="139" t="s">
        <v>505</v>
      </c>
      <c r="D670" s="143" t="s">
        <v>86</v>
      </c>
      <c r="E670" s="174" t="s">
        <v>235</v>
      </c>
      <c r="F670" s="175">
        <v>17394.8</v>
      </c>
      <c r="G670" s="175">
        <v>17959.7</v>
      </c>
      <c r="H670" s="140">
        <v>9884.4</v>
      </c>
      <c r="I670" s="140">
        <f t="shared" si="299"/>
        <v>56.823878400441508</v>
      </c>
      <c r="J670" s="141">
        <f t="shared" si="296"/>
        <v>55.036554062707054</v>
      </c>
      <c r="K670" s="72"/>
    </row>
    <row r="671" spans="1:11" x14ac:dyDescent="0.2">
      <c r="A671" s="142" t="s">
        <v>72</v>
      </c>
      <c r="B671" s="109" t="s">
        <v>214</v>
      </c>
      <c r="C671" s="139" t="s">
        <v>505</v>
      </c>
      <c r="D671" s="143" t="s">
        <v>73</v>
      </c>
      <c r="E671" s="174"/>
      <c r="F671" s="140">
        <f>F672</f>
        <v>2.9</v>
      </c>
      <c r="G671" s="140">
        <f>G672</f>
        <v>3.6</v>
      </c>
      <c r="H671" s="140">
        <f t="shared" si="331"/>
        <v>2.2999999999999998</v>
      </c>
      <c r="I671" s="140">
        <f t="shared" si="299"/>
        <v>79.310344827586192</v>
      </c>
      <c r="J671" s="141">
        <f t="shared" si="296"/>
        <v>63.888888888888886</v>
      </c>
      <c r="K671" s="72"/>
    </row>
    <row r="672" spans="1:11" x14ac:dyDescent="0.2">
      <c r="A672" s="142" t="s">
        <v>74</v>
      </c>
      <c r="B672" s="109" t="s">
        <v>214</v>
      </c>
      <c r="C672" s="139" t="s">
        <v>505</v>
      </c>
      <c r="D672" s="143" t="s">
        <v>75</v>
      </c>
      <c r="E672" s="174" t="s">
        <v>235</v>
      </c>
      <c r="F672" s="175">
        <v>2.9</v>
      </c>
      <c r="G672" s="175">
        <v>3.6</v>
      </c>
      <c r="H672" s="140">
        <v>2.2999999999999998</v>
      </c>
      <c r="I672" s="140">
        <f t="shared" si="299"/>
        <v>79.310344827586192</v>
      </c>
      <c r="J672" s="141">
        <f t="shared" si="296"/>
        <v>63.888888888888886</v>
      </c>
      <c r="K672" s="72"/>
    </row>
    <row r="673" spans="1:11" ht="114.75" x14ac:dyDescent="0.2">
      <c r="A673" s="162" t="s">
        <v>489</v>
      </c>
      <c r="B673" s="109" t="s">
        <v>214</v>
      </c>
      <c r="C673" s="139" t="s">
        <v>490</v>
      </c>
      <c r="D673" s="82"/>
      <c r="E673" s="82"/>
      <c r="F673" s="140">
        <f>F674+F676+F678</f>
        <v>733076</v>
      </c>
      <c r="G673" s="140">
        <v>736694</v>
      </c>
      <c r="H673" s="140">
        <f t="shared" ref="H673" si="332">H674+H676+H678</f>
        <v>492255.6</v>
      </c>
      <c r="I673" s="140">
        <f t="shared" si="299"/>
        <v>67.149326945637284</v>
      </c>
      <c r="J673" s="141">
        <f t="shared" si="296"/>
        <v>66.81954787197941</v>
      </c>
      <c r="K673" s="72"/>
    </row>
    <row r="674" spans="1:11" ht="38.25" x14ac:dyDescent="0.2">
      <c r="A674" s="142" t="s">
        <v>62</v>
      </c>
      <c r="B674" s="109" t="s">
        <v>214</v>
      </c>
      <c r="C674" s="139" t="s">
        <v>490</v>
      </c>
      <c r="D674" s="143" t="s">
        <v>63</v>
      </c>
      <c r="E674" s="143"/>
      <c r="F674" s="140">
        <f>F675</f>
        <v>69496</v>
      </c>
      <c r="G674" s="140">
        <v>72626</v>
      </c>
      <c r="H674" s="140">
        <f t="shared" ref="H674" si="333">H675</f>
        <v>43610</v>
      </c>
      <c r="I674" s="140">
        <f t="shared" si="299"/>
        <v>62.751813053988712</v>
      </c>
      <c r="J674" s="141">
        <f t="shared" si="296"/>
        <v>60.047365957095252</v>
      </c>
      <c r="K674" s="72"/>
    </row>
    <row r="675" spans="1:11" x14ac:dyDescent="0.2">
      <c r="A675" s="142" t="s">
        <v>81</v>
      </c>
      <c r="B675" s="109" t="s">
        <v>214</v>
      </c>
      <c r="C675" s="139" t="s">
        <v>490</v>
      </c>
      <c r="D675" s="143" t="s">
        <v>82</v>
      </c>
      <c r="E675" s="143">
        <v>900303</v>
      </c>
      <c r="F675" s="140">
        <v>69496</v>
      </c>
      <c r="G675" s="140">
        <v>69496</v>
      </c>
      <c r="H675" s="140">
        <v>43610</v>
      </c>
      <c r="I675" s="140">
        <f t="shared" si="299"/>
        <v>62.751813053988712</v>
      </c>
      <c r="J675" s="141">
        <f t="shared" si="296"/>
        <v>62.751813053988712</v>
      </c>
      <c r="K675" s="72"/>
    </row>
    <row r="676" spans="1:11" ht="25.5" x14ac:dyDescent="0.2">
      <c r="A676" s="142" t="s">
        <v>67</v>
      </c>
      <c r="B676" s="109" t="s">
        <v>214</v>
      </c>
      <c r="C676" s="139" t="s">
        <v>490</v>
      </c>
      <c r="D676" s="143" t="s">
        <v>68</v>
      </c>
      <c r="E676" s="143"/>
      <c r="F676" s="140">
        <f>F677</f>
        <v>347</v>
      </c>
      <c r="G676" s="140">
        <f>G677</f>
        <v>361</v>
      </c>
      <c r="H676" s="140">
        <f t="shared" ref="H676" si="334">H677</f>
        <v>266.8</v>
      </c>
      <c r="I676" s="140">
        <f t="shared" si="299"/>
        <v>76.887608069164273</v>
      </c>
      <c r="J676" s="141">
        <f t="shared" si="296"/>
        <v>73.905817174515249</v>
      </c>
      <c r="K676" s="72"/>
    </row>
    <row r="677" spans="1:11" ht="25.5" x14ac:dyDescent="0.2">
      <c r="A677" s="142" t="s">
        <v>69</v>
      </c>
      <c r="B677" s="109" t="s">
        <v>214</v>
      </c>
      <c r="C677" s="139" t="s">
        <v>490</v>
      </c>
      <c r="D677" s="143" t="s">
        <v>70</v>
      </c>
      <c r="E677" s="143">
        <v>900303</v>
      </c>
      <c r="F677" s="140">
        <v>347</v>
      </c>
      <c r="G677" s="140">
        <v>361</v>
      </c>
      <c r="H677" s="140">
        <v>266.8</v>
      </c>
      <c r="I677" s="140">
        <f t="shared" si="299"/>
        <v>76.887608069164273</v>
      </c>
      <c r="J677" s="141">
        <f t="shared" si="296"/>
        <v>73.905817174515249</v>
      </c>
      <c r="K677" s="72"/>
    </row>
    <row r="678" spans="1:11" ht="25.5" x14ac:dyDescent="0.2">
      <c r="A678" s="142" t="s">
        <v>83</v>
      </c>
      <c r="B678" s="109" t="s">
        <v>214</v>
      </c>
      <c r="C678" s="139" t="s">
        <v>490</v>
      </c>
      <c r="D678" s="143" t="s">
        <v>84</v>
      </c>
      <c r="E678" s="143"/>
      <c r="F678" s="140">
        <f>F679</f>
        <v>663233</v>
      </c>
      <c r="G678" s="140">
        <f>G679</f>
        <v>663707</v>
      </c>
      <c r="H678" s="140">
        <f t="shared" ref="H678" si="335">H679</f>
        <v>448378.8</v>
      </c>
      <c r="I678" s="140">
        <f t="shared" si="299"/>
        <v>67.605019653726515</v>
      </c>
      <c r="J678" s="141">
        <f t="shared" si="296"/>
        <v>67.556738138967944</v>
      </c>
      <c r="K678" s="72"/>
    </row>
    <row r="679" spans="1:11" x14ac:dyDescent="0.2">
      <c r="A679" s="142" t="s">
        <v>85</v>
      </c>
      <c r="B679" s="109" t="s">
        <v>214</v>
      </c>
      <c r="C679" s="139" t="s">
        <v>490</v>
      </c>
      <c r="D679" s="143" t="s">
        <v>86</v>
      </c>
      <c r="E679" s="143">
        <v>900303</v>
      </c>
      <c r="F679" s="140">
        <v>663233</v>
      </c>
      <c r="G679" s="140">
        <v>663707</v>
      </c>
      <c r="H679" s="140">
        <v>448378.8</v>
      </c>
      <c r="I679" s="140">
        <f t="shared" si="299"/>
        <v>67.605019653726515</v>
      </c>
      <c r="J679" s="141">
        <f t="shared" ref="J679:J747" si="336">H679/G679*100</f>
        <v>67.556738138967944</v>
      </c>
      <c r="K679" s="72"/>
    </row>
    <row r="680" spans="1:11" ht="25.5" x14ac:dyDescent="0.2">
      <c r="A680" s="142" t="s">
        <v>748</v>
      </c>
      <c r="B680" s="109" t="s">
        <v>214</v>
      </c>
      <c r="C680" s="139" t="s">
        <v>749</v>
      </c>
      <c r="D680" s="143"/>
      <c r="E680" s="143"/>
      <c r="F680" s="140">
        <f>F681</f>
        <v>2150</v>
      </c>
      <c r="G680" s="140">
        <f>G681</f>
        <v>2150</v>
      </c>
      <c r="H680" s="140">
        <f t="shared" ref="H680:H681" si="337">H681</f>
        <v>0</v>
      </c>
      <c r="I680" s="140">
        <f t="shared" si="299"/>
        <v>0</v>
      </c>
      <c r="J680" s="141">
        <f t="shared" si="336"/>
        <v>0</v>
      </c>
      <c r="K680" s="72"/>
    </row>
    <row r="681" spans="1:11" ht="38.25" x14ac:dyDescent="0.2">
      <c r="A681" s="142" t="s">
        <v>62</v>
      </c>
      <c r="B681" s="109" t="s">
        <v>214</v>
      </c>
      <c r="C681" s="139" t="s">
        <v>749</v>
      </c>
      <c r="D681" s="143" t="s">
        <v>63</v>
      </c>
      <c r="E681" s="143"/>
      <c r="F681" s="140">
        <f>F682</f>
        <v>2150</v>
      </c>
      <c r="G681" s="140">
        <f>G682</f>
        <v>2150</v>
      </c>
      <c r="H681" s="140">
        <f t="shared" si="337"/>
        <v>0</v>
      </c>
      <c r="I681" s="140">
        <f t="shared" si="299"/>
        <v>0</v>
      </c>
      <c r="J681" s="141">
        <f t="shared" si="336"/>
        <v>0</v>
      </c>
      <c r="K681" s="72"/>
    </row>
    <row r="682" spans="1:11" x14ac:dyDescent="0.2">
      <c r="A682" s="142" t="s">
        <v>81</v>
      </c>
      <c r="B682" s="109" t="s">
        <v>214</v>
      </c>
      <c r="C682" s="139" t="s">
        <v>749</v>
      </c>
      <c r="D682" s="143" t="s">
        <v>82</v>
      </c>
      <c r="E682" s="143">
        <v>900303</v>
      </c>
      <c r="F682" s="140">
        <v>2150</v>
      </c>
      <c r="G682" s="140">
        <v>2150</v>
      </c>
      <c r="H682" s="140">
        <v>0</v>
      </c>
      <c r="I682" s="140">
        <f t="shared" si="299"/>
        <v>0</v>
      </c>
      <c r="J682" s="141">
        <f t="shared" si="336"/>
        <v>0</v>
      </c>
      <c r="K682" s="72"/>
    </row>
    <row r="683" spans="1:11" ht="178.5" x14ac:dyDescent="0.2">
      <c r="A683" s="142" t="s">
        <v>769</v>
      </c>
      <c r="B683" s="109" t="s">
        <v>214</v>
      </c>
      <c r="C683" s="139" t="s">
        <v>768</v>
      </c>
      <c r="D683" s="143"/>
      <c r="E683" s="143"/>
      <c r="F683" s="140">
        <f>F684+F686</f>
        <v>25129</v>
      </c>
      <c r="G683" s="140">
        <f>G684+G686</f>
        <v>28715</v>
      </c>
      <c r="H683" s="140">
        <f t="shared" ref="H683" si="338">H684+H686</f>
        <v>28715</v>
      </c>
      <c r="I683" s="140">
        <f t="shared" si="299"/>
        <v>114.27036491702813</v>
      </c>
      <c r="J683" s="141">
        <f t="shared" si="336"/>
        <v>100</v>
      </c>
      <c r="K683" s="72"/>
    </row>
    <row r="684" spans="1:11" ht="38.25" x14ac:dyDescent="0.2">
      <c r="A684" s="142" t="s">
        <v>62</v>
      </c>
      <c r="B684" s="109" t="s">
        <v>214</v>
      </c>
      <c r="C684" s="139" t="s">
        <v>768</v>
      </c>
      <c r="D684" s="143" t="s">
        <v>63</v>
      </c>
      <c r="E684" s="143"/>
      <c r="F684" s="140">
        <f>F685</f>
        <v>937.5</v>
      </c>
      <c r="G684" s="140">
        <f>G685</f>
        <v>1086.4000000000001</v>
      </c>
      <c r="H684" s="140">
        <f t="shared" ref="H684" si="339">H685</f>
        <v>1086.4000000000001</v>
      </c>
      <c r="I684" s="140">
        <f t="shared" si="299"/>
        <v>115.88266666666667</v>
      </c>
      <c r="J684" s="141">
        <f t="shared" si="336"/>
        <v>100</v>
      </c>
      <c r="K684" s="72"/>
    </row>
    <row r="685" spans="1:11" x14ac:dyDescent="0.2">
      <c r="A685" s="142" t="s">
        <v>81</v>
      </c>
      <c r="B685" s="109" t="s">
        <v>214</v>
      </c>
      <c r="C685" s="139" t="s">
        <v>768</v>
      </c>
      <c r="D685" s="143" t="s">
        <v>82</v>
      </c>
      <c r="E685" s="143">
        <v>900203</v>
      </c>
      <c r="F685" s="175">
        <v>937.5</v>
      </c>
      <c r="G685" s="175">
        <v>1086.4000000000001</v>
      </c>
      <c r="H685" s="175">
        <v>1086.4000000000001</v>
      </c>
      <c r="I685" s="140">
        <f t="shared" ref="I685:I761" si="340">H685/F685*100</f>
        <v>115.88266666666667</v>
      </c>
      <c r="J685" s="141">
        <f t="shared" si="336"/>
        <v>100</v>
      </c>
      <c r="K685" s="72"/>
    </row>
    <row r="686" spans="1:11" ht="25.5" x14ac:dyDescent="0.2">
      <c r="A686" s="142" t="s">
        <v>83</v>
      </c>
      <c r="B686" s="109" t="s">
        <v>214</v>
      </c>
      <c r="C686" s="139" t="s">
        <v>768</v>
      </c>
      <c r="D686" s="143" t="s">
        <v>84</v>
      </c>
      <c r="E686" s="143"/>
      <c r="F686" s="140">
        <f>F687</f>
        <v>24191.5</v>
      </c>
      <c r="G686" s="140">
        <f>G687</f>
        <v>27628.6</v>
      </c>
      <c r="H686" s="140">
        <f t="shared" ref="H686" si="341">H687</f>
        <v>27628.6</v>
      </c>
      <c r="I686" s="140">
        <f t="shared" si="340"/>
        <v>114.20788293408842</v>
      </c>
      <c r="J686" s="141">
        <f t="shared" si="336"/>
        <v>100</v>
      </c>
      <c r="K686" s="72"/>
    </row>
    <row r="687" spans="1:11" x14ac:dyDescent="0.2">
      <c r="A687" s="142" t="s">
        <v>85</v>
      </c>
      <c r="B687" s="109" t="s">
        <v>214</v>
      </c>
      <c r="C687" s="139" t="s">
        <v>768</v>
      </c>
      <c r="D687" s="143" t="s">
        <v>86</v>
      </c>
      <c r="E687" s="143">
        <v>900203</v>
      </c>
      <c r="F687" s="140">
        <v>24191.5</v>
      </c>
      <c r="G687" s="140">
        <v>27628.6</v>
      </c>
      <c r="H687" s="140">
        <v>27628.6</v>
      </c>
      <c r="I687" s="140">
        <f t="shared" si="340"/>
        <v>114.20788293408842</v>
      </c>
      <c r="J687" s="141">
        <f t="shared" si="336"/>
        <v>100</v>
      </c>
      <c r="K687" s="72"/>
    </row>
    <row r="688" spans="1:11" ht="51" x14ac:dyDescent="0.2">
      <c r="A688" s="151" t="s">
        <v>540</v>
      </c>
      <c r="B688" s="102" t="s">
        <v>214</v>
      </c>
      <c r="C688" s="136" t="s">
        <v>331</v>
      </c>
      <c r="D688" s="147"/>
      <c r="E688" s="147"/>
      <c r="F688" s="124">
        <f>F689+F704+F699</f>
        <v>62868.800000000003</v>
      </c>
      <c r="G688" s="124">
        <f>G689+G704+G699+G696</f>
        <v>66868.800000000003</v>
      </c>
      <c r="H688" s="124">
        <f t="shared" ref="H688" si="342">H689+H704+H699+H696</f>
        <v>32583.800000000003</v>
      </c>
      <c r="I688" s="124">
        <f t="shared" si="340"/>
        <v>51.828251851474818</v>
      </c>
      <c r="J688" s="134">
        <f t="shared" si="336"/>
        <v>48.727956834876657</v>
      </c>
      <c r="K688" s="72"/>
    </row>
    <row r="689" spans="1:11" ht="38.25" x14ac:dyDescent="0.2">
      <c r="A689" s="142" t="s">
        <v>506</v>
      </c>
      <c r="B689" s="109" t="s">
        <v>214</v>
      </c>
      <c r="C689" s="139" t="s">
        <v>507</v>
      </c>
      <c r="D689" s="143"/>
      <c r="E689" s="143"/>
      <c r="F689" s="140">
        <f>F690+F693</f>
        <v>24469</v>
      </c>
      <c r="G689" s="140">
        <f>G690+G693</f>
        <v>24469</v>
      </c>
      <c r="H689" s="140">
        <f t="shared" ref="H689" si="343">H690+H693</f>
        <v>15789.5</v>
      </c>
      <c r="I689" s="140">
        <f t="shared" si="340"/>
        <v>64.528587191957172</v>
      </c>
      <c r="J689" s="141">
        <f t="shared" si="336"/>
        <v>64.528587191957172</v>
      </c>
      <c r="K689" s="72"/>
    </row>
    <row r="690" spans="1:11" ht="25.5" x14ac:dyDescent="0.2">
      <c r="A690" s="142" t="s">
        <v>67</v>
      </c>
      <c r="B690" s="109" t="s">
        <v>214</v>
      </c>
      <c r="C690" s="139" t="s">
        <v>507</v>
      </c>
      <c r="D690" s="143" t="s">
        <v>68</v>
      </c>
      <c r="E690" s="143"/>
      <c r="F690" s="140">
        <f>F691+F692</f>
        <v>23263</v>
      </c>
      <c r="G690" s="140">
        <f>G691+G692</f>
        <v>23263</v>
      </c>
      <c r="H690" s="140">
        <f t="shared" ref="H690" si="344">H691+H692</f>
        <v>14895.2</v>
      </c>
      <c r="I690" s="140">
        <f t="shared" si="340"/>
        <v>64.029574861367848</v>
      </c>
      <c r="J690" s="141">
        <f t="shared" si="336"/>
        <v>64.029574861367848</v>
      </c>
      <c r="K690" s="72"/>
    </row>
    <row r="691" spans="1:11" ht="25.5" x14ac:dyDescent="0.2">
      <c r="A691" s="142" t="s">
        <v>69</v>
      </c>
      <c r="B691" s="109" t="s">
        <v>214</v>
      </c>
      <c r="C691" s="139" t="s">
        <v>507</v>
      </c>
      <c r="D691" s="143" t="s">
        <v>70</v>
      </c>
      <c r="E691" s="143">
        <v>900302</v>
      </c>
      <c r="F691" s="140">
        <v>18867</v>
      </c>
      <c r="G691" s="140">
        <v>18867</v>
      </c>
      <c r="H691" s="140">
        <v>12080.6</v>
      </c>
      <c r="I691" s="140">
        <f t="shared" si="340"/>
        <v>64.030317485556793</v>
      </c>
      <c r="J691" s="141">
        <f t="shared" si="336"/>
        <v>64.030317485556793</v>
      </c>
      <c r="K691" s="72"/>
    </row>
    <row r="692" spans="1:11" ht="25.5" x14ac:dyDescent="0.2">
      <c r="A692" s="142" t="s">
        <v>69</v>
      </c>
      <c r="B692" s="109" t="s">
        <v>214</v>
      </c>
      <c r="C692" s="139" t="s">
        <v>507</v>
      </c>
      <c r="D692" s="143" t="s">
        <v>70</v>
      </c>
      <c r="E692" s="143">
        <v>900100</v>
      </c>
      <c r="F692" s="140">
        <v>4396</v>
      </c>
      <c r="G692" s="140">
        <v>4396</v>
      </c>
      <c r="H692" s="140">
        <v>2814.6</v>
      </c>
      <c r="I692" s="140">
        <f t="shared" si="340"/>
        <v>64.026387625113728</v>
      </c>
      <c r="J692" s="141">
        <f t="shared" si="336"/>
        <v>64.026387625113728</v>
      </c>
      <c r="K692" s="72"/>
    </row>
    <row r="693" spans="1:11" ht="25.5" x14ac:dyDescent="0.2">
      <c r="A693" s="142" t="s">
        <v>83</v>
      </c>
      <c r="B693" s="109" t="s">
        <v>214</v>
      </c>
      <c r="C693" s="139" t="s">
        <v>507</v>
      </c>
      <c r="D693" s="143" t="s">
        <v>84</v>
      </c>
      <c r="E693" s="143"/>
      <c r="F693" s="140">
        <f>F694+F695</f>
        <v>1206</v>
      </c>
      <c r="G693" s="140">
        <f>G694+G695</f>
        <v>1206</v>
      </c>
      <c r="H693" s="140">
        <f t="shared" ref="H693" si="345">H694+H695</f>
        <v>894.30000000000007</v>
      </c>
      <c r="I693" s="140">
        <f t="shared" si="340"/>
        <v>74.154228855721399</v>
      </c>
      <c r="J693" s="141">
        <f t="shared" si="336"/>
        <v>74.154228855721399</v>
      </c>
      <c r="K693" s="72"/>
    </row>
    <row r="694" spans="1:11" x14ac:dyDescent="0.2">
      <c r="A694" s="142" t="s">
        <v>85</v>
      </c>
      <c r="B694" s="109" t="s">
        <v>214</v>
      </c>
      <c r="C694" s="139" t="s">
        <v>507</v>
      </c>
      <c r="D694" s="143" t="s">
        <v>86</v>
      </c>
      <c r="E694" s="143">
        <v>900302</v>
      </c>
      <c r="F694" s="140">
        <v>978</v>
      </c>
      <c r="G694" s="140">
        <v>978</v>
      </c>
      <c r="H694" s="140">
        <v>725.2</v>
      </c>
      <c r="I694" s="140">
        <f t="shared" si="340"/>
        <v>74.151329243353786</v>
      </c>
      <c r="J694" s="141">
        <f t="shared" si="336"/>
        <v>74.151329243353786</v>
      </c>
      <c r="K694" s="72"/>
    </row>
    <row r="695" spans="1:11" x14ac:dyDescent="0.2">
      <c r="A695" s="142" t="s">
        <v>85</v>
      </c>
      <c r="B695" s="109" t="s">
        <v>214</v>
      </c>
      <c r="C695" s="139" t="s">
        <v>507</v>
      </c>
      <c r="D695" s="143" t="s">
        <v>86</v>
      </c>
      <c r="E695" s="143">
        <v>900100</v>
      </c>
      <c r="F695" s="140">
        <v>228</v>
      </c>
      <c r="G695" s="140">
        <v>228</v>
      </c>
      <c r="H695" s="140">
        <v>169.1</v>
      </c>
      <c r="I695" s="140">
        <f t="shared" si="340"/>
        <v>74.166666666666671</v>
      </c>
      <c r="J695" s="141">
        <f t="shared" si="336"/>
        <v>74.166666666666671</v>
      </c>
      <c r="K695" s="72"/>
    </row>
    <row r="696" spans="1:11" ht="51" x14ac:dyDescent="0.2">
      <c r="A696" s="142" t="s">
        <v>851</v>
      </c>
      <c r="B696" s="109" t="s">
        <v>214</v>
      </c>
      <c r="C696" s="139" t="s">
        <v>852</v>
      </c>
      <c r="D696" s="143"/>
      <c r="E696" s="143"/>
      <c r="F696" s="140">
        <v>0</v>
      </c>
      <c r="G696" s="140">
        <f>G697</f>
        <v>4000</v>
      </c>
      <c r="H696" s="140">
        <f t="shared" ref="H696:H697" si="346">H697</f>
        <v>0</v>
      </c>
      <c r="I696" s="140">
        <v>0</v>
      </c>
      <c r="J696" s="141">
        <v>0</v>
      </c>
      <c r="K696" s="72"/>
    </row>
    <row r="697" spans="1:11" ht="25.5" x14ac:dyDescent="0.2">
      <c r="A697" s="142" t="s">
        <v>67</v>
      </c>
      <c r="B697" s="109" t="s">
        <v>214</v>
      </c>
      <c r="C697" s="139" t="s">
        <v>852</v>
      </c>
      <c r="D697" s="143" t="s">
        <v>68</v>
      </c>
      <c r="E697" s="143"/>
      <c r="F697" s="140">
        <v>0</v>
      </c>
      <c r="G697" s="140">
        <f>G698</f>
        <v>4000</v>
      </c>
      <c r="H697" s="140">
        <f t="shared" si="346"/>
        <v>0</v>
      </c>
      <c r="I697" s="140">
        <v>0</v>
      </c>
      <c r="J697" s="141">
        <v>0</v>
      </c>
      <c r="K697" s="72"/>
    </row>
    <row r="698" spans="1:11" ht="25.5" x14ac:dyDescent="0.2">
      <c r="A698" s="142" t="s">
        <v>69</v>
      </c>
      <c r="B698" s="109" t="s">
        <v>214</v>
      </c>
      <c r="C698" s="139" t="s">
        <v>852</v>
      </c>
      <c r="D698" s="143" t="s">
        <v>70</v>
      </c>
      <c r="E698" s="143">
        <v>900100</v>
      </c>
      <c r="F698" s="140">
        <v>0</v>
      </c>
      <c r="G698" s="140">
        <v>4000</v>
      </c>
      <c r="H698" s="140">
        <v>0</v>
      </c>
      <c r="I698" s="140">
        <v>0</v>
      </c>
      <c r="J698" s="141">
        <v>0</v>
      </c>
      <c r="K698" s="72"/>
    </row>
    <row r="699" spans="1:11" ht="38.25" x14ac:dyDescent="0.2">
      <c r="A699" s="162" t="s">
        <v>541</v>
      </c>
      <c r="B699" s="109" t="s">
        <v>214</v>
      </c>
      <c r="C699" s="139" t="s">
        <v>542</v>
      </c>
      <c r="D699" s="143"/>
      <c r="E699" s="82"/>
      <c r="F699" s="140">
        <f>F700+F702</f>
        <v>18</v>
      </c>
      <c r="G699" s="140">
        <f>G700+G702</f>
        <v>18</v>
      </c>
      <c r="H699" s="140">
        <f t="shared" ref="H699" si="347">H700+H702</f>
        <v>12.4</v>
      </c>
      <c r="I699" s="140">
        <f t="shared" si="340"/>
        <v>68.888888888888886</v>
      </c>
      <c r="J699" s="141">
        <f t="shared" si="336"/>
        <v>68.888888888888886</v>
      </c>
      <c r="K699" s="72"/>
    </row>
    <row r="700" spans="1:11" x14ac:dyDescent="0.2">
      <c r="A700" s="142" t="s">
        <v>113</v>
      </c>
      <c r="B700" s="109" t="s">
        <v>214</v>
      </c>
      <c r="C700" s="139" t="s">
        <v>542</v>
      </c>
      <c r="D700" s="143" t="s">
        <v>114</v>
      </c>
      <c r="E700" s="143"/>
      <c r="F700" s="140">
        <f>F701</f>
        <v>13</v>
      </c>
      <c r="G700" s="140">
        <f>G701</f>
        <v>13</v>
      </c>
      <c r="H700" s="140">
        <f>H701</f>
        <v>10.6</v>
      </c>
      <c r="I700" s="140">
        <f t="shared" si="340"/>
        <v>81.538461538461533</v>
      </c>
      <c r="J700" s="141">
        <f t="shared" si="336"/>
        <v>81.538461538461533</v>
      </c>
      <c r="K700" s="72"/>
    </row>
    <row r="701" spans="1:11" ht="25.5" x14ac:dyDescent="0.2">
      <c r="A701" s="142" t="s">
        <v>115</v>
      </c>
      <c r="B701" s="109" t="s">
        <v>214</v>
      </c>
      <c r="C701" s="139" t="s">
        <v>542</v>
      </c>
      <c r="D701" s="143" t="s">
        <v>116</v>
      </c>
      <c r="E701" s="143">
        <v>900303</v>
      </c>
      <c r="F701" s="140">
        <v>13</v>
      </c>
      <c r="G701" s="140">
        <v>13</v>
      </c>
      <c r="H701" s="140">
        <v>10.6</v>
      </c>
      <c r="I701" s="140">
        <f t="shared" si="340"/>
        <v>81.538461538461533</v>
      </c>
      <c r="J701" s="141">
        <f t="shared" si="336"/>
        <v>81.538461538461533</v>
      </c>
      <c r="K701" s="72"/>
    </row>
    <row r="702" spans="1:11" ht="25.5" x14ac:dyDescent="0.2">
      <c r="A702" s="142" t="s">
        <v>83</v>
      </c>
      <c r="B702" s="109" t="s">
        <v>214</v>
      </c>
      <c r="C702" s="139" t="s">
        <v>542</v>
      </c>
      <c r="D702" s="143" t="s">
        <v>84</v>
      </c>
      <c r="E702" s="143"/>
      <c r="F702" s="140">
        <f>F703</f>
        <v>5</v>
      </c>
      <c r="G702" s="140">
        <f>G703</f>
        <v>5</v>
      </c>
      <c r="H702" s="140">
        <f t="shared" ref="H702" si="348">H703</f>
        <v>1.8</v>
      </c>
      <c r="I702" s="140">
        <f t="shared" si="340"/>
        <v>36</v>
      </c>
      <c r="J702" s="141">
        <f t="shared" si="336"/>
        <v>36</v>
      </c>
      <c r="K702" s="72"/>
    </row>
    <row r="703" spans="1:11" x14ac:dyDescent="0.2">
      <c r="A703" s="142" t="s">
        <v>85</v>
      </c>
      <c r="B703" s="109" t="s">
        <v>214</v>
      </c>
      <c r="C703" s="139" t="s">
        <v>542</v>
      </c>
      <c r="D703" s="143" t="s">
        <v>86</v>
      </c>
      <c r="E703" s="143">
        <v>900303</v>
      </c>
      <c r="F703" s="140">
        <v>5</v>
      </c>
      <c r="G703" s="140">
        <v>5</v>
      </c>
      <c r="H703" s="140">
        <v>1.8</v>
      </c>
      <c r="I703" s="140">
        <f t="shared" si="340"/>
        <v>36</v>
      </c>
      <c r="J703" s="141">
        <f t="shared" si="336"/>
        <v>36</v>
      </c>
      <c r="K703" s="72"/>
    </row>
    <row r="704" spans="1:11" ht="25.5" x14ac:dyDescent="0.2">
      <c r="A704" s="142" t="s">
        <v>508</v>
      </c>
      <c r="B704" s="109" t="s">
        <v>214</v>
      </c>
      <c r="C704" s="139" t="s">
        <v>509</v>
      </c>
      <c r="D704" s="143"/>
      <c r="E704" s="143"/>
      <c r="F704" s="140">
        <f>F705</f>
        <v>38381.800000000003</v>
      </c>
      <c r="G704" s="140">
        <f>G705</f>
        <v>38381.800000000003</v>
      </c>
      <c r="H704" s="140">
        <f t="shared" ref="H704" si="349">H705</f>
        <v>16781.900000000001</v>
      </c>
      <c r="I704" s="140">
        <f t="shared" si="340"/>
        <v>43.723587742106936</v>
      </c>
      <c r="J704" s="141">
        <f t="shared" si="336"/>
        <v>43.723587742106936</v>
      </c>
      <c r="K704" s="72"/>
    </row>
    <row r="705" spans="1:11" ht="25.5" x14ac:dyDescent="0.2">
      <c r="A705" s="142" t="s">
        <v>67</v>
      </c>
      <c r="B705" s="109" t="s">
        <v>214</v>
      </c>
      <c r="C705" s="139" t="s">
        <v>509</v>
      </c>
      <c r="D705" s="143">
        <v>200</v>
      </c>
      <c r="E705" s="143"/>
      <c r="F705" s="140">
        <f>F707+F708+F706</f>
        <v>38381.800000000003</v>
      </c>
      <c r="G705" s="140">
        <f>G707+G708+G706</f>
        <v>38381.800000000003</v>
      </c>
      <c r="H705" s="140">
        <f t="shared" ref="H705" si="350">H707+H708+H706</f>
        <v>16781.900000000001</v>
      </c>
      <c r="I705" s="140">
        <f t="shared" si="340"/>
        <v>43.723587742106936</v>
      </c>
      <c r="J705" s="141">
        <f t="shared" si="336"/>
        <v>43.723587742106936</v>
      </c>
      <c r="K705" s="72"/>
    </row>
    <row r="706" spans="1:11" ht="25.5" x14ac:dyDescent="0.2">
      <c r="A706" s="142" t="s">
        <v>69</v>
      </c>
      <c r="B706" s="109" t="s">
        <v>214</v>
      </c>
      <c r="C706" s="139" t="s">
        <v>509</v>
      </c>
      <c r="D706" s="143">
        <v>240</v>
      </c>
      <c r="E706" s="143">
        <v>900202</v>
      </c>
      <c r="F706" s="175">
        <v>21493.8</v>
      </c>
      <c r="G706" s="175">
        <v>21493.8</v>
      </c>
      <c r="H706" s="175">
        <v>9397.9</v>
      </c>
      <c r="I706" s="140">
        <f t="shared" si="340"/>
        <v>43.723771506201786</v>
      </c>
      <c r="J706" s="141">
        <f t="shared" si="336"/>
        <v>43.723771506201786</v>
      </c>
      <c r="K706" s="72"/>
    </row>
    <row r="707" spans="1:11" ht="25.5" x14ac:dyDescent="0.2">
      <c r="A707" s="142" t="s">
        <v>69</v>
      </c>
      <c r="B707" s="109" t="s">
        <v>214</v>
      </c>
      <c r="C707" s="139" t="s">
        <v>509</v>
      </c>
      <c r="D707" s="143">
        <v>240</v>
      </c>
      <c r="E707" s="143">
        <v>900302</v>
      </c>
      <c r="F707" s="175">
        <v>13049.8</v>
      </c>
      <c r="G707" s="175">
        <v>13049.8</v>
      </c>
      <c r="H707" s="175">
        <v>5705.8</v>
      </c>
      <c r="I707" s="140">
        <f t="shared" si="340"/>
        <v>43.723275452497361</v>
      </c>
      <c r="J707" s="141">
        <f t="shared" si="336"/>
        <v>43.723275452497361</v>
      </c>
      <c r="K707" s="72"/>
    </row>
    <row r="708" spans="1:11" ht="25.5" x14ac:dyDescent="0.2">
      <c r="A708" s="142" t="s">
        <v>69</v>
      </c>
      <c r="B708" s="109" t="s">
        <v>214</v>
      </c>
      <c r="C708" s="139" t="s">
        <v>509</v>
      </c>
      <c r="D708" s="143">
        <v>240</v>
      </c>
      <c r="E708" s="143">
        <v>900100</v>
      </c>
      <c r="F708" s="175">
        <v>3838.2</v>
      </c>
      <c r="G708" s="175">
        <v>3838.2</v>
      </c>
      <c r="H708" s="175">
        <v>1678.2</v>
      </c>
      <c r="I708" s="140">
        <f t="shared" si="340"/>
        <v>43.723620447084578</v>
      </c>
      <c r="J708" s="141">
        <f t="shared" si="336"/>
        <v>43.723620447084578</v>
      </c>
      <c r="K708" s="72"/>
    </row>
    <row r="709" spans="1:11" x14ac:dyDescent="0.2">
      <c r="A709" s="148" t="s">
        <v>781</v>
      </c>
      <c r="B709" s="102" t="s">
        <v>214</v>
      </c>
      <c r="C709" s="136" t="s">
        <v>783</v>
      </c>
      <c r="D709" s="147"/>
      <c r="E709" s="147"/>
      <c r="F709" s="183">
        <f>F710</f>
        <v>11387.4</v>
      </c>
      <c r="G709" s="183">
        <f>G710</f>
        <v>12006.8</v>
      </c>
      <c r="H709" s="183">
        <f t="shared" ref="H709" si="351">H710</f>
        <v>11387</v>
      </c>
      <c r="I709" s="124">
        <f t="shared" si="340"/>
        <v>99.996487345662757</v>
      </c>
      <c r="J709" s="134">
        <f t="shared" si="336"/>
        <v>94.837925175733758</v>
      </c>
      <c r="K709" s="72"/>
    </row>
    <row r="710" spans="1:11" ht="21.75" customHeight="1" x14ac:dyDescent="0.2">
      <c r="A710" s="142" t="s">
        <v>782</v>
      </c>
      <c r="B710" s="109" t="s">
        <v>214</v>
      </c>
      <c r="C710" s="139" t="s">
        <v>784</v>
      </c>
      <c r="D710" s="143"/>
      <c r="E710" s="143"/>
      <c r="F710" s="175">
        <f>F711+F713</f>
        <v>11387.4</v>
      </c>
      <c r="G710" s="175">
        <f>G711+G713</f>
        <v>12006.8</v>
      </c>
      <c r="H710" s="175">
        <f t="shared" ref="H710" si="352">H711+H713</f>
        <v>11387</v>
      </c>
      <c r="I710" s="140">
        <f t="shared" si="340"/>
        <v>99.996487345662757</v>
      </c>
      <c r="J710" s="141">
        <f t="shared" si="336"/>
        <v>94.837925175733758</v>
      </c>
      <c r="K710" s="72"/>
    </row>
    <row r="711" spans="1:11" ht="25.5" x14ac:dyDescent="0.2">
      <c r="A711" s="142" t="s">
        <v>67</v>
      </c>
      <c r="B711" s="109" t="s">
        <v>214</v>
      </c>
      <c r="C711" s="139" t="s">
        <v>784</v>
      </c>
      <c r="D711" s="143" t="s">
        <v>68</v>
      </c>
      <c r="E711" s="143"/>
      <c r="F711" s="175">
        <f>F712</f>
        <v>3620</v>
      </c>
      <c r="G711" s="175">
        <f>G712</f>
        <v>3620</v>
      </c>
      <c r="H711" s="175">
        <f t="shared" ref="H711" si="353">H712</f>
        <v>3620</v>
      </c>
      <c r="I711" s="140">
        <f t="shared" si="340"/>
        <v>100</v>
      </c>
      <c r="J711" s="141">
        <f t="shared" si="336"/>
        <v>100</v>
      </c>
      <c r="K711" s="72"/>
    </row>
    <row r="712" spans="1:11" ht="25.5" x14ac:dyDescent="0.2">
      <c r="A712" s="142" t="s">
        <v>69</v>
      </c>
      <c r="B712" s="109" t="s">
        <v>214</v>
      </c>
      <c r="C712" s="139" t="s">
        <v>784</v>
      </c>
      <c r="D712" s="143" t="s">
        <v>70</v>
      </c>
      <c r="E712" s="143">
        <v>900100</v>
      </c>
      <c r="F712" s="175">
        <v>3620</v>
      </c>
      <c r="G712" s="175">
        <v>3620</v>
      </c>
      <c r="H712" s="175">
        <v>3620</v>
      </c>
      <c r="I712" s="140">
        <f t="shared" si="340"/>
        <v>100</v>
      </c>
      <c r="J712" s="141">
        <f t="shared" si="336"/>
        <v>100</v>
      </c>
      <c r="K712" s="72"/>
    </row>
    <row r="713" spans="1:11" ht="25.5" x14ac:dyDescent="0.2">
      <c r="A713" s="142" t="s">
        <v>83</v>
      </c>
      <c r="B713" s="109" t="s">
        <v>214</v>
      </c>
      <c r="C713" s="139" t="s">
        <v>784</v>
      </c>
      <c r="D713" s="143" t="s">
        <v>84</v>
      </c>
      <c r="E713" s="143"/>
      <c r="F713" s="175">
        <f>F714</f>
        <v>7767.4</v>
      </c>
      <c r="G713" s="175">
        <f>G714</f>
        <v>8386.7999999999993</v>
      </c>
      <c r="H713" s="175">
        <f t="shared" ref="H713" si="354">H714</f>
        <v>7767</v>
      </c>
      <c r="I713" s="140">
        <f t="shared" si="340"/>
        <v>99.994850271648176</v>
      </c>
      <c r="J713" s="141">
        <f t="shared" si="336"/>
        <v>92.609815424238093</v>
      </c>
      <c r="K713" s="72"/>
    </row>
    <row r="714" spans="1:11" x14ac:dyDescent="0.2">
      <c r="A714" s="142" t="s">
        <v>85</v>
      </c>
      <c r="B714" s="109" t="s">
        <v>214</v>
      </c>
      <c r="C714" s="139" t="s">
        <v>784</v>
      </c>
      <c r="D714" s="143" t="s">
        <v>86</v>
      </c>
      <c r="E714" s="143">
        <v>900100</v>
      </c>
      <c r="F714" s="175">
        <v>7767.4</v>
      </c>
      <c r="G714" s="175">
        <v>8386.7999999999993</v>
      </c>
      <c r="H714" s="175">
        <v>7767</v>
      </c>
      <c r="I714" s="140">
        <f t="shared" si="340"/>
        <v>99.994850271648176</v>
      </c>
      <c r="J714" s="141">
        <f t="shared" si="336"/>
        <v>92.609815424238093</v>
      </c>
      <c r="K714" s="72"/>
    </row>
    <row r="715" spans="1:11" ht="51" x14ac:dyDescent="0.2">
      <c r="A715" s="151" t="s">
        <v>334</v>
      </c>
      <c r="B715" s="102" t="s">
        <v>214</v>
      </c>
      <c r="C715" s="136" t="s">
        <v>511</v>
      </c>
      <c r="D715" s="147"/>
      <c r="E715" s="147"/>
      <c r="F715" s="124">
        <f>F721+F716</f>
        <v>11158.8</v>
      </c>
      <c r="G715" s="124">
        <f>G721+G716</f>
        <v>11508</v>
      </c>
      <c r="H715" s="124">
        <f t="shared" ref="H715" si="355">H721+H716</f>
        <v>9203.4000000000015</v>
      </c>
      <c r="I715" s="124">
        <f t="shared" si="340"/>
        <v>82.4766103882138</v>
      </c>
      <c r="J715" s="134">
        <f t="shared" si="336"/>
        <v>79.97393117831075</v>
      </c>
      <c r="K715" s="72"/>
    </row>
    <row r="716" spans="1:11" ht="63.75" x14ac:dyDescent="0.2">
      <c r="A716" s="162" t="s">
        <v>750</v>
      </c>
      <c r="B716" s="109" t="s">
        <v>214</v>
      </c>
      <c r="C716" s="143" t="s">
        <v>751</v>
      </c>
      <c r="D716" s="147"/>
      <c r="E716" s="147"/>
      <c r="F716" s="124">
        <f>F717+F719</f>
        <v>4647</v>
      </c>
      <c r="G716" s="124">
        <f>G717+G719</f>
        <v>5124</v>
      </c>
      <c r="H716" s="124">
        <f t="shared" ref="H716" si="356">H717+H719</f>
        <v>3633.3</v>
      </c>
      <c r="I716" s="124">
        <f t="shared" si="340"/>
        <v>78.185926404131706</v>
      </c>
      <c r="J716" s="134">
        <f t="shared" si="336"/>
        <v>70.907494145199067</v>
      </c>
      <c r="K716" s="72"/>
    </row>
    <row r="717" spans="1:11" ht="25.5" x14ac:dyDescent="0.2">
      <c r="A717" s="142" t="s">
        <v>67</v>
      </c>
      <c r="B717" s="109" t="s">
        <v>214</v>
      </c>
      <c r="C717" s="143" t="s">
        <v>751</v>
      </c>
      <c r="D717" s="143">
        <v>200</v>
      </c>
      <c r="E717" s="147"/>
      <c r="F717" s="140">
        <f>F718</f>
        <v>256.8</v>
      </c>
      <c r="G717" s="140">
        <f>G718</f>
        <v>733.8</v>
      </c>
      <c r="H717" s="140">
        <f t="shared" ref="H717" si="357">H718</f>
        <v>202.8</v>
      </c>
      <c r="I717" s="140">
        <f t="shared" si="340"/>
        <v>78.971962616822438</v>
      </c>
      <c r="J717" s="141">
        <f t="shared" si="336"/>
        <v>27.636958299264109</v>
      </c>
      <c r="K717" s="72"/>
    </row>
    <row r="718" spans="1:11" ht="25.5" x14ac:dyDescent="0.2">
      <c r="A718" s="142" t="s">
        <v>69</v>
      </c>
      <c r="B718" s="109" t="s">
        <v>214</v>
      </c>
      <c r="C718" s="143" t="s">
        <v>751</v>
      </c>
      <c r="D718" s="143">
        <v>240</v>
      </c>
      <c r="E718" s="143">
        <v>900303</v>
      </c>
      <c r="F718" s="140">
        <v>256.8</v>
      </c>
      <c r="G718" s="140">
        <v>733.8</v>
      </c>
      <c r="H718" s="140">
        <v>202.8</v>
      </c>
      <c r="I718" s="140">
        <f t="shared" si="340"/>
        <v>78.971962616822438</v>
      </c>
      <c r="J718" s="141">
        <f t="shared" si="336"/>
        <v>27.636958299264109</v>
      </c>
      <c r="K718" s="72"/>
    </row>
    <row r="719" spans="1:11" ht="25.5" x14ac:dyDescent="0.2">
      <c r="A719" s="142" t="s">
        <v>83</v>
      </c>
      <c r="B719" s="109" t="s">
        <v>214</v>
      </c>
      <c r="C719" s="143" t="s">
        <v>751</v>
      </c>
      <c r="D719" s="143" t="s">
        <v>84</v>
      </c>
      <c r="E719" s="147"/>
      <c r="F719" s="140">
        <f>F720</f>
        <v>4390.2</v>
      </c>
      <c r="G719" s="140">
        <f>G720</f>
        <v>4390.2</v>
      </c>
      <c r="H719" s="140">
        <f t="shared" ref="H719" si="358">H720</f>
        <v>3430.5</v>
      </c>
      <c r="I719" s="140">
        <f t="shared" si="340"/>
        <v>78.13994806614734</v>
      </c>
      <c r="J719" s="141">
        <f t="shared" si="336"/>
        <v>78.13994806614734</v>
      </c>
      <c r="K719" s="72"/>
    </row>
    <row r="720" spans="1:11" x14ac:dyDescent="0.2">
      <c r="A720" s="142" t="s">
        <v>85</v>
      </c>
      <c r="B720" s="109" t="s">
        <v>214</v>
      </c>
      <c r="C720" s="143" t="s">
        <v>751</v>
      </c>
      <c r="D720" s="143" t="s">
        <v>86</v>
      </c>
      <c r="E720" s="143">
        <v>900303</v>
      </c>
      <c r="F720" s="140">
        <v>4390.2</v>
      </c>
      <c r="G720" s="140">
        <v>4390.2</v>
      </c>
      <c r="H720" s="140">
        <v>3430.5</v>
      </c>
      <c r="I720" s="140">
        <f t="shared" si="340"/>
        <v>78.13994806614734</v>
      </c>
      <c r="J720" s="141">
        <f t="shared" si="336"/>
        <v>78.13994806614734</v>
      </c>
      <c r="K720" s="72"/>
    </row>
    <row r="721" spans="1:11" ht="25.5" x14ac:dyDescent="0.2">
      <c r="A721" s="164" t="s">
        <v>510</v>
      </c>
      <c r="B721" s="109" t="s">
        <v>214</v>
      </c>
      <c r="C721" s="139" t="s">
        <v>512</v>
      </c>
      <c r="D721" s="143"/>
      <c r="E721" s="143"/>
      <c r="F721" s="140">
        <f t="shared" ref="F721:H722" si="359">F722</f>
        <v>6511.8</v>
      </c>
      <c r="G721" s="140">
        <f t="shared" si="359"/>
        <v>6384</v>
      </c>
      <c r="H721" s="140">
        <f t="shared" si="359"/>
        <v>5570.1</v>
      </c>
      <c r="I721" s="140">
        <f t="shared" si="340"/>
        <v>85.538560766608313</v>
      </c>
      <c r="J721" s="141">
        <f t="shared" si="336"/>
        <v>87.250939849624061</v>
      </c>
      <c r="K721" s="72"/>
    </row>
    <row r="722" spans="1:11" ht="25.5" x14ac:dyDescent="0.2">
      <c r="A722" s="142" t="s">
        <v>83</v>
      </c>
      <c r="B722" s="109" t="s">
        <v>214</v>
      </c>
      <c r="C722" s="139" t="s">
        <v>512</v>
      </c>
      <c r="D722" s="143" t="s">
        <v>84</v>
      </c>
      <c r="E722" s="143"/>
      <c r="F722" s="140">
        <f>F723</f>
        <v>6511.8</v>
      </c>
      <c r="G722" s="140">
        <f>G723</f>
        <v>6384</v>
      </c>
      <c r="H722" s="140">
        <f t="shared" si="359"/>
        <v>5570.1</v>
      </c>
      <c r="I722" s="140">
        <f t="shared" si="340"/>
        <v>85.538560766608313</v>
      </c>
      <c r="J722" s="141">
        <f t="shared" si="336"/>
        <v>87.250939849624061</v>
      </c>
      <c r="K722" s="72"/>
    </row>
    <row r="723" spans="1:11" x14ac:dyDescent="0.2">
      <c r="A723" s="142" t="s">
        <v>85</v>
      </c>
      <c r="B723" s="109" t="s">
        <v>214</v>
      </c>
      <c r="C723" s="139" t="s">
        <v>512</v>
      </c>
      <c r="D723" s="143" t="s">
        <v>86</v>
      </c>
      <c r="E723" s="143">
        <v>900100</v>
      </c>
      <c r="F723" s="175">
        <v>6511.8</v>
      </c>
      <c r="G723" s="175">
        <v>6384</v>
      </c>
      <c r="H723" s="140">
        <v>5570.1</v>
      </c>
      <c r="I723" s="140">
        <f t="shared" si="340"/>
        <v>85.538560766608313</v>
      </c>
      <c r="J723" s="141">
        <f t="shared" si="336"/>
        <v>87.250939849624061</v>
      </c>
      <c r="K723" s="72"/>
    </row>
    <row r="724" spans="1:11" ht="25.5" x14ac:dyDescent="0.2">
      <c r="A724" s="148" t="s">
        <v>777</v>
      </c>
      <c r="B724" s="102" t="s">
        <v>214</v>
      </c>
      <c r="C724" s="136" t="s">
        <v>779</v>
      </c>
      <c r="D724" s="82"/>
      <c r="E724" s="143"/>
      <c r="F724" s="124">
        <f t="shared" ref="F724:G726" si="360">F725</f>
        <v>9737.1</v>
      </c>
      <c r="G724" s="124">
        <f t="shared" si="360"/>
        <v>3623</v>
      </c>
      <c r="H724" s="124">
        <f t="shared" ref="H724:H726" si="361">H725</f>
        <v>2852.6</v>
      </c>
      <c r="I724" s="124">
        <f t="shared" si="340"/>
        <v>29.296197019646502</v>
      </c>
      <c r="J724" s="134">
        <f t="shared" si="336"/>
        <v>78.735854264421747</v>
      </c>
      <c r="K724" s="72"/>
    </row>
    <row r="725" spans="1:11" ht="76.5" x14ac:dyDescent="0.2">
      <c r="A725" s="142" t="s">
        <v>778</v>
      </c>
      <c r="B725" s="109" t="s">
        <v>214</v>
      </c>
      <c r="C725" s="139" t="s">
        <v>780</v>
      </c>
      <c r="D725" s="82"/>
      <c r="E725" s="143"/>
      <c r="F725" s="140">
        <f t="shared" si="360"/>
        <v>9737.1</v>
      </c>
      <c r="G725" s="140">
        <f t="shared" si="360"/>
        <v>3623</v>
      </c>
      <c r="H725" s="140">
        <f t="shared" si="361"/>
        <v>2852.6</v>
      </c>
      <c r="I725" s="140">
        <f t="shared" si="340"/>
        <v>29.296197019646502</v>
      </c>
      <c r="J725" s="141">
        <f t="shared" si="336"/>
        <v>78.735854264421747</v>
      </c>
      <c r="K725" s="72"/>
    </row>
    <row r="726" spans="1:11" ht="25.5" x14ac:dyDescent="0.2">
      <c r="A726" s="142" t="s">
        <v>83</v>
      </c>
      <c r="B726" s="109" t="s">
        <v>214</v>
      </c>
      <c r="C726" s="139" t="s">
        <v>780</v>
      </c>
      <c r="D726" s="82">
        <v>600</v>
      </c>
      <c r="E726" s="143"/>
      <c r="F726" s="140">
        <f t="shared" si="360"/>
        <v>9737.1</v>
      </c>
      <c r="G726" s="140">
        <f t="shared" si="360"/>
        <v>3623</v>
      </c>
      <c r="H726" s="140">
        <f t="shared" si="361"/>
        <v>2852.6</v>
      </c>
      <c r="I726" s="140">
        <f t="shared" si="340"/>
        <v>29.296197019646502</v>
      </c>
      <c r="J726" s="141">
        <f t="shared" si="336"/>
        <v>78.735854264421747</v>
      </c>
      <c r="K726" s="72"/>
    </row>
    <row r="727" spans="1:11" x14ac:dyDescent="0.2">
      <c r="A727" s="142" t="s">
        <v>85</v>
      </c>
      <c r="B727" s="109" t="s">
        <v>214</v>
      </c>
      <c r="C727" s="139" t="s">
        <v>780</v>
      </c>
      <c r="D727" s="82">
        <v>610</v>
      </c>
      <c r="E727" s="143">
        <v>900100</v>
      </c>
      <c r="F727" s="140">
        <v>9737.1</v>
      </c>
      <c r="G727" s="140">
        <v>3623</v>
      </c>
      <c r="H727" s="140">
        <v>2852.6</v>
      </c>
      <c r="I727" s="140">
        <f t="shared" si="340"/>
        <v>29.296197019646502</v>
      </c>
      <c r="J727" s="141">
        <f t="shared" si="336"/>
        <v>78.735854264421747</v>
      </c>
      <c r="K727" s="72"/>
    </row>
    <row r="728" spans="1:11" ht="25.5" x14ac:dyDescent="0.2">
      <c r="A728" s="137" t="s">
        <v>491</v>
      </c>
      <c r="B728" s="102" t="s">
        <v>214</v>
      </c>
      <c r="C728" s="136" t="s">
        <v>167</v>
      </c>
      <c r="D728" s="87"/>
      <c r="E728" s="147"/>
      <c r="F728" s="124">
        <f>F729</f>
        <v>2439.6000000000004</v>
      </c>
      <c r="G728" s="124">
        <f>G729</f>
        <v>2439.6</v>
      </c>
      <c r="H728" s="124">
        <f t="shared" ref="H728" si="362">H729</f>
        <v>1114.8</v>
      </c>
      <c r="I728" s="124">
        <f t="shared" si="340"/>
        <v>45.696015740285283</v>
      </c>
      <c r="J728" s="134">
        <f t="shared" si="336"/>
        <v>45.696015740285297</v>
      </c>
      <c r="K728" s="72"/>
    </row>
    <row r="729" spans="1:11" x14ac:dyDescent="0.2">
      <c r="A729" s="137" t="s">
        <v>492</v>
      </c>
      <c r="B729" s="102" t="s">
        <v>214</v>
      </c>
      <c r="C729" s="136" t="s">
        <v>168</v>
      </c>
      <c r="D729" s="87"/>
      <c r="E729" s="147"/>
      <c r="F729" s="124">
        <f>F736+F730</f>
        <v>2439.6000000000004</v>
      </c>
      <c r="G729" s="124">
        <f>G736+G730</f>
        <v>2439.6</v>
      </c>
      <c r="H729" s="124">
        <f t="shared" ref="H729" si="363">H736+H730</f>
        <v>1114.8</v>
      </c>
      <c r="I729" s="124">
        <f t="shared" si="340"/>
        <v>45.696015740285283</v>
      </c>
      <c r="J729" s="134">
        <f t="shared" si="336"/>
        <v>45.696015740285297</v>
      </c>
      <c r="K729" s="72"/>
    </row>
    <row r="730" spans="1:11" ht="38.25" x14ac:dyDescent="0.2">
      <c r="A730" s="165" t="s">
        <v>594</v>
      </c>
      <c r="B730" s="102" t="s">
        <v>214</v>
      </c>
      <c r="C730" s="136" t="s">
        <v>170</v>
      </c>
      <c r="D730" s="87"/>
      <c r="E730" s="147"/>
      <c r="F730" s="124">
        <f t="shared" ref="F730:H734" si="364">F731</f>
        <v>300</v>
      </c>
      <c r="G730" s="124">
        <f t="shared" si="364"/>
        <v>523.9</v>
      </c>
      <c r="H730" s="124">
        <f t="shared" ref="H730" si="365">H731</f>
        <v>235.9</v>
      </c>
      <c r="I730" s="124">
        <f t="shared" si="340"/>
        <v>78.633333333333326</v>
      </c>
      <c r="J730" s="134">
        <f t="shared" si="336"/>
        <v>45.027677037602601</v>
      </c>
      <c r="K730" s="72"/>
    </row>
    <row r="731" spans="1:11" ht="76.5" x14ac:dyDescent="0.2">
      <c r="A731" s="142" t="s">
        <v>688</v>
      </c>
      <c r="B731" s="109" t="s">
        <v>214</v>
      </c>
      <c r="C731" s="139" t="s">
        <v>636</v>
      </c>
      <c r="D731" s="143"/>
      <c r="E731" s="143"/>
      <c r="F731" s="140">
        <f>F734</f>
        <v>300</v>
      </c>
      <c r="G731" s="140">
        <f>G734+G732</f>
        <v>523.9</v>
      </c>
      <c r="H731" s="140">
        <f>H734</f>
        <v>235.9</v>
      </c>
      <c r="I731" s="140">
        <f t="shared" si="340"/>
        <v>78.633333333333326</v>
      </c>
      <c r="J731" s="141">
        <f t="shared" si="336"/>
        <v>45.027677037602601</v>
      </c>
      <c r="K731" s="72"/>
    </row>
    <row r="732" spans="1:11" ht="25.5" x14ac:dyDescent="0.2">
      <c r="A732" s="142" t="s">
        <v>67</v>
      </c>
      <c r="B732" s="109" t="s">
        <v>214</v>
      </c>
      <c r="C732" s="139" t="s">
        <v>636</v>
      </c>
      <c r="D732" s="143">
        <v>200</v>
      </c>
      <c r="E732" s="143"/>
      <c r="F732" s="140">
        <f>F733</f>
        <v>0</v>
      </c>
      <c r="G732" s="140">
        <f>G733</f>
        <v>144</v>
      </c>
      <c r="H732" s="140">
        <f t="shared" ref="H732" si="366">H733</f>
        <v>0</v>
      </c>
      <c r="I732" s="140">
        <v>0</v>
      </c>
      <c r="J732" s="141">
        <v>0</v>
      </c>
      <c r="K732" s="72"/>
    </row>
    <row r="733" spans="1:11" ht="25.5" x14ac:dyDescent="0.2">
      <c r="A733" s="142" t="s">
        <v>69</v>
      </c>
      <c r="B733" s="109" t="s">
        <v>214</v>
      </c>
      <c r="C733" s="139" t="s">
        <v>636</v>
      </c>
      <c r="D733" s="143">
        <v>240</v>
      </c>
      <c r="E733" s="143">
        <v>900100</v>
      </c>
      <c r="F733" s="140">
        <v>0</v>
      </c>
      <c r="G733" s="140">
        <v>144</v>
      </c>
      <c r="H733" s="140">
        <v>0</v>
      </c>
      <c r="I733" s="140">
        <v>0</v>
      </c>
      <c r="J733" s="141">
        <v>0</v>
      </c>
      <c r="K733" s="72"/>
    </row>
    <row r="734" spans="1:11" ht="25.5" x14ac:dyDescent="0.2">
      <c r="A734" s="142" t="s">
        <v>83</v>
      </c>
      <c r="B734" s="109" t="s">
        <v>214</v>
      </c>
      <c r="C734" s="139" t="s">
        <v>636</v>
      </c>
      <c r="D734" s="143">
        <v>600</v>
      </c>
      <c r="E734" s="143"/>
      <c r="F734" s="140">
        <f t="shared" si="364"/>
        <v>300</v>
      </c>
      <c r="G734" s="140">
        <f t="shared" si="364"/>
        <v>379.9</v>
      </c>
      <c r="H734" s="140">
        <f t="shared" si="364"/>
        <v>235.9</v>
      </c>
      <c r="I734" s="140">
        <f t="shared" si="340"/>
        <v>78.633333333333326</v>
      </c>
      <c r="J734" s="141">
        <v>0</v>
      </c>
      <c r="K734" s="72"/>
    </row>
    <row r="735" spans="1:11" x14ac:dyDescent="0.2">
      <c r="A735" s="142" t="s">
        <v>85</v>
      </c>
      <c r="B735" s="109" t="s">
        <v>214</v>
      </c>
      <c r="C735" s="139" t="s">
        <v>636</v>
      </c>
      <c r="D735" s="143">
        <v>610</v>
      </c>
      <c r="E735" s="143">
        <v>900100</v>
      </c>
      <c r="F735" s="140">
        <v>300</v>
      </c>
      <c r="G735" s="140">
        <v>379.9</v>
      </c>
      <c r="H735" s="140">
        <v>235.9</v>
      </c>
      <c r="I735" s="140">
        <f t="shared" si="340"/>
        <v>78.633333333333326</v>
      </c>
      <c r="J735" s="141">
        <v>0</v>
      </c>
      <c r="K735" s="72"/>
    </row>
    <row r="736" spans="1:11" ht="38.25" x14ac:dyDescent="0.2">
      <c r="A736" s="165" t="s">
        <v>493</v>
      </c>
      <c r="B736" s="102" t="s">
        <v>214</v>
      </c>
      <c r="C736" s="136" t="s">
        <v>177</v>
      </c>
      <c r="D736" s="147"/>
      <c r="E736" s="147"/>
      <c r="F736" s="124">
        <f t="shared" ref="F736:H738" si="367">F737</f>
        <v>2139.6000000000004</v>
      </c>
      <c r="G736" s="124">
        <f t="shared" si="367"/>
        <v>1915.7</v>
      </c>
      <c r="H736" s="124">
        <f t="shared" si="367"/>
        <v>878.9</v>
      </c>
      <c r="I736" s="124">
        <f t="shared" si="340"/>
        <v>41.077771546083376</v>
      </c>
      <c r="J736" s="134">
        <f t="shared" si="336"/>
        <v>45.878791042438792</v>
      </c>
      <c r="K736" s="72"/>
    </row>
    <row r="737" spans="1:11" x14ac:dyDescent="0.2">
      <c r="A737" s="167" t="s">
        <v>246</v>
      </c>
      <c r="B737" s="109" t="s">
        <v>214</v>
      </c>
      <c r="C737" s="139" t="s">
        <v>247</v>
      </c>
      <c r="D737" s="143"/>
      <c r="E737" s="143"/>
      <c r="F737" s="140">
        <f>F738+F740</f>
        <v>2139.6000000000004</v>
      </c>
      <c r="G737" s="140">
        <f>G738+G740</f>
        <v>1915.7</v>
      </c>
      <c r="H737" s="140">
        <f t="shared" ref="H737" si="368">H738+H740</f>
        <v>878.9</v>
      </c>
      <c r="I737" s="140">
        <f t="shared" si="340"/>
        <v>41.077771546083376</v>
      </c>
      <c r="J737" s="141">
        <f t="shared" si="336"/>
        <v>45.878791042438792</v>
      </c>
      <c r="K737" s="72"/>
    </row>
    <row r="738" spans="1:11" ht="25.5" x14ac:dyDescent="0.2">
      <c r="A738" s="142" t="s">
        <v>67</v>
      </c>
      <c r="B738" s="109" t="s">
        <v>214</v>
      </c>
      <c r="C738" s="139" t="s">
        <v>247</v>
      </c>
      <c r="D738" s="143">
        <v>200</v>
      </c>
      <c r="E738" s="143"/>
      <c r="F738" s="140">
        <f t="shared" si="367"/>
        <v>46.8</v>
      </c>
      <c r="G738" s="140">
        <f t="shared" si="367"/>
        <v>46.8</v>
      </c>
      <c r="H738" s="140">
        <f t="shared" si="367"/>
        <v>36.299999999999997</v>
      </c>
      <c r="I738" s="140">
        <f t="shared" si="340"/>
        <v>77.564102564102569</v>
      </c>
      <c r="J738" s="141">
        <f t="shared" si="336"/>
        <v>77.564102564102569</v>
      </c>
      <c r="K738" s="72"/>
    </row>
    <row r="739" spans="1:11" ht="25.5" x14ac:dyDescent="0.2">
      <c r="A739" s="142" t="s">
        <v>69</v>
      </c>
      <c r="B739" s="109" t="s">
        <v>214</v>
      </c>
      <c r="C739" s="139" t="s">
        <v>247</v>
      </c>
      <c r="D739" s="143">
        <v>240</v>
      </c>
      <c r="E739" s="143">
        <v>900100</v>
      </c>
      <c r="F739" s="140">
        <v>46.8</v>
      </c>
      <c r="G739" s="140">
        <v>46.8</v>
      </c>
      <c r="H739" s="140">
        <v>36.299999999999997</v>
      </c>
      <c r="I739" s="140">
        <f t="shared" si="340"/>
        <v>77.564102564102569</v>
      </c>
      <c r="J739" s="141">
        <f t="shared" si="336"/>
        <v>77.564102564102569</v>
      </c>
      <c r="K739" s="72"/>
    </row>
    <row r="740" spans="1:11" ht="25.5" x14ac:dyDescent="0.2">
      <c r="A740" s="142" t="s">
        <v>83</v>
      </c>
      <c r="B740" s="109" t="s">
        <v>214</v>
      </c>
      <c r="C740" s="139" t="s">
        <v>247</v>
      </c>
      <c r="D740" s="143">
        <v>600</v>
      </c>
      <c r="E740" s="143"/>
      <c r="F740" s="140">
        <f>F741</f>
        <v>2092.8000000000002</v>
      </c>
      <c r="G740" s="140">
        <f>G741</f>
        <v>1868.9</v>
      </c>
      <c r="H740" s="140">
        <f t="shared" ref="H740" si="369">H741</f>
        <v>842.6</v>
      </c>
      <c r="I740" s="140">
        <f t="shared" si="340"/>
        <v>40.261850152905197</v>
      </c>
      <c r="J740" s="141">
        <f t="shared" si="336"/>
        <v>45.085344320188348</v>
      </c>
      <c r="K740" s="72"/>
    </row>
    <row r="741" spans="1:11" x14ac:dyDescent="0.2">
      <c r="A741" s="142" t="s">
        <v>85</v>
      </c>
      <c r="B741" s="109" t="s">
        <v>214</v>
      </c>
      <c r="C741" s="139" t="s">
        <v>247</v>
      </c>
      <c r="D741" s="143">
        <v>610</v>
      </c>
      <c r="E741" s="143">
        <v>900100</v>
      </c>
      <c r="F741" s="140">
        <v>2092.8000000000002</v>
      </c>
      <c r="G741" s="140">
        <v>1868.9</v>
      </c>
      <c r="H741" s="140">
        <v>842.6</v>
      </c>
      <c r="I741" s="140">
        <f t="shared" si="340"/>
        <v>40.261850152905197</v>
      </c>
      <c r="J741" s="141">
        <f t="shared" si="336"/>
        <v>45.085344320188348</v>
      </c>
      <c r="K741" s="72"/>
    </row>
    <row r="742" spans="1:11" ht="25.5" x14ac:dyDescent="0.2">
      <c r="A742" s="170" t="s">
        <v>499</v>
      </c>
      <c r="B742" s="102" t="s">
        <v>214</v>
      </c>
      <c r="C742" s="136" t="s">
        <v>143</v>
      </c>
      <c r="D742" s="143"/>
      <c r="E742" s="143"/>
      <c r="F742" s="124">
        <f>F743</f>
        <v>485.2</v>
      </c>
      <c r="G742" s="124">
        <f>G743</f>
        <v>301.90000000000003</v>
      </c>
      <c r="H742" s="124">
        <f>H743</f>
        <v>215</v>
      </c>
      <c r="I742" s="124">
        <f t="shared" si="340"/>
        <v>44.311624072547403</v>
      </c>
      <c r="J742" s="134">
        <f t="shared" si="336"/>
        <v>71.21563431599867</v>
      </c>
      <c r="K742" s="72"/>
    </row>
    <row r="743" spans="1:11" ht="25.5" x14ac:dyDescent="0.2">
      <c r="A743" s="170" t="s">
        <v>494</v>
      </c>
      <c r="B743" s="102" t="s">
        <v>214</v>
      </c>
      <c r="C743" s="136" t="s">
        <v>496</v>
      </c>
      <c r="D743" s="90"/>
      <c r="E743" s="90"/>
      <c r="F743" s="124">
        <f>F744</f>
        <v>485.2</v>
      </c>
      <c r="G743" s="124">
        <f>G744</f>
        <v>301.90000000000003</v>
      </c>
      <c r="H743" s="124">
        <f t="shared" ref="H743" si="370">H744</f>
        <v>215</v>
      </c>
      <c r="I743" s="124">
        <f t="shared" si="340"/>
        <v>44.311624072547403</v>
      </c>
      <c r="J743" s="134">
        <f t="shared" si="336"/>
        <v>71.21563431599867</v>
      </c>
      <c r="K743" s="72"/>
    </row>
    <row r="744" spans="1:11" ht="25.5" x14ac:dyDescent="0.2">
      <c r="A744" s="163" t="s">
        <v>495</v>
      </c>
      <c r="B744" s="102" t="s">
        <v>214</v>
      </c>
      <c r="C744" s="136" t="s">
        <v>497</v>
      </c>
      <c r="D744" s="147"/>
      <c r="E744" s="147"/>
      <c r="F744" s="124">
        <f t="shared" ref="F744:H748" si="371">F745</f>
        <v>485.2</v>
      </c>
      <c r="G744" s="124">
        <f t="shared" si="371"/>
        <v>301.90000000000003</v>
      </c>
      <c r="H744" s="124">
        <f t="shared" si="371"/>
        <v>215</v>
      </c>
      <c r="I744" s="124">
        <f t="shared" si="340"/>
        <v>44.311624072547403</v>
      </c>
      <c r="J744" s="134">
        <f t="shared" si="336"/>
        <v>71.21563431599867</v>
      </c>
      <c r="K744" s="72"/>
    </row>
    <row r="745" spans="1:11" ht="25.5" x14ac:dyDescent="0.2">
      <c r="A745" s="178" t="s">
        <v>297</v>
      </c>
      <c r="B745" s="109" t="s">
        <v>214</v>
      </c>
      <c r="C745" s="154" t="s">
        <v>498</v>
      </c>
      <c r="D745" s="143"/>
      <c r="E745" s="143"/>
      <c r="F745" s="140">
        <f>F746+F748</f>
        <v>485.2</v>
      </c>
      <c r="G745" s="140">
        <f>G746+G748</f>
        <v>301.90000000000003</v>
      </c>
      <c r="H745" s="140">
        <f>H746+H748</f>
        <v>215</v>
      </c>
      <c r="I745" s="140">
        <f t="shared" si="340"/>
        <v>44.311624072547403</v>
      </c>
      <c r="J745" s="141">
        <f t="shared" si="336"/>
        <v>71.21563431599867</v>
      </c>
      <c r="K745" s="72"/>
    </row>
    <row r="746" spans="1:11" ht="25.5" x14ac:dyDescent="0.2">
      <c r="A746" s="142" t="s">
        <v>67</v>
      </c>
      <c r="B746" s="109" t="s">
        <v>214</v>
      </c>
      <c r="C746" s="154" t="s">
        <v>498</v>
      </c>
      <c r="D746" s="143">
        <v>200</v>
      </c>
      <c r="E746" s="143"/>
      <c r="F746" s="140">
        <f t="shared" ref="F746:H746" si="372">F747</f>
        <v>40</v>
      </c>
      <c r="G746" s="140">
        <f t="shared" si="372"/>
        <v>19.8</v>
      </c>
      <c r="H746" s="140">
        <f t="shared" si="372"/>
        <v>19.8</v>
      </c>
      <c r="I746" s="140">
        <f t="shared" si="340"/>
        <v>49.5</v>
      </c>
      <c r="J746" s="141">
        <f t="shared" si="336"/>
        <v>100</v>
      </c>
      <c r="K746" s="72"/>
    </row>
    <row r="747" spans="1:11" ht="25.5" x14ac:dyDescent="0.2">
      <c r="A747" s="142" t="s">
        <v>69</v>
      </c>
      <c r="B747" s="109" t="s">
        <v>214</v>
      </c>
      <c r="C747" s="154" t="s">
        <v>498</v>
      </c>
      <c r="D747" s="143">
        <v>240</v>
      </c>
      <c r="E747" s="143">
        <v>900100</v>
      </c>
      <c r="F747" s="140">
        <v>40</v>
      </c>
      <c r="G747" s="140">
        <v>19.8</v>
      </c>
      <c r="H747" s="140">
        <v>19.8</v>
      </c>
      <c r="I747" s="140">
        <f t="shared" si="340"/>
        <v>49.5</v>
      </c>
      <c r="J747" s="141">
        <f t="shared" si="336"/>
        <v>100</v>
      </c>
      <c r="K747" s="72"/>
    </row>
    <row r="748" spans="1:11" ht="25.5" x14ac:dyDescent="0.2">
      <c r="A748" s="142" t="s">
        <v>83</v>
      </c>
      <c r="B748" s="109" t="s">
        <v>214</v>
      </c>
      <c r="C748" s="154" t="s">
        <v>498</v>
      </c>
      <c r="D748" s="143" t="s">
        <v>84</v>
      </c>
      <c r="E748" s="143"/>
      <c r="F748" s="140">
        <f>F749</f>
        <v>445.2</v>
      </c>
      <c r="G748" s="140">
        <f>G749</f>
        <v>282.10000000000002</v>
      </c>
      <c r="H748" s="140">
        <f t="shared" si="371"/>
        <v>195.2</v>
      </c>
      <c r="I748" s="140">
        <f t="shared" si="340"/>
        <v>43.845462713387242</v>
      </c>
      <c r="J748" s="141">
        <f t="shared" ref="J748:J819" si="373">H748/G748*100</f>
        <v>69.195320808224025</v>
      </c>
      <c r="K748" s="72"/>
    </row>
    <row r="749" spans="1:11" x14ac:dyDescent="0.2">
      <c r="A749" s="142" t="s">
        <v>85</v>
      </c>
      <c r="B749" s="109" t="s">
        <v>214</v>
      </c>
      <c r="C749" s="154" t="s">
        <v>498</v>
      </c>
      <c r="D749" s="143" t="s">
        <v>86</v>
      </c>
      <c r="E749" s="143">
        <v>900100</v>
      </c>
      <c r="F749" s="140">
        <v>445.2</v>
      </c>
      <c r="G749" s="140">
        <v>282.10000000000002</v>
      </c>
      <c r="H749" s="140">
        <v>195.2</v>
      </c>
      <c r="I749" s="140">
        <f t="shared" si="340"/>
        <v>43.845462713387242</v>
      </c>
      <c r="J749" s="141">
        <f t="shared" si="373"/>
        <v>69.195320808224025</v>
      </c>
      <c r="K749" s="72"/>
    </row>
    <row r="750" spans="1:11" ht="38.25" x14ac:dyDescent="0.2">
      <c r="A750" s="151" t="s">
        <v>480</v>
      </c>
      <c r="B750" s="102" t="s">
        <v>214</v>
      </c>
      <c r="C750" s="136" t="s">
        <v>156</v>
      </c>
      <c r="D750" s="147"/>
      <c r="E750" s="147"/>
      <c r="F750" s="124">
        <f>F751</f>
        <v>0</v>
      </c>
      <c r="G750" s="124">
        <f>G751</f>
        <v>1020.0000000000001</v>
      </c>
      <c r="H750" s="124">
        <f t="shared" ref="H750" si="374">H751</f>
        <v>0</v>
      </c>
      <c r="I750" s="124">
        <v>0</v>
      </c>
      <c r="J750" s="134">
        <v>0</v>
      </c>
      <c r="K750" s="72"/>
    </row>
    <row r="751" spans="1:11" x14ac:dyDescent="0.2">
      <c r="A751" s="148" t="s">
        <v>850</v>
      </c>
      <c r="B751" s="102" t="s">
        <v>214</v>
      </c>
      <c r="C751" s="136" t="s">
        <v>847</v>
      </c>
      <c r="D751" s="147"/>
      <c r="E751" s="147"/>
      <c r="F751" s="207">
        <f t="shared" ref="F751:H753" si="375">F752</f>
        <v>0</v>
      </c>
      <c r="G751" s="207">
        <f t="shared" si="375"/>
        <v>1020.0000000000001</v>
      </c>
      <c r="H751" s="207">
        <f t="shared" si="375"/>
        <v>0</v>
      </c>
      <c r="I751" s="207">
        <v>0</v>
      </c>
      <c r="J751" s="134">
        <v>0</v>
      </c>
      <c r="K751" s="72"/>
    </row>
    <row r="752" spans="1:11" x14ac:dyDescent="0.2">
      <c r="A752" s="148" t="s">
        <v>845</v>
      </c>
      <c r="B752" s="102" t="s">
        <v>214</v>
      </c>
      <c r="C752" s="136" t="s">
        <v>848</v>
      </c>
      <c r="D752" s="147"/>
      <c r="E752" s="147"/>
      <c r="F752" s="207">
        <f t="shared" si="375"/>
        <v>0</v>
      </c>
      <c r="G752" s="207">
        <f t="shared" si="375"/>
        <v>1020.0000000000001</v>
      </c>
      <c r="H752" s="207">
        <f t="shared" si="375"/>
        <v>0</v>
      </c>
      <c r="I752" s="207">
        <v>0</v>
      </c>
      <c r="J752" s="134">
        <v>0</v>
      </c>
      <c r="K752" s="72"/>
    </row>
    <row r="753" spans="1:11" ht="25.5" x14ac:dyDescent="0.2">
      <c r="A753" s="142" t="s">
        <v>846</v>
      </c>
      <c r="B753" s="109" t="s">
        <v>214</v>
      </c>
      <c r="C753" s="139" t="s">
        <v>849</v>
      </c>
      <c r="D753" s="143"/>
      <c r="E753" s="143"/>
      <c r="F753" s="206">
        <f t="shared" si="375"/>
        <v>0</v>
      </c>
      <c r="G753" s="206">
        <f t="shared" si="375"/>
        <v>1020.0000000000001</v>
      </c>
      <c r="H753" s="206">
        <f t="shared" si="375"/>
        <v>0</v>
      </c>
      <c r="I753" s="206">
        <v>0</v>
      </c>
      <c r="J753" s="141">
        <v>0</v>
      </c>
      <c r="K753" s="72"/>
    </row>
    <row r="754" spans="1:11" ht="25.5" x14ac:dyDescent="0.2">
      <c r="A754" s="142" t="s">
        <v>83</v>
      </c>
      <c r="B754" s="109" t="s">
        <v>214</v>
      </c>
      <c r="C754" s="139" t="s">
        <v>849</v>
      </c>
      <c r="D754" s="143">
        <v>600</v>
      </c>
      <c r="E754" s="143"/>
      <c r="F754" s="206">
        <f>SUM(F755:F757)</f>
        <v>0</v>
      </c>
      <c r="G754" s="206">
        <f>G755+G756+G757</f>
        <v>1020.0000000000001</v>
      </c>
      <c r="H754" s="206">
        <f t="shared" ref="H754" si="376">SUM(H755:H757)</f>
        <v>0</v>
      </c>
      <c r="I754" s="206">
        <v>0</v>
      </c>
      <c r="J754" s="141">
        <v>0</v>
      </c>
      <c r="K754" s="72"/>
    </row>
    <row r="755" spans="1:11" x14ac:dyDescent="0.2">
      <c r="A755" s="142" t="s">
        <v>85</v>
      </c>
      <c r="B755" s="109" t="s">
        <v>214</v>
      </c>
      <c r="C755" s="139" t="s">
        <v>849</v>
      </c>
      <c r="D755" s="143">
        <v>610</v>
      </c>
      <c r="E755" s="143">
        <v>900100</v>
      </c>
      <c r="F755" s="206">
        <v>0</v>
      </c>
      <c r="G755" s="206">
        <v>827.2</v>
      </c>
      <c r="H755" s="140">
        <v>0</v>
      </c>
      <c r="I755" s="140">
        <v>0</v>
      </c>
      <c r="J755" s="141">
        <v>0</v>
      </c>
      <c r="K755" s="72"/>
    </row>
    <row r="756" spans="1:11" x14ac:dyDescent="0.2">
      <c r="A756" s="142" t="s">
        <v>85</v>
      </c>
      <c r="B756" s="109" t="s">
        <v>214</v>
      </c>
      <c r="C756" s="139" t="s">
        <v>849</v>
      </c>
      <c r="D756" s="143">
        <v>610</v>
      </c>
      <c r="E756" s="143">
        <v>900302</v>
      </c>
      <c r="F756" s="206">
        <v>0</v>
      </c>
      <c r="G756" s="206">
        <v>10.199999999999999</v>
      </c>
      <c r="H756" s="140">
        <v>0</v>
      </c>
      <c r="I756" s="140">
        <v>0</v>
      </c>
      <c r="J756" s="141">
        <v>0</v>
      </c>
      <c r="K756" s="72"/>
    </row>
    <row r="757" spans="1:11" x14ac:dyDescent="0.2">
      <c r="A757" s="142" t="s">
        <v>85</v>
      </c>
      <c r="B757" s="109" t="s">
        <v>214</v>
      </c>
      <c r="C757" s="139" t="s">
        <v>849</v>
      </c>
      <c r="D757" s="143">
        <v>610</v>
      </c>
      <c r="E757" s="143">
        <v>900900</v>
      </c>
      <c r="F757" s="206">
        <v>0</v>
      </c>
      <c r="G757" s="206">
        <v>182.6</v>
      </c>
      <c r="H757" s="140">
        <v>0</v>
      </c>
      <c r="I757" s="140">
        <v>0</v>
      </c>
      <c r="J757" s="141">
        <v>0</v>
      </c>
      <c r="K757" s="72"/>
    </row>
    <row r="758" spans="1:11" ht="25.5" x14ac:dyDescent="0.2">
      <c r="A758" s="148" t="s">
        <v>796</v>
      </c>
      <c r="B758" s="102" t="s">
        <v>214</v>
      </c>
      <c r="C758" s="136" t="s">
        <v>786</v>
      </c>
      <c r="D758" s="143"/>
      <c r="E758" s="143"/>
      <c r="F758" s="124">
        <f>F759</f>
        <v>346271.59999999992</v>
      </c>
      <c r="G758" s="124">
        <f>G759</f>
        <v>368395.99999999994</v>
      </c>
      <c r="H758" s="124">
        <f t="shared" ref="H758:H759" si="377">H759</f>
        <v>247139.20000000001</v>
      </c>
      <c r="I758" s="124">
        <f t="shared" si="340"/>
        <v>71.371489894060062</v>
      </c>
      <c r="J758" s="134">
        <f t="shared" si="373"/>
        <v>67.085201793721978</v>
      </c>
      <c r="K758" s="72"/>
    </row>
    <row r="759" spans="1:11" ht="25.5" x14ac:dyDescent="0.2">
      <c r="A759" s="148" t="s">
        <v>797</v>
      </c>
      <c r="B759" s="102" t="s">
        <v>214</v>
      </c>
      <c r="C759" s="136" t="s">
        <v>787</v>
      </c>
      <c r="D759" s="143"/>
      <c r="E759" s="143"/>
      <c r="F759" s="124">
        <f>F760</f>
        <v>346271.59999999992</v>
      </c>
      <c r="G759" s="124">
        <f>G760</f>
        <v>368395.99999999994</v>
      </c>
      <c r="H759" s="124">
        <f t="shared" si="377"/>
        <v>247139.20000000001</v>
      </c>
      <c r="I759" s="124">
        <f t="shared" si="340"/>
        <v>71.371489894060062</v>
      </c>
      <c r="J759" s="134">
        <f t="shared" si="373"/>
        <v>67.085201793721978</v>
      </c>
      <c r="K759" s="72"/>
    </row>
    <row r="760" spans="1:11" ht="25.5" x14ac:dyDescent="0.2">
      <c r="A760" s="148" t="s">
        <v>513</v>
      </c>
      <c r="B760" s="102" t="s">
        <v>214</v>
      </c>
      <c r="C760" s="136" t="s">
        <v>791</v>
      </c>
      <c r="D760" s="90"/>
      <c r="E760" s="147"/>
      <c r="F760" s="183">
        <f>F761+F765+F769+F773</f>
        <v>346271.59999999992</v>
      </c>
      <c r="G760" s="183">
        <f>G761+G765+G769+G773</f>
        <v>368395.99999999994</v>
      </c>
      <c r="H760" s="183">
        <f t="shared" ref="H760" si="378">H761+H765+H769+H773</f>
        <v>247139.20000000001</v>
      </c>
      <c r="I760" s="124">
        <f t="shared" si="340"/>
        <v>71.371489894060062</v>
      </c>
      <c r="J760" s="134">
        <f t="shared" si="373"/>
        <v>67.085201793721978</v>
      </c>
      <c r="K760" s="72"/>
    </row>
    <row r="761" spans="1:11" ht="25.5" x14ac:dyDescent="0.2">
      <c r="A761" s="142" t="s">
        <v>514</v>
      </c>
      <c r="B761" s="109" t="s">
        <v>214</v>
      </c>
      <c r="C761" s="139" t="s">
        <v>792</v>
      </c>
      <c r="D761" s="82"/>
      <c r="E761" s="143"/>
      <c r="F761" s="140">
        <f>F762</f>
        <v>18375.599999999999</v>
      </c>
      <c r="G761" s="140">
        <f>G762</f>
        <v>21121.1</v>
      </c>
      <c r="H761" s="140">
        <f t="shared" ref="H761" si="379">H762</f>
        <v>21121</v>
      </c>
      <c r="I761" s="140">
        <f t="shared" si="340"/>
        <v>114.94046452904941</v>
      </c>
      <c r="J761" s="141">
        <f t="shared" si="373"/>
        <v>99.999526539810915</v>
      </c>
      <c r="K761" s="72"/>
    </row>
    <row r="762" spans="1:11" ht="25.5" x14ac:dyDescent="0.2">
      <c r="A762" s="142" t="s">
        <v>67</v>
      </c>
      <c r="B762" s="109" t="s">
        <v>214</v>
      </c>
      <c r="C762" s="139" t="s">
        <v>792</v>
      </c>
      <c r="D762" s="143">
        <v>200</v>
      </c>
      <c r="E762" s="143"/>
      <c r="F762" s="140">
        <f>F763+F764</f>
        <v>18375.599999999999</v>
      </c>
      <c r="G762" s="140">
        <f>G763+G764</f>
        <v>21121.1</v>
      </c>
      <c r="H762" s="140">
        <f>H763+H764</f>
        <v>21121</v>
      </c>
      <c r="I762" s="140">
        <f t="shared" ref="I762:I825" si="380">H762/F762*100</f>
        <v>114.94046452904941</v>
      </c>
      <c r="J762" s="141">
        <f t="shared" si="373"/>
        <v>99.999526539810915</v>
      </c>
      <c r="K762" s="72"/>
    </row>
    <row r="763" spans="1:11" ht="25.5" x14ac:dyDescent="0.2">
      <c r="A763" s="142" t="s">
        <v>69</v>
      </c>
      <c r="B763" s="109" t="s">
        <v>214</v>
      </c>
      <c r="C763" s="139" t="s">
        <v>792</v>
      </c>
      <c r="D763" s="82">
        <v>240</v>
      </c>
      <c r="E763" s="143">
        <v>900302</v>
      </c>
      <c r="F763" s="140">
        <v>16538</v>
      </c>
      <c r="G763" s="140">
        <v>19009</v>
      </c>
      <c r="H763" s="140">
        <v>19008.900000000001</v>
      </c>
      <c r="I763" s="140">
        <f t="shared" si="380"/>
        <v>114.94074253234973</v>
      </c>
      <c r="J763" s="141">
        <f t="shared" si="373"/>
        <v>99.999473933399969</v>
      </c>
      <c r="K763" s="72"/>
    </row>
    <row r="764" spans="1:11" ht="25.5" x14ac:dyDescent="0.2">
      <c r="A764" s="142" t="s">
        <v>69</v>
      </c>
      <c r="B764" s="109" t="s">
        <v>214</v>
      </c>
      <c r="C764" s="139" t="s">
        <v>792</v>
      </c>
      <c r="D764" s="82">
        <v>240</v>
      </c>
      <c r="E764" s="143">
        <v>900100</v>
      </c>
      <c r="F764" s="140">
        <v>1837.6</v>
      </c>
      <c r="G764" s="140">
        <v>2112.1</v>
      </c>
      <c r="H764" s="140">
        <v>2112.1</v>
      </c>
      <c r="I764" s="140">
        <f t="shared" si="380"/>
        <v>114.93796255986068</v>
      </c>
      <c r="J764" s="141">
        <f t="shared" si="373"/>
        <v>100</v>
      </c>
      <c r="K764" s="72"/>
    </row>
    <row r="765" spans="1:11" ht="25.5" x14ac:dyDescent="0.2">
      <c r="A765" s="142" t="s">
        <v>679</v>
      </c>
      <c r="B765" s="109" t="s">
        <v>214</v>
      </c>
      <c r="C765" s="139" t="s">
        <v>793</v>
      </c>
      <c r="D765" s="82"/>
      <c r="E765" s="143"/>
      <c r="F765" s="140">
        <f>F766</f>
        <v>287936.39999999997</v>
      </c>
      <c r="G765" s="140">
        <f>G766</f>
        <v>307330.7</v>
      </c>
      <c r="H765" s="140">
        <f t="shared" ref="H765" si="381">H766</f>
        <v>210890.7</v>
      </c>
      <c r="I765" s="140">
        <f t="shared" si="380"/>
        <v>73.242111799689113</v>
      </c>
      <c r="J765" s="141">
        <f t="shared" si="373"/>
        <v>68.620121582386659</v>
      </c>
      <c r="K765" s="72"/>
    </row>
    <row r="766" spans="1:11" ht="25.5" x14ac:dyDescent="0.2">
      <c r="A766" s="142" t="s">
        <v>67</v>
      </c>
      <c r="B766" s="109" t="s">
        <v>214</v>
      </c>
      <c r="C766" s="139" t="s">
        <v>793</v>
      </c>
      <c r="D766" s="143">
        <v>200</v>
      </c>
      <c r="E766" s="143"/>
      <c r="F766" s="140">
        <f>F767+F768</f>
        <v>287936.39999999997</v>
      </c>
      <c r="G766" s="140">
        <f>G767+G768</f>
        <v>307330.7</v>
      </c>
      <c r="H766" s="140">
        <f t="shared" ref="H766" si="382">H767+H768</f>
        <v>210890.7</v>
      </c>
      <c r="I766" s="140">
        <f t="shared" si="380"/>
        <v>73.242111799689113</v>
      </c>
      <c r="J766" s="141">
        <f t="shared" si="373"/>
        <v>68.620121582386659</v>
      </c>
      <c r="K766" s="72"/>
    </row>
    <row r="767" spans="1:11" ht="25.5" x14ac:dyDescent="0.2">
      <c r="A767" s="142" t="s">
        <v>69</v>
      </c>
      <c r="B767" s="109" t="s">
        <v>214</v>
      </c>
      <c r="C767" s="139" t="s">
        <v>793</v>
      </c>
      <c r="D767" s="82">
        <v>240</v>
      </c>
      <c r="E767" s="143">
        <v>900302</v>
      </c>
      <c r="F767" s="175">
        <v>259142.8</v>
      </c>
      <c r="G767" s="175">
        <v>276597.7</v>
      </c>
      <c r="H767" s="140">
        <v>189801.60000000001</v>
      </c>
      <c r="I767" s="140">
        <f t="shared" si="380"/>
        <v>73.242088917770445</v>
      </c>
      <c r="J767" s="141">
        <f t="shared" si="373"/>
        <v>68.620093370263021</v>
      </c>
      <c r="K767" s="72"/>
    </row>
    <row r="768" spans="1:11" ht="25.5" x14ac:dyDescent="0.2">
      <c r="A768" s="142" t="s">
        <v>69</v>
      </c>
      <c r="B768" s="109" t="s">
        <v>214</v>
      </c>
      <c r="C768" s="139" t="s">
        <v>793</v>
      </c>
      <c r="D768" s="82">
        <v>240</v>
      </c>
      <c r="E768" s="143">
        <v>900100</v>
      </c>
      <c r="F768" s="175">
        <v>28793.599999999999</v>
      </c>
      <c r="G768" s="175">
        <v>30733</v>
      </c>
      <c r="H768" s="140">
        <v>21089.1</v>
      </c>
      <c r="I768" s="140">
        <f t="shared" si="380"/>
        <v>73.242317737274959</v>
      </c>
      <c r="J768" s="141">
        <f t="shared" si="373"/>
        <v>68.620375492141989</v>
      </c>
      <c r="K768" s="72"/>
    </row>
    <row r="769" spans="1:11" ht="25.5" x14ac:dyDescent="0.2">
      <c r="A769" s="142" t="s">
        <v>680</v>
      </c>
      <c r="B769" s="109" t="s">
        <v>214</v>
      </c>
      <c r="C769" s="139" t="s">
        <v>794</v>
      </c>
      <c r="D769" s="82"/>
      <c r="E769" s="143"/>
      <c r="F769" s="140">
        <f>F770</f>
        <v>19959.599999999999</v>
      </c>
      <c r="G769" s="140">
        <f>G770</f>
        <v>19959.599999999999</v>
      </c>
      <c r="H769" s="140">
        <f t="shared" ref="H769" si="383">H770</f>
        <v>5127.5</v>
      </c>
      <c r="I769" s="140">
        <f t="shared" si="380"/>
        <v>25.689392572997455</v>
      </c>
      <c r="J769" s="141">
        <f t="shared" si="373"/>
        <v>25.689392572997455</v>
      </c>
      <c r="K769" s="72"/>
    </row>
    <row r="770" spans="1:11" ht="25.5" x14ac:dyDescent="0.2">
      <c r="A770" s="142" t="s">
        <v>67</v>
      </c>
      <c r="B770" s="109" t="s">
        <v>214</v>
      </c>
      <c r="C770" s="139" t="s">
        <v>794</v>
      </c>
      <c r="D770" s="143">
        <v>200</v>
      </c>
      <c r="E770" s="143"/>
      <c r="F770" s="140">
        <f>F771+F772</f>
        <v>19959.599999999999</v>
      </c>
      <c r="G770" s="140">
        <f>G771+G772</f>
        <v>19959.599999999999</v>
      </c>
      <c r="H770" s="140">
        <f t="shared" ref="H770" si="384">H771+H772</f>
        <v>5127.5</v>
      </c>
      <c r="I770" s="140">
        <f t="shared" si="380"/>
        <v>25.689392572997455</v>
      </c>
      <c r="J770" s="141">
        <f t="shared" si="373"/>
        <v>25.689392572997455</v>
      </c>
      <c r="K770" s="72"/>
    </row>
    <row r="771" spans="1:11" ht="25.5" x14ac:dyDescent="0.2">
      <c r="A771" s="142" t="s">
        <v>69</v>
      </c>
      <c r="B771" s="109" t="s">
        <v>214</v>
      </c>
      <c r="C771" s="139" t="s">
        <v>794</v>
      </c>
      <c r="D771" s="82">
        <v>240</v>
      </c>
      <c r="E771" s="143">
        <v>900302</v>
      </c>
      <c r="F771" s="140">
        <v>17963.599999999999</v>
      </c>
      <c r="G771" s="140">
        <v>17963.599999999999</v>
      </c>
      <c r="H771" s="140">
        <v>4609.1000000000004</v>
      </c>
      <c r="I771" s="140">
        <f t="shared" si="380"/>
        <v>25.657997283395318</v>
      </c>
      <c r="J771" s="141">
        <f t="shared" si="373"/>
        <v>25.657997283395318</v>
      </c>
      <c r="K771" s="72"/>
    </row>
    <row r="772" spans="1:11" ht="25.5" x14ac:dyDescent="0.2">
      <c r="A772" s="142" t="s">
        <v>69</v>
      </c>
      <c r="B772" s="109" t="s">
        <v>214</v>
      </c>
      <c r="C772" s="139" t="s">
        <v>794</v>
      </c>
      <c r="D772" s="82">
        <v>240</v>
      </c>
      <c r="E772" s="143">
        <v>900100</v>
      </c>
      <c r="F772" s="140">
        <v>1996</v>
      </c>
      <c r="G772" s="140">
        <v>1996</v>
      </c>
      <c r="H772" s="140">
        <v>518.4</v>
      </c>
      <c r="I772" s="140">
        <f t="shared" si="380"/>
        <v>25.971943887775552</v>
      </c>
      <c r="J772" s="141">
        <f t="shared" si="373"/>
        <v>25.971943887775552</v>
      </c>
      <c r="K772" s="72"/>
    </row>
    <row r="773" spans="1:11" ht="25.5" x14ac:dyDescent="0.2">
      <c r="A773" s="142" t="s">
        <v>515</v>
      </c>
      <c r="B773" s="109" t="s">
        <v>214</v>
      </c>
      <c r="C773" s="139" t="s">
        <v>795</v>
      </c>
      <c r="D773" s="82"/>
      <c r="E773" s="143"/>
      <c r="F773" s="140">
        <f>F774</f>
        <v>20000</v>
      </c>
      <c r="G773" s="140">
        <f>G774</f>
        <v>19984.599999999999</v>
      </c>
      <c r="H773" s="140">
        <f t="shared" ref="H773" si="385">H774</f>
        <v>10000</v>
      </c>
      <c r="I773" s="140">
        <f t="shared" si="380"/>
        <v>50</v>
      </c>
      <c r="J773" s="141">
        <f t="shared" si="373"/>
        <v>50.038529667844244</v>
      </c>
      <c r="K773" s="72"/>
    </row>
    <row r="774" spans="1:11" ht="25.5" x14ac:dyDescent="0.2">
      <c r="A774" s="142" t="s">
        <v>67</v>
      </c>
      <c r="B774" s="109" t="s">
        <v>214</v>
      </c>
      <c r="C774" s="139" t="s">
        <v>795</v>
      </c>
      <c r="D774" s="143">
        <v>200</v>
      </c>
      <c r="E774" s="143"/>
      <c r="F774" s="140">
        <f>F775+F776</f>
        <v>20000</v>
      </c>
      <c r="G774" s="140">
        <f>G775+G776</f>
        <v>19984.599999999999</v>
      </c>
      <c r="H774" s="140">
        <f t="shared" ref="H774" si="386">H775+H776</f>
        <v>10000</v>
      </c>
      <c r="I774" s="140">
        <f t="shared" si="380"/>
        <v>50</v>
      </c>
      <c r="J774" s="141">
        <f t="shared" si="373"/>
        <v>50.038529667844244</v>
      </c>
      <c r="K774" s="72"/>
    </row>
    <row r="775" spans="1:11" ht="25.5" x14ac:dyDescent="0.2">
      <c r="A775" s="142" t="s">
        <v>69</v>
      </c>
      <c r="B775" s="109" t="s">
        <v>214</v>
      </c>
      <c r="C775" s="139" t="s">
        <v>795</v>
      </c>
      <c r="D775" s="82">
        <v>240</v>
      </c>
      <c r="E775" s="143">
        <v>900302</v>
      </c>
      <c r="F775" s="140">
        <v>18000</v>
      </c>
      <c r="G775" s="140">
        <v>17986.099999999999</v>
      </c>
      <c r="H775" s="140">
        <v>9000</v>
      </c>
      <c r="I775" s="140">
        <f t="shared" si="380"/>
        <v>50</v>
      </c>
      <c r="J775" s="141">
        <f t="shared" si="373"/>
        <v>50.038640950511791</v>
      </c>
      <c r="K775" s="72"/>
    </row>
    <row r="776" spans="1:11" ht="25.5" x14ac:dyDescent="0.2">
      <c r="A776" s="142" t="s">
        <v>69</v>
      </c>
      <c r="B776" s="109" t="s">
        <v>214</v>
      </c>
      <c r="C776" s="139" t="s">
        <v>795</v>
      </c>
      <c r="D776" s="82">
        <v>240</v>
      </c>
      <c r="E776" s="143">
        <v>900100</v>
      </c>
      <c r="F776" s="140">
        <v>2000</v>
      </c>
      <c r="G776" s="140">
        <v>1998.5</v>
      </c>
      <c r="H776" s="140">
        <v>1000</v>
      </c>
      <c r="I776" s="140">
        <f t="shared" si="380"/>
        <v>50</v>
      </c>
      <c r="J776" s="141">
        <f t="shared" si="373"/>
        <v>50.03752814610958</v>
      </c>
      <c r="K776" s="72"/>
    </row>
    <row r="777" spans="1:11" x14ac:dyDescent="0.2">
      <c r="A777" s="148" t="s">
        <v>117</v>
      </c>
      <c r="B777" s="102" t="s">
        <v>215</v>
      </c>
      <c r="C777" s="139"/>
      <c r="D777" s="82"/>
      <c r="E777" s="143"/>
      <c r="F777" s="124">
        <f>F778+F816+F833+F827</f>
        <v>151286.40000000002</v>
      </c>
      <c r="G777" s="124">
        <f>G778+G816+G833+G827+G840</f>
        <v>153311</v>
      </c>
      <c r="H777" s="124">
        <f t="shared" ref="H777" si="387">H778+H816+H833+H827+H840</f>
        <v>102446.00000000001</v>
      </c>
      <c r="I777" s="124">
        <f t="shared" si="380"/>
        <v>67.716595807686602</v>
      </c>
      <c r="J777" s="134">
        <f t="shared" si="373"/>
        <v>66.822341514959788</v>
      </c>
      <c r="K777" s="72"/>
    </row>
    <row r="778" spans="1:11" x14ac:dyDescent="0.2">
      <c r="A778" s="97" t="s">
        <v>330</v>
      </c>
      <c r="B778" s="102" t="s">
        <v>215</v>
      </c>
      <c r="C778" s="136" t="s">
        <v>184</v>
      </c>
      <c r="D778" s="82"/>
      <c r="E778" s="143"/>
      <c r="F778" s="124">
        <f>F779+F784</f>
        <v>93644.2</v>
      </c>
      <c r="G778" s="124">
        <f>G779+G784</f>
        <v>91551.4</v>
      </c>
      <c r="H778" s="124">
        <f t="shared" ref="H778" si="388">H779+H784</f>
        <v>60825.600000000006</v>
      </c>
      <c r="I778" s="124">
        <f t="shared" si="380"/>
        <v>64.953942689456483</v>
      </c>
      <c r="J778" s="134">
        <f t="shared" si="373"/>
        <v>66.43874370026019</v>
      </c>
      <c r="K778" s="72"/>
    </row>
    <row r="779" spans="1:11" x14ac:dyDescent="0.2">
      <c r="A779" s="110" t="s">
        <v>112</v>
      </c>
      <c r="B779" s="80" t="s">
        <v>215</v>
      </c>
      <c r="C779" s="136" t="s">
        <v>185</v>
      </c>
      <c r="D779" s="143"/>
      <c r="E779" s="143"/>
      <c r="F779" s="124">
        <f t="shared" ref="F779:G782" si="389">F780</f>
        <v>8429</v>
      </c>
      <c r="G779" s="124">
        <f t="shared" si="389"/>
        <v>8429</v>
      </c>
      <c r="H779" s="124">
        <f t="shared" ref="H779:H782" si="390">H780</f>
        <v>2784.8</v>
      </c>
      <c r="I779" s="124">
        <f t="shared" si="380"/>
        <v>33.038320085419386</v>
      </c>
      <c r="J779" s="134">
        <f t="shared" si="373"/>
        <v>33.038320085419386</v>
      </c>
      <c r="K779" s="72"/>
    </row>
    <row r="780" spans="1:11" ht="25.5" x14ac:dyDescent="0.2">
      <c r="A780" s="151" t="s">
        <v>481</v>
      </c>
      <c r="B780" s="80" t="s">
        <v>215</v>
      </c>
      <c r="C780" s="136" t="s">
        <v>482</v>
      </c>
      <c r="D780" s="143"/>
      <c r="E780" s="143"/>
      <c r="F780" s="124">
        <f t="shared" si="389"/>
        <v>8429</v>
      </c>
      <c r="G780" s="124">
        <f t="shared" si="389"/>
        <v>8429</v>
      </c>
      <c r="H780" s="124">
        <f t="shared" si="390"/>
        <v>2784.8</v>
      </c>
      <c r="I780" s="124">
        <f t="shared" si="380"/>
        <v>33.038320085419386</v>
      </c>
      <c r="J780" s="134">
        <f t="shared" si="373"/>
        <v>33.038320085419386</v>
      </c>
      <c r="K780" s="72"/>
    </row>
    <row r="781" spans="1:11" ht="114.75" x14ac:dyDescent="0.2">
      <c r="A781" s="162" t="s">
        <v>489</v>
      </c>
      <c r="B781" s="77" t="s">
        <v>215</v>
      </c>
      <c r="C781" s="139" t="s">
        <v>490</v>
      </c>
      <c r="D781" s="82"/>
      <c r="E781" s="82"/>
      <c r="F781" s="140">
        <f t="shared" si="389"/>
        <v>8429</v>
      </c>
      <c r="G781" s="140">
        <f t="shared" si="389"/>
        <v>8429</v>
      </c>
      <c r="H781" s="140">
        <f t="shared" si="390"/>
        <v>2784.8</v>
      </c>
      <c r="I781" s="140">
        <f t="shared" si="380"/>
        <v>33.038320085419386</v>
      </c>
      <c r="J781" s="141">
        <f t="shared" si="373"/>
        <v>33.038320085419386</v>
      </c>
      <c r="K781" s="72"/>
    </row>
    <row r="782" spans="1:11" ht="25.5" x14ac:dyDescent="0.2">
      <c r="A782" s="142" t="s">
        <v>83</v>
      </c>
      <c r="B782" s="77" t="s">
        <v>215</v>
      </c>
      <c r="C782" s="139" t="s">
        <v>490</v>
      </c>
      <c r="D782" s="143" t="s">
        <v>84</v>
      </c>
      <c r="E782" s="143"/>
      <c r="F782" s="140">
        <f t="shared" si="389"/>
        <v>8429</v>
      </c>
      <c r="G782" s="140">
        <f t="shared" si="389"/>
        <v>8429</v>
      </c>
      <c r="H782" s="140">
        <f t="shared" si="390"/>
        <v>2784.8</v>
      </c>
      <c r="I782" s="140">
        <f t="shared" si="380"/>
        <v>33.038320085419386</v>
      </c>
      <c r="J782" s="141">
        <f t="shared" si="373"/>
        <v>33.038320085419386</v>
      </c>
      <c r="K782" s="72"/>
    </row>
    <row r="783" spans="1:11" x14ac:dyDescent="0.2">
      <c r="A783" s="142" t="s">
        <v>85</v>
      </c>
      <c r="B783" s="77" t="s">
        <v>215</v>
      </c>
      <c r="C783" s="139" t="s">
        <v>490</v>
      </c>
      <c r="D783" s="143" t="s">
        <v>86</v>
      </c>
      <c r="E783" s="143">
        <v>900303</v>
      </c>
      <c r="F783" s="140">
        <v>8429</v>
      </c>
      <c r="G783" s="140">
        <v>8429</v>
      </c>
      <c r="H783" s="140">
        <v>2784.8</v>
      </c>
      <c r="I783" s="140">
        <f t="shared" si="380"/>
        <v>33.038320085419386</v>
      </c>
      <c r="J783" s="141">
        <f t="shared" si="373"/>
        <v>33.038320085419386</v>
      </c>
      <c r="K783" s="72"/>
    </row>
    <row r="784" spans="1:11" ht="25.5" x14ac:dyDescent="0.2">
      <c r="A784" s="151" t="s">
        <v>516</v>
      </c>
      <c r="B784" s="80" t="s">
        <v>215</v>
      </c>
      <c r="C784" s="136" t="s">
        <v>186</v>
      </c>
      <c r="D784" s="86"/>
      <c r="E784" s="86"/>
      <c r="F784" s="124">
        <f>F785+F789+F808+F804</f>
        <v>85215.2</v>
      </c>
      <c r="G784" s="124">
        <f>G785+G789+G808+G804</f>
        <v>83122.399999999994</v>
      </c>
      <c r="H784" s="124">
        <f t="shared" ref="H784" si="391">H785+H789+H808+H804</f>
        <v>58040.800000000003</v>
      </c>
      <c r="I784" s="124">
        <f t="shared" si="380"/>
        <v>68.11085346276252</v>
      </c>
      <c r="J784" s="134">
        <f t="shared" si="373"/>
        <v>69.825702818975401</v>
      </c>
      <c r="K784" s="72"/>
    </row>
    <row r="785" spans="1:11" ht="38.25" x14ac:dyDescent="0.2">
      <c r="A785" s="151" t="s">
        <v>517</v>
      </c>
      <c r="B785" s="80" t="s">
        <v>215</v>
      </c>
      <c r="C785" s="136" t="s">
        <v>332</v>
      </c>
      <c r="D785" s="86"/>
      <c r="E785" s="86"/>
      <c r="F785" s="124">
        <f t="shared" ref="F785:G787" si="392">F786</f>
        <v>600</v>
      </c>
      <c r="G785" s="124">
        <f t="shared" si="392"/>
        <v>600</v>
      </c>
      <c r="H785" s="124">
        <f t="shared" ref="H785:H787" si="393">H786</f>
        <v>0</v>
      </c>
      <c r="I785" s="124">
        <f t="shared" si="380"/>
        <v>0</v>
      </c>
      <c r="J785" s="134">
        <f t="shared" si="373"/>
        <v>0</v>
      </c>
      <c r="K785" s="72"/>
    </row>
    <row r="786" spans="1:11" x14ac:dyDescent="0.2">
      <c r="A786" s="162" t="s">
        <v>313</v>
      </c>
      <c r="B786" s="77" t="s">
        <v>215</v>
      </c>
      <c r="C786" s="139" t="s">
        <v>522</v>
      </c>
      <c r="D786" s="86"/>
      <c r="E786" s="86"/>
      <c r="F786" s="140">
        <f t="shared" si="392"/>
        <v>600</v>
      </c>
      <c r="G786" s="140">
        <f t="shared" si="392"/>
        <v>600</v>
      </c>
      <c r="H786" s="140">
        <f t="shared" si="393"/>
        <v>0</v>
      </c>
      <c r="I786" s="140">
        <f t="shared" si="380"/>
        <v>0</v>
      </c>
      <c r="J786" s="141">
        <f t="shared" si="373"/>
        <v>0</v>
      </c>
      <c r="K786" s="72"/>
    </row>
    <row r="787" spans="1:11" x14ac:dyDescent="0.2">
      <c r="A787" s="142" t="s">
        <v>113</v>
      </c>
      <c r="B787" s="77" t="s">
        <v>215</v>
      </c>
      <c r="C787" s="139" t="s">
        <v>522</v>
      </c>
      <c r="D787" s="99">
        <v>300</v>
      </c>
      <c r="E787" s="86"/>
      <c r="F787" s="140">
        <f t="shared" si="392"/>
        <v>600</v>
      </c>
      <c r="G787" s="140">
        <f t="shared" si="392"/>
        <v>600</v>
      </c>
      <c r="H787" s="140">
        <f t="shared" si="393"/>
        <v>0</v>
      </c>
      <c r="I787" s="140">
        <f t="shared" si="380"/>
        <v>0</v>
      </c>
      <c r="J787" s="141">
        <f t="shared" si="373"/>
        <v>0</v>
      </c>
      <c r="K787" s="72"/>
    </row>
    <row r="788" spans="1:11" x14ac:dyDescent="0.2">
      <c r="A788" s="164" t="s">
        <v>123</v>
      </c>
      <c r="B788" s="77" t="s">
        <v>215</v>
      </c>
      <c r="C788" s="139" t="s">
        <v>522</v>
      </c>
      <c r="D788" s="99">
        <v>340</v>
      </c>
      <c r="E788" s="143">
        <v>900100</v>
      </c>
      <c r="F788" s="140">
        <v>600</v>
      </c>
      <c r="G788" s="140">
        <v>600</v>
      </c>
      <c r="H788" s="140">
        <v>0</v>
      </c>
      <c r="I788" s="140">
        <f t="shared" si="380"/>
        <v>0</v>
      </c>
      <c r="J788" s="141">
        <f t="shared" si="373"/>
        <v>0</v>
      </c>
      <c r="K788" s="72"/>
    </row>
    <row r="789" spans="1:11" ht="25.5" x14ac:dyDescent="0.2">
      <c r="A789" s="151" t="s">
        <v>518</v>
      </c>
      <c r="B789" s="80" t="s">
        <v>215</v>
      </c>
      <c r="C789" s="136" t="s">
        <v>523</v>
      </c>
      <c r="D789" s="86"/>
      <c r="E789" s="86"/>
      <c r="F789" s="124">
        <f>F790+F797+F800+F794</f>
        <v>58304.6</v>
      </c>
      <c r="G789" s="124">
        <f>G790+G797+G800+G794</f>
        <v>58234</v>
      </c>
      <c r="H789" s="124">
        <f t="shared" ref="H789" si="394">H790+H797+H800+H794</f>
        <v>41390.1</v>
      </c>
      <c r="I789" s="124">
        <f t="shared" si="380"/>
        <v>70.98942450509908</v>
      </c>
      <c r="J789" s="134">
        <f t="shared" si="373"/>
        <v>71.075488546210124</v>
      </c>
      <c r="K789" s="72"/>
    </row>
    <row r="790" spans="1:11" ht="25.5" x14ac:dyDescent="0.2">
      <c r="A790" s="164" t="s">
        <v>329</v>
      </c>
      <c r="B790" s="77" t="s">
        <v>215</v>
      </c>
      <c r="C790" s="139" t="s">
        <v>524</v>
      </c>
      <c r="D790" s="82"/>
      <c r="E790" s="82"/>
      <c r="F790" s="140">
        <f>F791</f>
        <v>49528.800000000003</v>
      </c>
      <c r="G790" s="140">
        <f>G791</f>
        <v>50906.200000000004</v>
      </c>
      <c r="H790" s="140">
        <f t="shared" ref="H790" si="395">H791</f>
        <v>36995.9</v>
      </c>
      <c r="I790" s="140">
        <f t="shared" si="380"/>
        <v>74.695732583870395</v>
      </c>
      <c r="J790" s="141">
        <f t="shared" si="373"/>
        <v>72.674644738754807</v>
      </c>
      <c r="K790" s="72"/>
    </row>
    <row r="791" spans="1:11" ht="25.5" x14ac:dyDescent="0.2">
      <c r="A791" s="142" t="s">
        <v>83</v>
      </c>
      <c r="B791" s="77" t="s">
        <v>215</v>
      </c>
      <c r="C791" s="139" t="s">
        <v>524</v>
      </c>
      <c r="D791" s="143" t="s">
        <v>84</v>
      </c>
      <c r="E791" s="143"/>
      <c r="F791" s="140">
        <f>F792+F793</f>
        <v>49528.800000000003</v>
      </c>
      <c r="G791" s="140">
        <f>G792+G793</f>
        <v>50906.200000000004</v>
      </c>
      <c r="H791" s="140">
        <f t="shared" ref="H791" si="396">H792+H793</f>
        <v>36995.9</v>
      </c>
      <c r="I791" s="140">
        <f t="shared" si="380"/>
        <v>74.695732583870395</v>
      </c>
      <c r="J791" s="141">
        <f t="shared" si="373"/>
        <v>72.674644738754807</v>
      </c>
      <c r="K791" s="72"/>
    </row>
    <row r="792" spans="1:11" ht="13.9" customHeight="1" x14ac:dyDescent="0.2">
      <c r="A792" s="142" t="s">
        <v>85</v>
      </c>
      <c r="B792" s="77" t="s">
        <v>215</v>
      </c>
      <c r="C792" s="139" t="s">
        <v>524</v>
      </c>
      <c r="D792" s="143" t="s">
        <v>86</v>
      </c>
      <c r="E792" s="143">
        <v>900100</v>
      </c>
      <c r="F792" s="140">
        <v>7407.9</v>
      </c>
      <c r="G792" s="140">
        <v>7407.9</v>
      </c>
      <c r="H792" s="140">
        <v>7407.9</v>
      </c>
      <c r="I792" s="140">
        <f t="shared" si="380"/>
        <v>100</v>
      </c>
      <c r="J792" s="141">
        <f t="shared" si="373"/>
        <v>100</v>
      </c>
      <c r="K792" s="72"/>
    </row>
    <row r="793" spans="1:11" x14ac:dyDescent="0.2">
      <c r="A793" s="142" t="s">
        <v>96</v>
      </c>
      <c r="B793" s="77" t="s">
        <v>215</v>
      </c>
      <c r="C793" s="139" t="s">
        <v>524</v>
      </c>
      <c r="D793" s="143" t="s">
        <v>97</v>
      </c>
      <c r="E793" s="143">
        <v>900100</v>
      </c>
      <c r="F793" s="140">
        <v>42120.9</v>
      </c>
      <c r="G793" s="140">
        <v>43498.3</v>
      </c>
      <c r="H793" s="140">
        <v>29588</v>
      </c>
      <c r="I793" s="140">
        <f t="shared" si="380"/>
        <v>70.245412609892</v>
      </c>
      <c r="J793" s="141">
        <f t="shared" si="373"/>
        <v>68.021049098470513</v>
      </c>
      <c r="K793" s="72"/>
    </row>
    <row r="794" spans="1:11" ht="51" customHeight="1" x14ac:dyDescent="0.2">
      <c r="A794" s="142" t="s">
        <v>830</v>
      </c>
      <c r="B794" s="77" t="s">
        <v>215</v>
      </c>
      <c r="C794" s="139" t="s">
        <v>829</v>
      </c>
      <c r="D794" s="143"/>
      <c r="E794" s="143"/>
      <c r="F794" s="140">
        <f>F795</f>
        <v>1283.5999999999999</v>
      </c>
      <c r="G794" s="140">
        <f>G795</f>
        <v>1283.5999999999999</v>
      </c>
      <c r="H794" s="140">
        <f t="shared" ref="H794" si="397">H795</f>
        <v>1131.2</v>
      </c>
      <c r="I794" s="140">
        <f t="shared" si="380"/>
        <v>88.127142411966346</v>
      </c>
      <c r="J794" s="141">
        <f t="shared" si="373"/>
        <v>88.127142411966346</v>
      </c>
      <c r="K794" s="72"/>
    </row>
    <row r="795" spans="1:11" ht="25.5" x14ac:dyDescent="0.2">
      <c r="A795" s="142" t="s">
        <v>83</v>
      </c>
      <c r="B795" s="77" t="s">
        <v>215</v>
      </c>
      <c r="C795" s="139" t="s">
        <v>829</v>
      </c>
      <c r="D795" s="143" t="s">
        <v>84</v>
      </c>
      <c r="E795" s="143"/>
      <c r="F795" s="140">
        <f>F796</f>
        <v>1283.5999999999999</v>
      </c>
      <c r="G795" s="140">
        <f>G796</f>
        <v>1283.5999999999999</v>
      </c>
      <c r="H795" s="140">
        <f>H796</f>
        <v>1131.2</v>
      </c>
      <c r="I795" s="140">
        <f t="shared" si="380"/>
        <v>88.127142411966346</v>
      </c>
      <c r="J795" s="141">
        <f t="shared" si="373"/>
        <v>88.127142411966346</v>
      </c>
      <c r="K795" s="72"/>
    </row>
    <row r="796" spans="1:11" x14ac:dyDescent="0.2">
      <c r="A796" s="142" t="s">
        <v>96</v>
      </c>
      <c r="B796" s="77" t="s">
        <v>215</v>
      </c>
      <c r="C796" s="139" t="s">
        <v>829</v>
      </c>
      <c r="D796" s="143" t="s">
        <v>97</v>
      </c>
      <c r="E796" s="143">
        <v>900100</v>
      </c>
      <c r="F796" s="140">
        <v>1283.5999999999999</v>
      </c>
      <c r="G796" s="140">
        <v>1283.5999999999999</v>
      </c>
      <c r="H796" s="140">
        <v>1131.2</v>
      </c>
      <c r="I796" s="140">
        <f t="shared" si="380"/>
        <v>88.127142411966346</v>
      </c>
      <c r="J796" s="141">
        <f t="shared" si="373"/>
        <v>88.127142411966346</v>
      </c>
      <c r="K796" s="72"/>
    </row>
    <row r="797" spans="1:11" ht="38.25" x14ac:dyDescent="0.2">
      <c r="A797" s="164" t="s">
        <v>519</v>
      </c>
      <c r="B797" s="77" t="s">
        <v>215</v>
      </c>
      <c r="C797" s="139" t="s">
        <v>525</v>
      </c>
      <c r="D797" s="82"/>
      <c r="E797" s="82"/>
      <c r="F797" s="140">
        <f>F798</f>
        <v>4884.1000000000004</v>
      </c>
      <c r="G797" s="140">
        <f>G798</f>
        <v>3436.1</v>
      </c>
      <c r="H797" s="140">
        <f t="shared" ref="H797:H798" si="398">H798</f>
        <v>1141.2</v>
      </c>
      <c r="I797" s="140">
        <f t="shared" si="380"/>
        <v>23.365614954648759</v>
      </c>
      <c r="J797" s="141">
        <f t="shared" si="373"/>
        <v>33.212071825616249</v>
      </c>
      <c r="K797" s="72"/>
    </row>
    <row r="798" spans="1:11" ht="25.5" x14ac:dyDescent="0.2">
      <c r="A798" s="142" t="s">
        <v>83</v>
      </c>
      <c r="B798" s="77" t="s">
        <v>215</v>
      </c>
      <c r="C798" s="139" t="s">
        <v>525</v>
      </c>
      <c r="D798" s="143" t="s">
        <v>84</v>
      </c>
      <c r="E798" s="143"/>
      <c r="F798" s="140">
        <f>F799</f>
        <v>4884.1000000000004</v>
      </c>
      <c r="G798" s="140">
        <f>G799</f>
        <v>3436.1</v>
      </c>
      <c r="H798" s="140">
        <f t="shared" si="398"/>
        <v>1141.2</v>
      </c>
      <c r="I798" s="140">
        <f t="shared" si="380"/>
        <v>23.365614954648759</v>
      </c>
      <c r="J798" s="141">
        <f t="shared" si="373"/>
        <v>33.212071825616249</v>
      </c>
      <c r="K798" s="72"/>
    </row>
    <row r="799" spans="1:11" x14ac:dyDescent="0.2">
      <c r="A799" s="142" t="s">
        <v>96</v>
      </c>
      <c r="B799" s="77" t="s">
        <v>215</v>
      </c>
      <c r="C799" s="139" t="s">
        <v>525</v>
      </c>
      <c r="D799" s="143" t="s">
        <v>97</v>
      </c>
      <c r="E799" s="143">
        <v>900100</v>
      </c>
      <c r="F799" s="140">
        <v>4884.1000000000004</v>
      </c>
      <c r="G799" s="140">
        <v>3436.1</v>
      </c>
      <c r="H799" s="140">
        <v>1141.2</v>
      </c>
      <c r="I799" s="140">
        <f t="shared" si="380"/>
        <v>23.365614954648759</v>
      </c>
      <c r="J799" s="141">
        <f t="shared" si="373"/>
        <v>33.212071825616249</v>
      </c>
      <c r="K799" s="72"/>
    </row>
    <row r="800" spans="1:11" ht="38.25" x14ac:dyDescent="0.2">
      <c r="A800" s="164" t="s">
        <v>520</v>
      </c>
      <c r="B800" s="77" t="s">
        <v>215</v>
      </c>
      <c r="C800" s="139" t="s">
        <v>526</v>
      </c>
      <c r="D800" s="82"/>
      <c r="E800" s="82"/>
      <c r="F800" s="140">
        <f>F801</f>
        <v>2608.1</v>
      </c>
      <c r="G800" s="140">
        <f>G801</f>
        <v>2608.1</v>
      </c>
      <c r="H800" s="140">
        <f t="shared" ref="H800" si="399">H801</f>
        <v>2121.8000000000002</v>
      </c>
      <c r="I800" s="140">
        <f t="shared" si="380"/>
        <v>81.354242552049399</v>
      </c>
      <c r="J800" s="141">
        <f t="shared" si="373"/>
        <v>81.354242552049399</v>
      </c>
      <c r="K800" s="72"/>
    </row>
    <row r="801" spans="1:11" ht="25.5" x14ac:dyDescent="0.2">
      <c r="A801" s="142" t="s">
        <v>83</v>
      </c>
      <c r="B801" s="77" t="s">
        <v>215</v>
      </c>
      <c r="C801" s="139" t="s">
        <v>526</v>
      </c>
      <c r="D801" s="143" t="s">
        <v>84</v>
      </c>
      <c r="E801" s="143"/>
      <c r="F801" s="140">
        <f>F802+F803</f>
        <v>2608.1</v>
      </c>
      <c r="G801" s="140">
        <f>G802+G803</f>
        <v>2608.1</v>
      </c>
      <c r="H801" s="140">
        <f t="shared" ref="H801" si="400">H802+H803</f>
        <v>2121.8000000000002</v>
      </c>
      <c r="I801" s="140">
        <f t="shared" si="380"/>
        <v>81.354242552049399</v>
      </c>
      <c r="J801" s="141">
        <f t="shared" si="373"/>
        <v>81.354242552049399</v>
      </c>
      <c r="K801" s="72"/>
    </row>
    <row r="802" spans="1:11" x14ac:dyDescent="0.2">
      <c r="A802" s="142" t="s">
        <v>85</v>
      </c>
      <c r="B802" s="77" t="s">
        <v>215</v>
      </c>
      <c r="C802" s="139" t="s">
        <v>526</v>
      </c>
      <c r="D802" s="143" t="s">
        <v>86</v>
      </c>
      <c r="E802" s="143">
        <v>900100</v>
      </c>
      <c r="F802" s="140">
        <v>229</v>
      </c>
      <c r="G802" s="140">
        <v>229</v>
      </c>
      <c r="H802" s="140">
        <v>229</v>
      </c>
      <c r="I802" s="140">
        <f t="shared" si="380"/>
        <v>100</v>
      </c>
      <c r="J802" s="141">
        <f t="shared" si="373"/>
        <v>100</v>
      </c>
      <c r="K802" s="72"/>
    </row>
    <row r="803" spans="1:11" x14ac:dyDescent="0.2">
      <c r="A803" s="142" t="s">
        <v>96</v>
      </c>
      <c r="B803" s="77" t="s">
        <v>215</v>
      </c>
      <c r="C803" s="139" t="s">
        <v>526</v>
      </c>
      <c r="D803" s="143" t="s">
        <v>97</v>
      </c>
      <c r="E803" s="143">
        <v>900100</v>
      </c>
      <c r="F803" s="140">
        <v>2379.1</v>
      </c>
      <c r="G803" s="140">
        <v>2379.1</v>
      </c>
      <c r="H803" s="140">
        <v>1892.8</v>
      </c>
      <c r="I803" s="140">
        <f t="shared" si="380"/>
        <v>79.559497288890753</v>
      </c>
      <c r="J803" s="141">
        <f t="shared" si="373"/>
        <v>79.559497288890753</v>
      </c>
      <c r="K803" s="72"/>
    </row>
    <row r="804" spans="1:11" ht="25.5" x14ac:dyDescent="0.2">
      <c r="A804" s="148" t="s">
        <v>825</v>
      </c>
      <c r="B804" s="80" t="s">
        <v>215</v>
      </c>
      <c r="C804" s="136" t="s">
        <v>827</v>
      </c>
      <c r="D804" s="147"/>
      <c r="E804" s="147"/>
      <c r="F804" s="124">
        <f t="shared" ref="F804:G806" si="401">F805</f>
        <v>56</v>
      </c>
      <c r="G804" s="124">
        <f t="shared" si="401"/>
        <v>56</v>
      </c>
      <c r="H804" s="124">
        <f t="shared" ref="H804:H806" si="402">H805</f>
        <v>31</v>
      </c>
      <c r="I804" s="124">
        <f t="shared" si="380"/>
        <v>55.357142857142861</v>
      </c>
      <c r="J804" s="134">
        <f t="shared" si="373"/>
        <v>55.357142857142861</v>
      </c>
      <c r="K804" s="72"/>
    </row>
    <row r="805" spans="1:11" ht="51" x14ac:dyDescent="0.2">
      <c r="A805" s="142" t="s">
        <v>826</v>
      </c>
      <c r="B805" s="77" t="s">
        <v>215</v>
      </c>
      <c r="C805" s="139" t="s">
        <v>828</v>
      </c>
      <c r="D805" s="143"/>
      <c r="E805" s="143"/>
      <c r="F805" s="140">
        <f t="shared" si="401"/>
        <v>56</v>
      </c>
      <c r="G805" s="140">
        <f t="shared" si="401"/>
        <v>56</v>
      </c>
      <c r="H805" s="140">
        <f t="shared" si="402"/>
        <v>31</v>
      </c>
      <c r="I805" s="140">
        <f t="shared" si="380"/>
        <v>55.357142857142861</v>
      </c>
      <c r="J805" s="141">
        <f t="shared" si="373"/>
        <v>55.357142857142861</v>
      </c>
      <c r="K805" s="72"/>
    </row>
    <row r="806" spans="1:11" ht="25.5" x14ac:dyDescent="0.2">
      <c r="A806" s="142" t="s">
        <v>83</v>
      </c>
      <c r="B806" s="77" t="s">
        <v>215</v>
      </c>
      <c r="C806" s="139" t="s">
        <v>828</v>
      </c>
      <c r="D806" s="143" t="s">
        <v>84</v>
      </c>
      <c r="E806" s="143"/>
      <c r="F806" s="140">
        <f t="shared" si="401"/>
        <v>56</v>
      </c>
      <c r="G806" s="140">
        <f t="shared" si="401"/>
        <v>56</v>
      </c>
      <c r="H806" s="140">
        <f t="shared" si="402"/>
        <v>31</v>
      </c>
      <c r="I806" s="140">
        <f t="shared" si="380"/>
        <v>55.357142857142861</v>
      </c>
      <c r="J806" s="141">
        <f t="shared" si="373"/>
        <v>55.357142857142861</v>
      </c>
      <c r="K806" s="72"/>
    </row>
    <row r="807" spans="1:11" x14ac:dyDescent="0.2">
      <c r="A807" s="142" t="s">
        <v>85</v>
      </c>
      <c r="B807" s="77" t="s">
        <v>215</v>
      </c>
      <c r="C807" s="139" t="s">
        <v>828</v>
      </c>
      <c r="D807" s="143" t="s">
        <v>86</v>
      </c>
      <c r="E807" s="143">
        <v>900304</v>
      </c>
      <c r="F807" s="140">
        <v>56</v>
      </c>
      <c r="G807" s="140">
        <v>56</v>
      </c>
      <c r="H807" s="140">
        <v>31</v>
      </c>
      <c r="I807" s="140">
        <f t="shared" si="380"/>
        <v>55.357142857142861</v>
      </c>
      <c r="J807" s="141">
        <f t="shared" si="373"/>
        <v>55.357142857142861</v>
      </c>
      <c r="K807" s="72"/>
    </row>
    <row r="808" spans="1:11" ht="25.5" x14ac:dyDescent="0.2">
      <c r="A808" s="151" t="s">
        <v>402</v>
      </c>
      <c r="B808" s="80" t="s">
        <v>215</v>
      </c>
      <c r="C808" s="136" t="s">
        <v>527</v>
      </c>
      <c r="D808" s="147"/>
      <c r="E808" s="147"/>
      <c r="F808" s="124">
        <f>F809</f>
        <v>26254.6</v>
      </c>
      <c r="G808" s="124">
        <f>G809</f>
        <v>24232.400000000001</v>
      </c>
      <c r="H808" s="124">
        <f t="shared" ref="H808:H809" si="403">H809</f>
        <v>16619.7</v>
      </c>
      <c r="I808" s="124">
        <f t="shared" si="380"/>
        <v>63.302049926489076</v>
      </c>
      <c r="J808" s="134">
        <f t="shared" si="373"/>
        <v>68.584622241296785</v>
      </c>
      <c r="K808" s="72"/>
    </row>
    <row r="809" spans="1:11" ht="25.5" x14ac:dyDescent="0.2">
      <c r="A809" s="157" t="s">
        <v>403</v>
      </c>
      <c r="B809" s="77" t="s">
        <v>215</v>
      </c>
      <c r="C809" s="139" t="s">
        <v>528</v>
      </c>
      <c r="D809" s="143"/>
      <c r="E809" s="143"/>
      <c r="F809" s="140">
        <f>F810+F814</f>
        <v>26254.6</v>
      </c>
      <c r="G809" s="140">
        <f>G810+G814</f>
        <v>24232.400000000001</v>
      </c>
      <c r="H809" s="140">
        <f t="shared" si="403"/>
        <v>16619.7</v>
      </c>
      <c r="I809" s="140">
        <f t="shared" si="380"/>
        <v>63.302049926489076</v>
      </c>
      <c r="J809" s="141">
        <f t="shared" si="373"/>
        <v>68.584622241296785</v>
      </c>
      <c r="K809" s="72"/>
    </row>
    <row r="810" spans="1:11" ht="25.5" x14ac:dyDescent="0.2">
      <c r="A810" s="142" t="s">
        <v>83</v>
      </c>
      <c r="B810" s="77" t="s">
        <v>215</v>
      </c>
      <c r="C810" s="139" t="s">
        <v>528</v>
      </c>
      <c r="D810" s="143" t="s">
        <v>84</v>
      </c>
      <c r="E810" s="143"/>
      <c r="F810" s="140">
        <f>F811+F812+F813</f>
        <v>25749</v>
      </c>
      <c r="G810" s="140">
        <f>G811+G812+G813</f>
        <v>24232.400000000001</v>
      </c>
      <c r="H810" s="140">
        <f>SUM(H811:H812)</f>
        <v>16619.7</v>
      </c>
      <c r="I810" s="140">
        <f t="shared" si="380"/>
        <v>64.545030874985443</v>
      </c>
      <c r="J810" s="141">
        <f t="shared" si="373"/>
        <v>68.584622241296785</v>
      </c>
      <c r="K810" s="72"/>
    </row>
    <row r="811" spans="1:11" x14ac:dyDescent="0.2">
      <c r="A811" s="142" t="s">
        <v>85</v>
      </c>
      <c r="B811" s="77" t="s">
        <v>215</v>
      </c>
      <c r="C811" s="139" t="s">
        <v>528</v>
      </c>
      <c r="D811" s="143" t="s">
        <v>86</v>
      </c>
      <c r="E811" s="143">
        <v>900100</v>
      </c>
      <c r="F811" s="140">
        <v>5298.4</v>
      </c>
      <c r="G811" s="140">
        <v>4792.8999999999996</v>
      </c>
      <c r="H811" s="140">
        <v>4294</v>
      </c>
      <c r="I811" s="140">
        <f t="shared" si="380"/>
        <v>81.043333836629927</v>
      </c>
      <c r="J811" s="141">
        <f t="shared" si="373"/>
        <v>89.590853136931713</v>
      </c>
      <c r="K811" s="72"/>
    </row>
    <row r="812" spans="1:11" x14ac:dyDescent="0.2">
      <c r="A812" s="142" t="s">
        <v>96</v>
      </c>
      <c r="B812" s="77" t="s">
        <v>215</v>
      </c>
      <c r="C812" s="139" t="s">
        <v>528</v>
      </c>
      <c r="D812" s="143" t="s">
        <v>97</v>
      </c>
      <c r="E812" s="143">
        <v>900100</v>
      </c>
      <c r="F812" s="140">
        <v>19945</v>
      </c>
      <c r="G812" s="140">
        <v>19439.5</v>
      </c>
      <c r="H812" s="140">
        <v>12325.7</v>
      </c>
      <c r="I812" s="140">
        <f t="shared" si="380"/>
        <v>61.798445725745808</v>
      </c>
      <c r="J812" s="141">
        <f t="shared" si="373"/>
        <v>63.405437382648735</v>
      </c>
      <c r="K812" s="72"/>
    </row>
    <row r="813" spans="1:11" ht="38.25" x14ac:dyDescent="0.2">
      <c r="A813" s="157" t="s">
        <v>696</v>
      </c>
      <c r="B813" s="77" t="s">
        <v>215</v>
      </c>
      <c r="C813" s="139" t="s">
        <v>528</v>
      </c>
      <c r="D813" s="143">
        <v>630</v>
      </c>
      <c r="E813" s="143">
        <v>900100</v>
      </c>
      <c r="F813" s="140">
        <v>505.6</v>
      </c>
      <c r="G813" s="140">
        <v>0</v>
      </c>
      <c r="H813" s="140">
        <v>0</v>
      </c>
      <c r="I813" s="140">
        <f t="shared" si="380"/>
        <v>0</v>
      </c>
      <c r="J813" s="141">
        <v>0</v>
      </c>
      <c r="K813" s="72"/>
    </row>
    <row r="814" spans="1:11" x14ac:dyDescent="0.2">
      <c r="A814" s="184" t="s">
        <v>72</v>
      </c>
      <c r="B814" s="77" t="s">
        <v>215</v>
      </c>
      <c r="C814" s="139" t="s">
        <v>528</v>
      </c>
      <c r="D814" s="143">
        <v>800</v>
      </c>
      <c r="E814" s="143"/>
      <c r="F814" s="140">
        <f>F815</f>
        <v>505.6</v>
      </c>
      <c r="G814" s="140">
        <f>G815</f>
        <v>0</v>
      </c>
      <c r="H814" s="140">
        <f t="shared" ref="H814" si="404">H815</f>
        <v>0</v>
      </c>
      <c r="I814" s="140">
        <f t="shared" si="380"/>
        <v>0</v>
      </c>
      <c r="J814" s="141">
        <v>0</v>
      </c>
      <c r="K814" s="72"/>
    </row>
    <row r="815" spans="1:11" ht="38.25" x14ac:dyDescent="0.2">
      <c r="A815" s="157" t="s">
        <v>99</v>
      </c>
      <c r="B815" s="77" t="s">
        <v>215</v>
      </c>
      <c r="C815" s="139" t="s">
        <v>528</v>
      </c>
      <c r="D815" s="143">
        <v>810</v>
      </c>
      <c r="E815" s="143">
        <v>900100</v>
      </c>
      <c r="F815" s="140">
        <v>505.6</v>
      </c>
      <c r="G815" s="140">
        <v>0</v>
      </c>
      <c r="H815" s="140">
        <v>0</v>
      </c>
      <c r="I815" s="140">
        <f t="shared" si="380"/>
        <v>0</v>
      </c>
      <c r="J815" s="141">
        <v>0</v>
      </c>
      <c r="K815" s="72"/>
    </row>
    <row r="816" spans="1:11" ht="21" customHeight="1" x14ac:dyDescent="0.2">
      <c r="A816" s="108" t="s">
        <v>434</v>
      </c>
      <c r="B816" s="80" t="s">
        <v>215</v>
      </c>
      <c r="C816" s="81" t="s">
        <v>154</v>
      </c>
      <c r="D816" s="143"/>
      <c r="E816" s="143"/>
      <c r="F816" s="124">
        <f>F817+F822</f>
        <v>57400</v>
      </c>
      <c r="G816" s="124">
        <f>G817+G822</f>
        <v>61361</v>
      </c>
      <c r="H816" s="124">
        <f t="shared" ref="H816" si="405">H817+H822</f>
        <v>41469.800000000003</v>
      </c>
      <c r="I816" s="124">
        <f t="shared" si="380"/>
        <v>72.247038327526141</v>
      </c>
      <c r="J816" s="134">
        <f t="shared" si="373"/>
        <v>67.583318394419905</v>
      </c>
      <c r="K816" s="72"/>
    </row>
    <row r="817" spans="1:11" ht="32.25" customHeight="1" x14ac:dyDescent="0.2">
      <c r="A817" s="151" t="s">
        <v>442</v>
      </c>
      <c r="B817" s="80" t="s">
        <v>215</v>
      </c>
      <c r="C817" s="136" t="s">
        <v>183</v>
      </c>
      <c r="D817" s="143"/>
      <c r="E817" s="143"/>
      <c r="F817" s="124">
        <f t="shared" ref="F817:G820" si="406">F818</f>
        <v>200</v>
      </c>
      <c r="G817" s="124">
        <f t="shared" si="406"/>
        <v>200</v>
      </c>
      <c r="H817" s="124">
        <f t="shared" ref="H817:H819" si="407">H818</f>
        <v>0</v>
      </c>
      <c r="I817" s="124">
        <f t="shared" si="380"/>
        <v>0</v>
      </c>
      <c r="J817" s="134">
        <f t="shared" si="373"/>
        <v>0</v>
      </c>
      <c r="K817" s="72"/>
    </row>
    <row r="818" spans="1:11" ht="29.25" customHeight="1" x14ac:dyDescent="0.2">
      <c r="A818" s="148" t="s">
        <v>767</v>
      </c>
      <c r="B818" s="80" t="s">
        <v>215</v>
      </c>
      <c r="C818" s="136" t="s">
        <v>444</v>
      </c>
      <c r="D818" s="143"/>
      <c r="E818" s="143"/>
      <c r="F818" s="124">
        <f t="shared" si="406"/>
        <v>200</v>
      </c>
      <c r="G818" s="124">
        <f t="shared" si="406"/>
        <v>200</v>
      </c>
      <c r="H818" s="124">
        <f t="shared" si="407"/>
        <v>0</v>
      </c>
      <c r="I818" s="124">
        <f t="shared" si="380"/>
        <v>0</v>
      </c>
      <c r="J818" s="134">
        <f t="shared" si="373"/>
        <v>0</v>
      </c>
      <c r="K818" s="72"/>
    </row>
    <row r="819" spans="1:11" ht="21" customHeight="1" x14ac:dyDescent="0.2">
      <c r="A819" s="142" t="s">
        <v>312</v>
      </c>
      <c r="B819" s="77" t="s">
        <v>215</v>
      </c>
      <c r="C819" s="139" t="s">
        <v>752</v>
      </c>
      <c r="D819" s="143"/>
      <c r="E819" s="143"/>
      <c r="F819" s="140">
        <f t="shared" si="406"/>
        <v>200</v>
      </c>
      <c r="G819" s="140">
        <f t="shared" si="406"/>
        <v>200</v>
      </c>
      <c r="H819" s="140">
        <f t="shared" si="407"/>
        <v>0</v>
      </c>
      <c r="I819" s="140">
        <f t="shared" si="380"/>
        <v>0</v>
      </c>
      <c r="J819" s="141">
        <f t="shared" si="373"/>
        <v>0</v>
      </c>
      <c r="K819" s="72"/>
    </row>
    <row r="820" spans="1:11" ht="33" customHeight="1" x14ac:dyDescent="0.2">
      <c r="A820" s="142" t="s">
        <v>83</v>
      </c>
      <c r="B820" s="77" t="s">
        <v>215</v>
      </c>
      <c r="C820" s="139" t="s">
        <v>752</v>
      </c>
      <c r="D820" s="143" t="s">
        <v>84</v>
      </c>
      <c r="E820" s="143"/>
      <c r="F820" s="140">
        <f t="shared" si="406"/>
        <v>200</v>
      </c>
      <c r="G820" s="140">
        <f t="shared" si="406"/>
        <v>200</v>
      </c>
      <c r="H820" s="140">
        <f t="shared" ref="H820" si="408">H821</f>
        <v>0</v>
      </c>
      <c r="I820" s="140">
        <f t="shared" si="380"/>
        <v>0</v>
      </c>
      <c r="J820" s="141">
        <f t="shared" ref="J820:J894" si="409">H820/G820*100</f>
        <v>0</v>
      </c>
      <c r="K820" s="72"/>
    </row>
    <row r="821" spans="1:11" ht="21" customHeight="1" x14ac:dyDescent="0.2">
      <c r="A821" s="142" t="s">
        <v>700</v>
      </c>
      <c r="B821" s="77" t="s">
        <v>215</v>
      </c>
      <c r="C821" s="139" t="s">
        <v>752</v>
      </c>
      <c r="D821" s="143" t="s">
        <v>97</v>
      </c>
      <c r="E821" s="143">
        <v>900100</v>
      </c>
      <c r="F821" s="140">
        <v>200</v>
      </c>
      <c r="G821" s="140">
        <v>200</v>
      </c>
      <c r="H821" s="140">
        <v>0</v>
      </c>
      <c r="I821" s="140">
        <f t="shared" si="380"/>
        <v>0</v>
      </c>
      <c r="J821" s="141">
        <f t="shared" si="409"/>
        <v>0</v>
      </c>
      <c r="K821" s="72"/>
    </row>
    <row r="822" spans="1:11" ht="18.75" customHeight="1" x14ac:dyDescent="0.2">
      <c r="A822" s="148" t="s">
        <v>451</v>
      </c>
      <c r="B822" s="80" t="s">
        <v>215</v>
      </c>
      <c r="C822" s="136" t="s">
        <v>391</v>
      </c>
      <c r="D822" s="143"/>
      <c r="E822" s="143"/>
      <c r="F822" s="124">
        <f t="shared" ref="F822:G825" si="410">F823</f>
        <v>57200</v>
      </c>
      <c r="G822" s="124">
        <f t="shared" si="410"/>
        <v>61161</v>
      </c>
      <c r="H822" s="124">
        <f t="shared" ref="H822" si="411">H823</f>
        <v>41469.800000000003</v>
      </c>
      <c r="I822" s="124">
        <f t="shared" si="380"/>
        <v>72.499650349650352</v>
      </c>
      <c r="J822" s="134">
        <f t="shared" si="409"/>
        <v>67.804319746243522</v>
      </c>
      <c r="K822" s="72"/>
    </row>
    <row r="823" spans="1:11" ht="25.5" x14ac:dyDescent="0.2">
      <c r="A823" s="148" t="s">
        <v>452</v>
      </c>
      <c r="B823" s="80" t="s">
        <v>215</v>
      </c>
      <c r="C823" s="136" t="s">
        <v>392</v>
      </c>
      <c r="D823" s="143"/>
      <c r="E823" s="143"/>
      <c r="F823" s="124">
        <f t="shared" si="410"/>
        <v>57200</v>
      </c>
      <c r="G823" s="124">
        <f t="shared" si="410"/>
        <v>61161</v>
      </c>
      <c r="H823" s="124">
        <f t="shared" ref="H823" si="412">H824</f>
        <v>41469.800000000003</v>
      </c>
      <c r="I823" s="124">
        <f t="shared" si="380"/>
        <v>72.499650349650352</v>
      </c>
      <c r="J823" s="134">
        <f t="shared" si="409"/>
        <v>67.804319746243522</v>
      </c>
      <c r="K823" s="72"/>
    </row>
    <row r="824" spans="1:11" ht="25.5" x14ac:dyDescent="0.2">
      <c r="A824" s="142" t="s">
        <v>453</v>
      </c>
      <c r="B824" s="77" t="s">
        <v>215</v>
      </c>
      <c r="C824" s="139" t="s">
        <v>393</v>
      </c>
      <c r="D824" s="143"/>
      <c r="E824" s="143"/>
      <c r="F824" s="124">
        <f t="shared" si="410"/>
        <v>57200</v>
      </c>
      <c r="G824" s="124">
        <f t="shared" si="410"/>
        <v>61161</v>
      </c>
      <c r="H824" s="124">
        <f t="shared" ref="H824:H825" si="413">H825</f>
        <v>41469.800000000003</v>
      </c>
      <c r="I824" s="124">
        <f t="shared" si="380"/>
        <v>72.499650349650352</v>
      </c>
      <c r="J824" s="134">
        <f t="shared" si="409"/>
        <v>67.804319746243522</v>
      </c>
      <c r="K824" s="72"/>
    </row>
    <row r="825" spans="1:11" ht="25.5" x14ac:dyDescent="0.2">
      <c r="A825" s="142" t="s">
        <v>83</v>
      </c>
      <c r="B825" s="77" t="s">
        <v>215</v>
      </c>
      <c r="C825" s="139" t="s">
        <v>393</v>
      </c>
      <c r="D825" s="143" t="s">
        <v>84</v>
      </c>
      <c r="E825" s="143"/>
      <c r="F825" s="140">
        <f t="shared" si="410"/>
        <v>57200</v>
      </c>
      <c r="G825" s="140">
        <f t="shared" si="410"/>
        <v>61161</v>
      </c>
      <c r="H825" s="140">
        <f t="shared" si="413"/>
        <v>41469.800000000003</v>
      </c>
      <c r="I825" s="140">
        <f t="shared" si="380"/>
        <v>72.499650349650352</v>
      </c>
      <c r="J825" s="141">
        <f t="shared" si="409"/>
        <v>67.804319746243522</v>
      </c>
      <c r="K825" s="72"/>
    </row>
    <row r="826" spans="1:11" x14ac:dyDescent="0.2">
      <c r="A826" s="142" t="s">
        <v>472</v>
      </c>
      <c r="B826" s="77" t="s">
        <v>215</v>
      </c>
      <c r="C826" s="139" t="s">
        <v>393</v>
      </c>
      <c r="D826" s="143">
        <v>620</v>
      </c>
      <c r="E826" s="143">
        <v>900100</v>
      </c>
      <c r="F826" s="140">
        <v>57200</v>
      </c>
      <c r="G826" s="140">
        <v>61161</v>
      </c>
      <c r="H826" s="140">
        <v>41469.800000000003</v>
      </c>
      <c r="I826" s="140">
        <f t="shared" ref="I826:I900" si="414">H826/F826*100</f>
        <v>72.499650349650352</v>
      </c>
      <c r="J826" s="141">
        <f t="shared" si="409"/>
        <v>67.804319746243522</v>
      </c>
      <c r="K826" s="72"/>
    </row>
    <row r="827" spans="1:11" ht="25.5" x14ac:dyDescent="0.2">
      <c r="A827" s="137" t="s">
        <v>491</v>
      </c>
      <c r="B827" s="80" t="s">
        <v>215</v>
      </c>
      <c r="C827" s="136" t="s">
        <v>167</v>
      </c>
      <c r="D827" s="87"/>
      <c r="E827" s="147"/>
      <c r="F827" s="124">
        <f t="shared" ref="F827:G831" si="415">F828</f>
        <v>88</v>
      </c>
      <c r="G827" s="124">
        <f t="shared" si="415"/>
        <v>88</v>
      </c>
      <c r="H827" s="124">
        <f t="shared" ref="H827:H828" si="416">H828</f>
        <v>0</v>
      </c>
      <c r="I827" s="124">
        <f t="shared" si="414"/>
        <v>0</v>
      </c>
      <c r="J827" s="134">
        <f t="shared" si="409"/>
        <v>0</v>
      </c>
      <c r="K827" s="72"/>
    </row>
    <row r="828" spans="1:11" x14ac:dyDescent="0.2">
      <c r="A828" s="137" t="s">
        <v>492</v>
      </c>
      <c r="B828" s="80" t="s">
        <v>215</v>
      </c>
      <c r="C828" s="136" t="s">
        <v>168</v>
      </c>
      <c r="D828" s="87"/>
      <c r="E828" s="147"/>
      <c r="F828" s="124">
        <f t="shared" si="415"/>
        <v>88</v>
      </c>
      <c r="G828" s="124">
        <f t="shared" si="415"/>
        <v>88</v>
      </c>
      <c r="H828" s="124">
        <f t="shared" si="416"/>
        <v>0</v>
      </c>
      <c r="I828" s="124">
        <f t="shared" si="414"/>
        <v>0</v>
      </c>
      <c r="J828" s="134">
        <f t="shared" si="409"/>
        <v>0</v>
      </c>
      <c r="K828" s="72"/>
    </row>
    <row r="829" spans="1:11" ht="38.25" x14ac:dyDescent="0.2">
      <c r="A829" s="165" t="s">
        <v>493</v>
      </c>
      <c r="B829" s="80" t="s">
        <v>215</v>
      </c>
      <c r="C829" s="136" t="s">
        <v>177</v>
      </c>
      <c r="D829" s="87"/>
      <c r="E829" s="147"/>
      <c r="F829" s="124">
        <f t="shared" si="415"/>
        <v>88</v>
      </c>
      <c r="G829" s="124">
        <f t="shared" si="415"/>
        <v>88</v>
      </c>
      <c r="H829" s="124">
        <f t="shared" ref="H829:H831" si="417">H830</f>
        <v>0</v>
      </c>
      <c r="I829" s="124">
        <f t="shared" si="414"/>
        <v>0</v>
      </c>
      <c r="J829" s="134">
        <f t="shared" si="409"/>
        <v>0</v>
      </c>
      <c r="K829" s="72"/>
    </row>
    <row r="830" spans="1:11" x14ac:dyDescent="0.2">
      <c r="A830" s="167" t="s">
        <v>246</v>
      </c>
      <c r="B830" s="77" t="s">
        <v>215</v>
      </c>
      <c r="C830" s="139" t="s">
        <v>247</v>
      </c>
      <c r="D830" s="143"/>
      <c r="E830" s="143"/>
      <c r="F830" s="140">
        <f t="shared" si="415"/>
        <v>88</v>
      </c>
      <c r="G830" s="140">
        <f t="shared" si="415"/>
        <v>88</v>
      </c>
      <c r="H830" s="140">
        <f t="shared" si="417"/>
        <v>0</v>
      </c>
      <c r="I830" s="140">
        <f t="shared" si="414"/>
        <v>0</v>
      </c>
      <c r="J830" s="141">
        <f t="shared" si="409"/>
        <v>0</v>
      </c>
      <c r="K830" s="72"/>
    </row>
    <row r="831" spans="1:11" ht="25.5" x14ac:dyDescent="0.2">
      <c r="A831" s="142" t="s">
        <v>83</v>
      </c>
      <c r="B831" s="77" t="s">
        <v>215</v>
      </c>
      <c r="C831" s="139" t="s">
        <v>247</v>
      </c>
      <c r="D831" s="143">
        <v>600</v>
      </c>
      <c r="E831" s="143"/>
      <c r="F831" s="140">
        <f t="shared" si="415"/>
        <v>88</v>
      </c>
      <c r="G831" s="140">
        <f t="shared" si="415"/>
        <v>88</v>
      </c>
      <c r="H831" s="140">
        <f t="shared" si="417"/>
        <v>0</v>
      </c>
      <c r="I831" s="140">
        <f t="shared" si="414"/>
        <v>0</v>
      </c>
      <c r="J831" s="141">
        <f t="shared" si="409"/>
        <v>0</v>
      </c>
      <c r="K831" s="72"/>
    </row>
    <row r="832" spans="1:11" x14ac:dyDescent="0.2">
      <c r="A832" s="142" t="s">
        <v>700</v>
      </c>
      <c r="B832" s="77" t="s">
        <v>215</v>
      </c>
      <c r="C832" s="139" t="s">
        <v>247</v>
      </c>
      <c r="D832" s="143">
        <v>620</v>
      </c>
      <c r="E832" s="143">
        <v>900100</v>
      </c>
      <c r="F832" s="140">
        <v>88</v>
      </c>
      <c r="G832" s="140">
        <v>88</v>
      </c>
      <c r="H832" s="140">
        <v>0</v>
      </c>
      <c r="I832" s="140">
        <f t="shared" si="414"/>
        <v>0</v>
      </c>
      <c r="J832" s="141">
        <f t="shared" si="409"/>
        <v>0</v>
      </c>
      <c r="K832" s="72"/>
    </row>
    <row r="833" spans="1:11" ht="25.5" x14ac:dyDescent="0.2">
      <c r="A833" s="170" t="s">
        <v>499</v>
      </c>
      <c r="B833" s="80" t="s">
        <v>215</v>
      </c>
      <c r="C833" s="136" t="s">
        <v>143</v>
      </c>
      <c r="D833" s="143"/>
      <c r="E833" s="143"/>
      <c r="F833" s="124">
        <f>F834</f>
        <v>154.19999999999999</v>
      </c>
      <c r="G833" s="124">
        <f>G834</f>
        <v>150.6</v>
      </c>
      <c r="H833" s="124">
        <f t="shared" ref="H833:H834" si="418">H834</f>
        <v>150.6</v>
      </c>
      <c r="I833" s="124">
        <f t="shared" si="414"/>
        <v>97.665369649805456</v>
      </c>
      <c r="J833" s="134">
        <f t="shared" si="409"/>
        <v>100</v>
      </c>
      <c r="K833" s="72"/>
    </row>
    <row r="834" spans="1:11" ht="25.5" x14ac:dyDescent="0.2">
      <c r="A834" s="170" t="s">
        <v>494</v>
      </c>
      <c r="B834" s="80" t="s">
        <v>215</v>
      </c>
      <c r="C834" s="136" t="s">
        <v>496</v>
      </c>
      <c r="D834" s="90"/>
      <c r="E834" s="90"/>
      <c r="F834" s="124">
        <f t="shared" ref="F834:H836" si="419">F835</f>
        <v>154.19999999999999</v>
      </c>
      <c r="G834" s="124">
        <f t="shared" si="419"/>
        <v>150.6</v>
      </c>
      <c r="H834" s="124">
        <f t="shared" si="418"/>
        <v>150.6</v>
      </c>
      <c r="I834" s="124">
        <f t="shared" si="414"/>
        <v>97.665369649805456</v>
      </c>
      <c r="J834" s="134">
        <f t="shared" si="409"/>
        <v>100</v>
      </c>
      <c r="K834" s="72"/>
    </row>
    <row r="835" spans="1:11" ht="25.5" x14ac:dyDescent="0.2">
      <c r="A835" s="163" t="s">
        <v>495</v>
      </c>
      <c r="B835" s="80" t="s">
        <v>215</v>
      </c>
      <c r="C835" s="136" t="s">
        <v>497</v>
      </c>
      <c r="D835" s="147"/>
      <c r="E835" s="147"/>
      <c r="F835" s="124">
        <f t="shared" si="419"/>
        <v>154.19999999999999</v>
      </c>
      <c r="G835" s="124">
        <f t="shared" si="419"/>
        <v>150.6</v>
      </c>
      <c r="H835" s="124">
        <f t="shared" si="419"/>
        <v>150.6</v>
      </c>
      <c r="I835" s="124">
        <f t="shared" si="414"/>
        <v>97.665369649805456</v>
      </c>
      <c r="J835" s="134">
        <f t="shared" si="409"/>
        <v>100</v>
      </c>
      <c r="K835" s="72"/>
    </row>
    <row r="836" spans="1:11" ht="25.5" x14ac:dyDescent="0.2">
      <c r="A836" s="178" t="s">
        <v>297</v>
      </c>
      <c r="B836" s="77" t="s">
        <v>215</v>
      </c>
      <c r="C836" s="154" t="s">
        <v>498</v>
      </c>
      <c r="D836" s="143"/>
      <c r="E836" s="143"/>
      <c r="F836" s="140">
        <f>F837</f>
        <v>154.19999999999999</v>
      </c>
      <c r="G836" s="140">
        <f>G837</f>
        <v>150.6</v>
      </c>
      <c r="H836" s="140">
        <f t="shared" si="419"/>
        <v>150.6</v>
      </c>
      <c r="I836" s="140">
        <f t="shared" si="414"/>
        <v>97.665369649805456</v>
      </c>
      <c r="J836" s="141">
        <f t="shared" si="409"/>
        <v>100</v>
      </c>
      <c r="K836" s="72"/>
    </row>
    <row r="837" spans="1:11" ht="25.5" x14ac:dyDescent="0.2">
      <c r="A837" s="142" t="s">
        <v>83</v>
      </c>
      <c r="B837" s="77" t="s">
        <v>215</v>
      </c>
      <c r="C837" s="154" t="s">
        <v>498</v>
      </c>
      <c r="D837" s="143" t="s">
        <v>84</v>
      </c>
      <c r="E837" s="143"/>
      <c r="F837" s="140">
        <f>F838+F839</f>
        <v>154.19999999999999</v>
      </c>
      <c r="G837" s="140">
        <f>G838+G839</f>
        <v>150.6</v>
      </c>
      <c r="H837" s="140">
        <f t="shared" ref="H837" si="420">H838+H839</f>
        <v>150.6</v>
      </c>
      <c r="I837" s="140">
        <f t="shared" si="414"/>
        <v>97.665369649805456</v>
      </c>
      <c r="J837" s="141">
        <f t="shared" si="409"/>
        <v>100</v>
      </c>
      <c r="K837" s="72"/>
    </row>
    <row r="838" spans="1:11" x14ac:dyDescent="0.2">
      <c r="A838" s="142" t="s">
        <v>85</v>
      </c>
      <c r="B838" s="77" t="s">
        <v>215</v>
      </c>
      <c r="C838" s="154" t="s">
        <v>498</v>
      </c>
      <c r="D838" s="143" t="s">
        <v>86</v>
      </c>
      <c r="E838" s="143">
        <v>900100</v>
      </c>
      <c r="F838" s="140">
        <v>26.6</v>
      </c>
      <c r="G838" s="140">
        <v>0</v>
      </c>
      <c r="H838" s="140">
        <v>0</v>
      </c>
      <c r="I838" s="140">
        <f t="shared" si="414"/>
        <v>0</v>
      </c>
      <c r="J838" s="141">
        <v>0</v>
      </c>
      <c r="K838" s="72"/>
    </row>
    <row r="839" spans="1:11" x14ac:dyDescent="0.2">
      <c r="A839" s="142" t="s">
        <v>472</v>
      </c>
      <c r="B839" s="77" t="s">
        <v>215</v>
      </c>
      <c r="C839" s="154" t="s">
        <v>498</v>
      </c>
      <c r="D839" s="143">
        <v>620</v>
      </c>
      <c r="E839" s="143">
        <v>900100</v>
      </c>
      <c r="F839" s="140">
        <v>127.6</v>
      </c>
      <c r="G839" s="140">
        <v>150.6</v>
      </c>
      <c r="H839" s="140">
        <v>150.6</v>
      </c>
      <c r="I839" s="140">
        <f t="shared" si="414"/>
        <v>118.02507836990597</v>
      </c>
      <c r="J839" s="141">
        <f t="shared" si="409"/>
        <v>100</v>
      </c>
      <c r="K839" s="72"/>
    </row>
    <row r="840" spans="1:11" ht="38.25" x14ac:dyDescent="0.2">
      <c r="A840" s="151" t="s">
        <v>480</v>
      </c>
      <c r="B840" s="204" t="s">
        <v>215</v>
      </c>
      <c r="C840" s="136" t="s">
        <v>156</v>
      </c>
      <c r="D840" s="147"/>
      <c r="E840" s="147"/>
      <c r="F840" s="124">
        <f>F841</f>
        <v>0</v>
      </c>
      <c r="G840" s="124">
        <f>G841</f>
        <v>160</v>
      </c>
      <c r="H840" s="124">
        <f t="shared" ref="H840" si="421">H841</f>
        <v>0</v>
      </c>
      <c r="I840" s="124">
        <v>0</v>
      </c>
      <c r="J840" s="134">
        <v>0</v>
      </c>
      <c r="K840" s="72"/>
    </row>
    <row r="841" spans="1:11" x14ac:dyDescent="0.2">
      <c r="A841" s="148" t="s">
        <v>850</v>
      </c>
      <c r="B841" s="204" t="s">
        <v>215</v>
      </c>
      <c r="C841" s="136" t="s">
        <v>847</v>
      </c>
      <c r="D841" s="147"/>
      <c r="E841" s="147"/>
      <c r="F841" s="207">
        <f t="shared" ref="F841:H843" si="422">F842</f>
        <v>0</v>
      </c>
      <c r="G841" s="207">
        <f t="shared" si="422"/>
        <v>160</v>
      </c>
      <c r="H841" s="207">
        <f t="shared" si="422"/>
        <v>0</v>
      </c>
      <c r="I841" s="207">
        <v>0</v>
      </c>
      <c r="J841" s="134">
        <v>0</v>
      </c>
      <c r="K841" s="72"/>
    </row>
    <row r="842" spans="1:11" x14ac:dyDescent="0.2">
      <c r="A842" s="148" t="s">
        <v>845</v>
      </c>
      <c r="B842" s="204" t="s">
        <v>215</v>
      </c>
      <c r="C842" s="136" t="s">
        <v>848</v>
      </c>
      <c r="D842" s="147"/>
      <c r="E842" s="147"/>
      <c r="F842" s="207">
        <f t="shared" si="422"/>
        <v>0</v>
      </c>
      <c r="G842" s="207">
        <f t="shared" si="422"/>
        <v>160</v>
      </c>
      <c r="H842" s="207">
        <f t="shared" si="422"/>
        <v>0</v>
      </c>
      <c r="I842" s="207">
        <v>0</v>
      </c>
      <c r="J842" s="134">
        <v>0</v>
      </c>
      <c r="K842" s="72"/>
    </row>
    <row r="843" spans="1:11" ht="25.5" x14ac:dyDescent="0.2">
      <c r="A843" s="142" t="s">
        <v>846</v>
      </c>
      <c r="B843" s="205" t="s">
        <v>215</v>
      </c>
      <c r="C843" s="139" t="s">
        <v>849</v>
      </c>
      <c r="D843" s="143"/>
      <c r="E843" s="143"/>
      <c r="F843" s="206">
        <f t="shared" si="422"/>
        <v>0</v>
      </c>
      <c r="G843" s="206">
        <f t="shared" si="422"/>
        <v>160</v>
      </c>
      <c r="H843" s="206">
        <f t="shared" si="422"/>
        <v>0</v>
      </c>
      <c r="I843" s="206">
        <v>0</v>
      </c>
      <c r="J843" s="141">
        <v>0</v>
      </c>
      <c r="K843" s="72"/>
    </row>
    <row r="844" spans="1:11" ht="25.5" x14ac:dyDescent="0.2">
      <c r="A844" s="142" t="s">
        <v>83</v>
      </c>
      <c r="B844" s="205" t="s">
        <v>215</v>
      </c>
      <c r="C844" s="139" t="s">
        <v>849</v>
      </c>
      <c r="D844" s="143">
        <v>600</v>
      </c>
      <c r="E844" s="143"/>
      <c r="F844" s="206">
        <f>SUM(F845:F847)</f>
        <v>0</v>
      </c>
      <c r="G844" s="206">
        <f>SUM(G845:G847)</f>
        <v>160</v>
      </c>
      <c r="H844" s="206">
        <f t="shared" ref="H844" si="423">SUM(H845:H847)</f>
        <v>0</v>
      </c>
      <c r="I844" s="206">
        <v>0</v>
      </c>
      <c r="J844" s="141">
        <v>0</v>
      </c>
      <c r="K844" s="72"/>
    </row>
    <row r="845" spans="1:11" x14ac:dyDescent="0.2">
      <c r="A845" s="142" t="s">
        <v>472</v>
      </c>
      <c r="B845" s="205" t="s">
        <v>215</v>
      </c>
      <c r="C845" s="139" t="s">
        <v>849</v>
      </c>
      <c r="D845" s="143">
        <v>620</v>
      </c>
      <c r="E845" s="143">
        <v>900100</v>
      </c>
      <c r="F845" s="206">
        <v>0</v>
      </c>
      <c r="G845" s="206">
        <v>28.6</v>
      </c>
      <c r="H845" s="140">
        <v>0</v>
      </c>
      <c r="I845" s="140">
        <v>0</v>
      </c>
      <c r="J845" s="141">
        <v>0</v>
      </c>
      <c r="K845" s="72"/>
    </row>
    <row r="846" spans="1:11" x14ac:dyDescent="0.2">
      <c r="A846" s="142" t="s">
        <v>472</v>
      </c>
      <c r="B846" s="205" t="s">
        <v>215</v>
      </c>
      <c r="C846" s="139" t="s">
        <v>849</v>
      </c>
      <c r="D846" s="143">
        <v>620</v>
      </c>
      <c r="E846" s="143">
        <v>900302</v>
      </c>
      <c r="F846" s="206">
        <v>0</v>
      </c>
      <c r="G846" s="206">
        <v>129.80000000000001</v>
      </c>
      <c r="H846" s="140">
        <v>0</v>
      </c>
      <c r="I846" s="140">
        <v>0</v>
      </c>
      <c r="J846" s="141">
        <v>0</v>
      </c>
      <c r="K846" s="72"/>
    </row>
    <row r="847" spans="1:11" x14ac:dyDescent="0.2">
      <c r="A847" s="142" t="s">
        <v>472</v>
      </c>
      <c r="B847" s="205" t="s">
        <v>215</v>
      </c>
      <c r="C847" s="139" t="s">
        <v>849</v>
      </c>
      <c r="D847" s="143">
        <v>620</v>
      </c>
      <c r="E847" s="143">
        <v>900900</v>
      </c>
      <c r="F847" s="206">
        <v>0</v>
      </c>
      <c r="G847" s="206">
        <v>1.6</v>
      </c>
      <c r="H847" s="140">
        <v>0</v>
      </c>
      <c r="I847" s="140">
        <v>0</v>
      </c>
      <c r="J847" s="141">
        <v>0</v>
      </c>
      <c r="K847" s="72"/>
    </row>
    <row r="848" spans="1:11" s="76" customFormat="1" x14ac:dyDescent="0.2">
      <c r="A848" s="95" t="s">
        <v>118</v>
      </c>
      <c r="B848" s="80" t="s">
        <v>216</v>
      </c>
      <c r="C848" s="96"/>
      <c r="D848" s="96"/>
      <c r="E848" s="96"/>
      <c r="F848" s="124">
        <f>F849</f>
        <v>15600</v>
      </c>
      <c r="G848" s="124">
        <f>G849</f>
        <v>16120</v>
      </c>
      <c r="H848" s="124">
        <f t="shared" ref="H848" si="424">H849</f>
        <v>9600</v>
      </c>
      <c r="I848" s="124">
        <f t="shared" si="414"/>
        <v>61.53846153846154</v>
      </c>
      <c r="J848" s="134">
        <f t="shared" si="409"/>
        <v>59.553349875930515</v>
      </c>
      <c r="K848" s="74" t="e">
        <f>#REF!+K849</f>
        <v>#REF!</v>
      </c>
    </row>
    <row r="849" spans="1:11" ht="38.25" x14ac:dyDescent="0.2">
      <c r="A849" s="151" t="s">
        <v>480</v>
      </c>
      <c r="B849" s="80" t="s">
        <v>216</v>
      </c>
      <c r="C849" s="98" t="s">
        <v>156</v>
      </c>
      <c r="D849" s="98"/>
      <c r="E849" s="98"/>
      <c r="F849" s="124">
        <f>F850+F855</f>
        <v>15600</v>
      </c>
      <c r="G849" s="124">
        <f>G850+G855</f>
        <v>16120</v>
      </c>
      <c r="H849" s="124">
        <f t="shared" ref="H849" si="425">H850+H855</f>
        <v>9600</v>
      </c>
      <c r="I849" s="124">
        <f t="shared" si="414"/>
        <v>61.53846153846154</v>
      </c>
      <c r="J849" s="134">
        <f t="shared" si="409"/>
        <v>59.553349875930515</v>
      </c>
      <c r="K849" s="72"/>
    </row>
    <row r="850" spans="1:11" x14ac:dyDescent="0.2">
      <c r="A850" s="151" t="s">
        <v>477</v>
      </c>
      <c r="B850" s="80" t="s">
        <v>216</v>
      </c>
      <c r="C850" s="136" t="s">
        <v>327</v>
      </c>
      <c r="D850" s="147"/>
      <c r="E850" s="147"/>
      <c r="F850" s="124">
        <f>F851</f>
        <v>200</v>
      </c>
      <c r="G850" s="124">
        <f>G851</f>
        <v>200</v>
      </c>
      <c r="H850" s="124">
        <f t="shared" ref="H850:H851" si="426">H851</f>
        <v>0</v>
      </c>
      <c r="I850" s="124">
        <f t="shared" si="414"/>
        <v>0</v>
      </c>
      <c r="J850" s="134">
        <f t="shared" si="409"/>
        <v>0</v>
      </c>
      <c r="K850" s="72"/>
    </row>
    <row r="851" spans="1:11" x14ac:dyDescent="0.2">
      <c r="A851" s="163" t="s">
        <v>478</v>
      </c>
      <c r="B851" s="80" t="s">
        <v>216</v>
      </c>
      <c r="C851" s="136" t="s">
        <v>328</v>
      </c>
      <c r="D851" s="185"/>
      <c r="E851" s="185"/>
      <c r="F851" s="124">
        <f>F852</f>
        <v>200</v>
      </c>
      <c r="G851" s="124">
        <f>G852</f>
        <v>200</v>
      </c>
      <c r="H851" s="124">
        <f t="shared" si="426"/>
        <v>0</v>
      </c>
      <c r="I851" s="124">
        <f t="shared" si="414"/>
        <v>0</v>
      </c>
      <c r="J851" s="134">
        <f t="shared" si="409"/>
        <v>0</v>
      </c>
      <c r="K851" s="72"/>
    </row>
    <row r="852" spans="1:11" ht="25.5" x14ac:dyDescent="0.2">
      <c r="A852" s="162" t="s">
        <v>479</v>
      </c>
      <c r="B852" s="77" t="s">
        <v>216</v>
      </c>
      <c r="C852" s="139" t="s">
        <v>473</v>
      </c>
      <c r="D852" s="186"/>
      <c r="E852" s="186"/>
      <c r="F852" s="140">
        <f t="shared" ref="F852:H853" si="427">F853</f>
        <v>200</v>
      </c>
      <c r="G852" s="140">
        <f t="shared" si="427"/>
        <v>200</v>
      </c>
      <c r="H852" s="140">
        <f t="shared" si="427"/>
        <v>0</v>
      </c>
      <c r="I852" s="140">
        <f t="shared" si="414"/>
        <v>0</v>
      </c>
      <c r="J852" s="141">
        <f t="shared" si="409"/>
        <v>0</v>
      </c>
      <c r="K852" s="72"/>
    </row>
    <row r="853" spans="1:11" ht="25.5" x14ac:dyDescent="0.2">
      <c r="A853" s="142" t="s">
        <v>67</v>
      </c>
      <c r="B853" s="77" t="s">
        <v>216</v>
      </c>
      <c r="C853" s="139" t="s">
        <v>473</v>
      </c>
      <c r="D853" s="146">
        <v>200</v>
      </c>
      <c r="E853" s="146"/>
      <c r="F853" s="140">
        <f t="shared" si="427"/>
        <v>200</v>
      </c>
      <c r="G853" s="140">
        <f t="shared" si="427"/>
        <v>200</v>
      </c>
      <c r="H853" s="140">
        <f t="shared" si="427"/>
        <v>0</v>
      </c>
      <c r="I853" s="140">
        <f t="shared" si="414"/>
        <v>0</v>
      </c>
      <c r="J853" s="141">
        <f t="shared" si="409"/>
        <v>0</v>
      </c>
      <c r="K853" s="72"/>
    </row>
    <row r="854" spans="1:11" ht="25.5" x14ac:dyDescent="0.2">
      <c r="A854" s="142" t="s">
        <v>69</v>
      </c>
      <c r="B854" s="77" t="s">
        <v>216</v>
      </c>
      <c r="C854" s="139" t="s">
        <v>473</v>
      </c>
      <c r="D854" s="146">
        <v>240</v>
      </c>
      <c r="E854" s="143">
        <v>900100</v>
      </c>
      <c r="F854" s="140">
        <v>200</v>
      </c>
      <c r="G854" s="140">
        <v>200</v>
      </c>
      <c r="H854" s="140">
        <v>0</v>
      </c>
      <c r="I854" s="140">
        <f t="shared" si="414"/>
        <v>0</v>
      </c>
      <c r="J854" s="141">
        <f t="shared" si="409"/>
        <v>0</v>
      </c>
      <c r="K854" s="72"/>
    </row>
    <row r="855" spans="1:11" x14ac:dyDescent="0.2">
      <c r="A855" s="151" t="s">
        <v>120</v>
      </c>
      <c r="B855" s="80" t="s">
        <v>216</v>
      </c>
      <c r="C855" s="136" t="s">
        <v>474</v>
      </c>
      <c r="D855" s="90"/>
      <c r="E855" s="90"/>
      <c r="F855" s="124">
        <f>F856</f>
        <v>15400</v>
      </c>
      <c r="G855" s="124">
        <f>G856</f>
        <v>15920</v>
      </c>
      <c r="H855" s="124">
        <f t="shared" ref="H855" si="428">H856</f>
        <v>9600</v>
      </c>
      <c r="I855" s="124">
        <f t="shared" si="414"/>
        <v>62.337662337662337</v>
      </c>
      <c r="J855" s="134">
        <f t="shared" si="409"/>
        <v>60.301507537688437</v>
      </c>
      <c r="K855" s="72"/>
    </row>
    <row r="856" spans="1:11" ht="25.5" x14ac:dyDescent="0.2">
      <c r="A856" s="151" t="s">
        <v>336</v>
      </c>
      <c r="B856" s="80" t="s">
        <v>216</v>
      </c>
      <c r="C856" s="136" t="s">
        <v>475</v>
      </c>
      <c r="D856" s="90"/>
      <c r="E856" s="90"/>
      <c r="F856" s="124">
        <f>F857</f>
        <v>15400</v>
      </c>
      <c r="G856" s="124">
        <f>G857</f>
        <v>15920</v>
      </c>
      <c r="H856" s="124">
        <f t="shared" ref="H856" si="429">H857</f>
        <v>9600</v>
      </c>
      <c r="I856" s="124">
        <f t="shared" si="414"/>
        <v>62.337662337662337</v>
      </c>
      <c r="J856" s="134">
        <f t="shared" si="409"/>
        <v>60.301507537688437</v>
      </c>
      <c r="K856" s="72"/>
    </row>
    <row r="857" spans="1:11" ht="25.5" x14ac:dyDescent="0.2">
      <c r="A857" s="162" t="s">
        <v>326</v>
      </c>
      <c r="B857" s="77" t="s">
        <v>216</v>
      </c>
      <c r="C857" s="139" t="s">
        <v>476</v>
      </c>
      <c r="D857" s="143"/>
      <c r="E857" s="143"/>
      <c r="F857" s="140">
        <f t="shared" ref="F857:H858" si="430">F858</f>
        <v>15400</v>
      </c>
      <c r="G857" s="140">
        <f t="shared" si="430"/>
        <v>15920</v>
      </c>
      <c r="H857" s="140">
        <f t="shared" si="430"/>
        <v>9600</v>
      </c>
      <c r="I857" s="140">
        <f t="shared" si="414"/>
        <v>62.337662337662337</v>
      </c>
      <c r="J857" s="141">
        <f t="shared" si="409"/>
        <v>60.301507537688437</v>
      </c>
      <c r="K857" s="72"/>
    </row>
    <row r="858" spans="1:11" ht="25.5" x14ac:dyDescent="0.2">
      <c r="A858" s="142" t="s">
        <v>83</v>
      </c>
      <c r="B858" s="77" t="s">
        <v>216</v>
      </c>
      <c r="C858" s="139" t="s">
        <v>476</v>
      </c>
      <c r="D858" s="146">
        <v>600</v>
      </c>
      <c r="E858" s="146"/>
      <c r="F858" s="140">
        <f t="shared" si="430"/>
        <v>15400</v>
      </c>
      <c r="G858" s="140">
        <f t="shared" si="430"/>
        <v>15920</v>
      </c>
      <c r="H858" s="140">
        <f t="shared" si="430"/>
        <v>9600</v>
      </c>
      <c r="I858" s="140">
        <f t="shared" si="414"/>
        <v>62.337662337662337</v>
      </c>
      <c r="J858" s="141">
        <f t="shared" si="409"/>
        <v>60.301507537688437</v>
      </c>
      <c r="K858" s="72"/>
    </row>
    <row r="859" spans="1:11" x14ac:dyDescent="0.2">
      <c r="A859" s="142" t="s">
        <v>85</v>
      </c>
      <c r="B859" s="77" t="s">
        <v>216</v>
      </c>
      <c r="C859" s="139" t="s">
        <v>476</v>
      </c>
      <c r="D859" s="146">
        <v>610</v>
      </c>
      <c r="E859" s="143">
        <v>900100</v>
      </c>
      <c r="F859" s="140">
        <v>15400</v>
      </c>
      <c r="G859" s="140">
        <v>15920</v>
      </c>
      <c r="H859" s="140">
        <v>9600</v>
      </c>
      <c r="I859" s="140">
        <f t="shared" si="414"/>
        <v>62.337662337662337</v>
      </c>
      <c r="J859" s="141">
        <f t="shared" si="409"/>
        <v>60.301507537688437</v>
      </c>
      <c r="K859" s="72"/>
    </row>
    <row r="860" spans="1:11" x14ac:dyDescent="0.2">
      <c r="A860" s="95" t="s">
        <v>119</v>
      </c>
      <c r="B860" s="80" t="s">
        <v>217</v>
      </c>
      <c r="C860" s="96"/>
      <c r="D860" s="96"/>
      <c r="E860" s="96"/>
      <c r="F860" s="124">
        <f>F861+F881</f>
        <v>38801.5</v>
      </c>
      <c r="G860" s="124">
        <f>G861+G881</f>
        <v>39063.800000000003</v>
      </c>
      <c r="H860" s="124">
        <f>H861+H881</f>
        <v>29586.800000000003</v>
      </c>
      <c r="I860" s="124">
        <f t="shared" si="414"/>
        <v>76.251691300594061</v>
      </c>
      <c r="J860" s="134">
        <f t="shared" si="409"/>
        <v>75.739687383203886</v>
      </c>
      <c r="K860" s="72"/>
    </row>
    <row r="861" spans="1:11" x14ac:dyDescent="0.2">
      <c r="A861" s="97" t="s">
        <v>330</v>
      </c>
      <c r="B861" s="80" t="s">
        <v>217</v>
      </c>
      <c r="C861" s="136" t="s">
        <v>184</v>
      </c>
      <c r="D861" s="96"/>
      <c r="E861" s="96"/>
      <c r="F861" s="124">
        <f>F862+F871</f>
        <v>28012.7</v>
      </c>
      <c r="G861" s="124">
        <f>G862+G871</f>
        <v>28275</v>
      </c>
      <c r="H861" s="124">
        <f t="shared" ref="H861" si="431">H862+H871</f>
        <v>19173</v>
      </c>
      <c r="I861" s="124">
        <f t="shared" si="414"/>
        <v>68.443955777201055</v>
      </c>
      <c r="J861" s="134">
        <f t="shared" si="409"/>
        <v>67.809018567639257</v>
      </c>
      <c r="K861" s="72"/>
    </row>
    <row r="862" spans="1:11" x14ac:dyDescent="0.2">
      <c r="A862" s="108" t="s">
        <v>112</v>
      </c>
      <c r="B862" s="80" t="s">
        <v>217</v>
      </c>
      <c r="C862" s="136" t="s">
        <v>185</v>
      </c>
      <c r="D862" s="96"/>
      <c r="E862" s="96"/>
      <c r="F862" s="124">
        <f>F866+F863</f>
        <v>4188</v>
      </c>
      <c r="G862" s="124">
        <f>G866+G863</f>
        <v>4448.3999999999996</v>
      </c>
      <c r="H862" s="124">
        <f t="shared" ref="H862" si="432">H866+H863</f>
        <v>3206.1</v>
      </c>
      <c r="I862" s="124">
        <f t="shared" si="414"/>
        <v>76.554441260744994</v>
      </c>
      <c r="J862" s="134">
        <f t="shared" si="409"/>
        <v>72.073104936606427</v>
      </c>
      <c r="K862" s="72"/>
    </row>
    <row r="863" spans="1:11" ht="89.25" x14ac:dyDescent="0.2">
      <c r="A863" s="148" t="s">
        <v>853</v>
      </c>
      <c r="B863" s="204" t="s">
        <v>217</v>
      </c>
      <c r="C863" s="136" t="s">
        <v>854</v>
      </c>
      <c r="D863" s="208"/>
      <c r="E863" s="208"/>
      <c r="F863" s="124">
        <v>0</v>
      </c>
      <c r="G863" s="124">
        <f>G864</f>
        <v>260.39999999999998</v>
      </c>
      <c r="H863" s="124">
        <f>H864</f>
        <v>65.099999999999994</v>
      </c>
      <c r="I863" s="124">
        <v>0</v>
      </c>
      <c r="J863" s="134">
        <f t="shared" si="409"/>
        <v>25</v>
      </c>
      <c r="K863" s="72"/>
    </row>
    <row r="864" spans="1:11" ht="25.5" x14ac:dyDescent="0.2">
      <c r="A864" s="142" t="s">
        <v>83</v>
      </c>
      <c r="B864" s="205" t="s">
        <v>217</v>
      </c>
      <c r="C864" s="139" t="s">
        <v>854</v>
      </c>
      <c r="D864" s="143" t="s">
        <v>84</v>
      </c>
      <c r="E864" s="143"/>
      <c r="F864" s="140">
        <v>0</v>
      </c>
      <c r="G864" s="140">
        <f>G865</f>
        <v>260.39999999999998</v>
      </c>
      <c r="H864" s="140">
        <f>H865</f>
        <v>65.099999999999994</v>
      </c>
      <c r="I864" s="140">
        <v>0</v>
      </c>
      <c r="J864" s="141">
        <f t="shared" si="409"/>
        <v>25</v>
      </c>
      <c r="K864" s="72"/>
    </row>
    <row r="865" spans="1:11" x14ac:dyDescent="0.2">
      <c r="A865" s="142" t="s">
        <v>85</v>
      </c>
      <c r="B865" s="205" t="s">
        <v>217</v>
      </c>
      <c r="C865" s="139" t="s">
        <v>854</v>
      </c>
      <c r="D865" s="143" t="s">
        <v>86</v>
      </c>
      <c r="E865" s="143">
        <v>900204</v>
      </c>
      <c r="F865" s="140">
        <v>0</v>
      </c>
      <c r="G865" s="140">
        <v>260.39999999999998</v>
      </c>
      <c r="H865" s="140">
        <v>65.099999999999994</v>
      </c>
      <c r="I865" s="140">
        <v>0</v>
      </c>
      <c r="J865" s="141">
        <f t="shared" si="409"/>
        <v>25</v>
      </c>
      <c r="K865" s="72"/>
    </row>
    <row r="866" spans="1:11" ht="25.5" x14ac:dyDescent="0.2">
      <c r="A866" s="148" t="s">
        <v>521</v>
      </c>
      <c r="B866" s="80" t="s">
        <v>217</v>
      </c>
      <c r="C866" s="136" t="s">
        <v>676</v>
      </c>
      <c r="D866" s="90"/>
      <c r="E866" s="147"/>
      <c r="F866" s="124">
        <f t="shared" ref="F866:G867" si="433">F867</f>
        <v>4188</v>
      </c>
      <c r="G866" s="124">
        <f t="shared" si="433"/>
        <v>4188</v>
      </c>
      <c r="H866" s="124">
        <f t="shared" ref="H866" si="434">H867</f>
        <v>3141</v>
      </c>
      <c r="I866" s="124">
        <f t="shared" si="414"/>
        <v>75</v>
      </c>
      <c r="J866" s="134">
        <f t="shared" si="409"/>
        <v>75</v>
      </c>
      <c r="K866" s="72"/>
    </row>
    <row r="867" spans="1:11" ht="153" x14ac:dyDescent="0.2">
      <c r="A867" s="142" t="s">
        <v>673</v>
      </c>
      <c r="B867" s="77" t="s">
        <v>217</v>
      </c>
      <c r="C867" s="139" t="s">
        <v>669</v>
      </c>
      <c r="D867" s="82"/>
      <c r="E867" s="143"/>
      <c r="F867" s="140">
        <f t="shared" si="433"/>
        <v>4188</v>
      </c>
      <c r="G867" s="140">
        <f t="shared" si="433"/>
        <v>4188</v>
      </c>
      <c r="H867" s="140">
        <f t="shared" ref="H867" si="435">H868</f>
        <v>3141</v>
      </c>
      <c r="I867" s="140">
        <f t="shared" si="414"/>
        <v>75</v>
      </c>
      <c r="J867" s="141">
        <f t="shared" si="409"/>
        <v>75</v>
      </c>
      <c r="K867" s="72"/>
    </row>
    <row r="868" spans="1:11" ht="25.5" x14ac:dyDescent="0.2">
      <c r="A868" s="142" t="s">
        <v>83</v>
      </c>
      <c r="B868" s="77" t="s">
        <v>217</v>
      </c>
      <c r="C868" s="139" t="s">
        <v>669</v>
      </c>
      <c r="D868" s="82">
        <v>600</v>
      </c>
      <c r="E868" s="143"/>
      <c r="F868" s="140">
        <f>F869+F870</f>
        <v>4188</v>
      </c>
      <c r="G868" s="140">
        <f>G869+G870</f>
        <v>4188</v>
      </c>
      <c r="H868" s="140">
        <f t="shared" ref="H868" si="436">H869+H870</f>
        <v>3141</v>
      </c>
      <c r="I868" s="140">
        <f t="shared" si="414"/>
        <v>75</v>
      </c>
      <c r="J868" s="141">
        <f t="shared" si="409"/>
        <v>75</v>
      </c>
      <c r="K868" s="72"/>
    </row>
    <row r="869" spans="1:11" x14ac:dyDescent="0.2">
      <c r="A869" s="142" t="s">
        <v>85</v>
      </c>
      <c r="B869" s="77" t="s">
        <v>217</v>
      </c>
      <c r="C869" s="139" t="s">
        <v>669</v>
      </c>
      <c r="D869" s="82">
        <v>610</v>
      </c>
      <c r="E869" s="143">
        <v>900203</v>
      </c>
      <c r="F869" s="140">
        <v>3141</v>
      </c>
      <c r="G869" s="140">
        <v>3141</v>
      </c>
      <c r="H869" s="140">
        <v>2355.8000000000002</v>
      </c>
      <c r="I869" s="140">
        <f t="shared" si="414"/>
        <v>75.001591849729394</v>
      </c>
      <c r="J869" s="141">
        <f t="shared" si="409"/>
        <v>75.001591849729394</v>
      </c>
      <c r="K869" s="72"/>
    </row>
    <row r="870" spans="1:11" x14ac:dyDescent="0.2">
      <c r="A870" s="142" t="s">
        <v>85</v>
      </c>
      <c r="B870" s="77" t="s">
        <v>217</v>
      </c>
      <c r="C870" s="139" t="s">
        <v>669</v>
      </c>
      <c r="D870" s="82">
        <v>610</v>
      </c>
      <c r="E870" s="143">
        <v>900303</v>
      </c>
      <c r="F870" s="140">
        <v>1047</v>
      </c>
      <c r="G870" s="140">
        <v>1047</v>
      </c>
      <c r="H870" s="140">
        <v>785.2</v>
      </c>
      <c r="I870" s="140">
        <f t="shared" si="414"/>
        <v>74.995224450811847</v>
      </c>
      <c r="J870" s="141">
        <f t="shared" si="409"/>
        <v>74.995224450811847</v>
      </c>
      <c r="K870" s="72"/>
    </row>
    <row r="871" spans="1:11" x14ac:dyDescent="0.2">
      <c r="A871" s="151" t="s">
        <v>376</v>
      </c>
      <c r="B871" s="102" t="s">
        <v>217</v>
      </c>
      <c r="C871" s="136" t="s">
        <v>530</v>
      </c>
      <c r="D871" s="147"/>
      <c r="E871" s="147"/>
      <c r="F871" s="124">
        <f>F872</f>
        <v>23824.7</v>
      </c>
      <c r="G871" s="124">
        <f>G872</f>
        <v>23826.6</v>
      </c>
      <c r="H871" s="124">
        <f t="shared" ref="H871" si="437">H872</f>
        <v>15966.900000000001</v>
      </c>
      <c r="I871" s="124">
        <f t="shared" si="414"/>
        <v>67.018262559444622</v>
      </c>
      <c r="J871" s="134">
        <f t="shared" si="409"/>
        <v>67.012918334970166</v>
      </c>
      <c r="K871" s="72"/>
    </row>
    <row r="872" spans="1:11" ht="25.5" x14ac:dyDescent="0.2">
      <c r="A872" s="151" t="s">
        <v>336</v>
      </c>
      <c r="B872" s="80" t="s">
        <v>217</v>
      </c>
      <c r="C872" s="136" t="s">
        <v>531</v>
      </c>
      <c r="D872" s="87"/>
      <c r="E872" s="87"/>
      <c r="F872" s="124">
        <f>F873+F878</f>
        <v>23824.7</v>
      </c>
      <c r="G872" s="124">
        <f>G873+G878</f>
        <v>23826.6</v>
      </c>
      <c r="H872" s="124">
        <f>H873+H878</f>
        <v>15966.900000000001</v>
      </c>
      <c r="I872" s="124">
        <f t="shared" si="414"/>
        <v>67.018262559444622</v>
      </c>
      <c r="J872" s="134">
        <f t="shared" si="409"/>
        <v>67.012918334970166</v>
      </c>
      <c r="K872" s="72"/>
    </row>
    <row r="873" spans="1:11" x14ac:dyDescent="0.2">
      <c r="A873" s="162" t="s">
        <v>61</v>
      </c>
      <c r="B873" s="77" t="s">
        <v>217</v>
      </c>
      <c r="C873" s="139" t="s">
        <v>532</v>
      </c>
      <c r="D873" s="82"/>
      <c r="E873" s="82"/>
      <c r="F873" s="140">
        <f>F874+F876</f>
        <v>13095.7</v>
      </c>
      <c r="G873" s="140">
        <f>G874+G876</f>
        <v>13095.7</v>
      </c>
      <c r="H873" s="140">
        <f t="shared" ref="H873" si="438">H874+H876</f>
        <v>9122.7000000000007</v>
      </c>
      <c r="I873" s="140">
        <f t="shared" si="414"/>
        <v>69.661797383874102</v>
      </c>
      <c r="J873" s="141">
        <f t="shared" si="409"/>
        <v>69.661797383874102</v>
      </c>
      <c r="K873" s="72"/>
    </row>
    <row r="874" spans="1:11" ht="38.25" x14ac:dyDescent="0.2">
      <c r="A874" s="142" t="s">
        <v>62</v>
      </c>
      <c r="B874" s="77" t="s">
        <v>217</v>
      </c>
      <c r="C874" s="139" t="s">
        <v>532</v>
      </c>
      <c r="D874" s="143" t="s">
        <v>63</v>
      </c>
      <c r="E874" s="143"/>
      <c r="F874" s="140">
        <f>F875</f>
        <v>12596</v>
      </c>
      <c r="G874" s="140">
        <f>G875</f>
        <v>12596</v>
      </c>
      <c r="H874" s="140">
        <f t="shared" ref="H874" si="439">H875</f>
        <v>8828.6</v>
      </c>
      <c r="I874" s="140">
        <f t="shared" si="414"/>
        <v>70.090504922197525</v>
      </c>
      <c r="J874" s="141">
        <f t="shared" si="409"/>
        <v>70.090504922197525</v>
      </c>
      <c r="K874" s="72"/>
    </row>
    <row r="875" spans="1:11" x14ac:dyDescent="0.2">
      <c r="A875" s="142" t="s">
        <v>64</v>
      </c>
      <c r="B875" s="77" t="s">
        <v>217</v>
      </c>
      <c r="C875" s="139" t="s">
        <v>532</v>
      </c>
      <c r="D875" s="143" t="s">
        <v>65</v>
      </c>
      <c r="E875" s="143">
        <v>900100</v>
      </c>
      <c r="F875" s="140">
        <v>12596</v>
      </c>
      <c r="G875" s="140">
        <v>12596</v>
      </c>
      <c r="H875" s="140">
        <v>8828.6</v>
      </c>
      <c r="I875" s="140">
        <f t="shared" si="414"/>
        <v>70.090504922197525</v>
      </c>
      <c r="J875" s="141">
        <f t="shared" si="409"/>
        <v>70.090504922197525</v>
      </c>
      <c r="K875" s="72"/>
    </row>
    <row r="876" spans="1:11" ht="25.5" x14ac:dyDescent="0.2">
      <c r="A876" s="142" t="s">
        <v>67</v>
      </c>
      <c r="B876" s="77" t="s">
        <v>217</v>
      </c>
      <c r="C876" s="139" t="s">
        <v>532</v>
      </c>
      <c r="D876" s="143" t="s">
        <v>68</v>
      </c>
      <c r="E876" s="143"/>
      <c r="F876" s="140">
        <v>499.7</v>
      </c>
      <c r="G876" s="140">
        <v>499.7</v>
      </c>
      <c r="H876" s="140">
        <f t="shared" ref="H876" si="440">H877</f>
        <v>294.10000000000002</v>
      </c>
      <c r="I876" s="140">
        <f t="shared" si="414"/>
        <v>58.855313187912749</v>
      </c>
      <c r="J876" s="141">
        <f t="shared" si="409"/>
        <v>58.855313187912749</v>
      </c>
      <c r="K876" s="72"/>
    </row>
    <row r="877" spans="1:11" ht="25.5" x14ac:dyDescent="0.2">
      <c r="A877" s="142" t="s">
        <v>69</v>
      </c>
      <c r="B877" s="77" t="s">
        <v>217</v>
      </c>
      <c r="C877" s="139" t="s">
        <v>532</v>
      </c>
      <c r="D877" s="143" t="s">
        <v>70</v>
      </c>
      <c r="E877" s="143">
        <v>900100</v>
      </c>
      <c r="F877" s="140">
        <v>499.7</v>
      </c>
      <c r="G877" s="140">
        <v>499.7</v>
      </c>
      <c r="H877" s="140">
        <v>294.10000000000002</v>
      </c>
      <c r="I877" s="140">
        <f t="shared" si="414"/>
        <v>58.855313187912749</v>
      </c>
      <c r="J877" s="141">
        <f t="shared" si="409"/>
        <v>58.855313187912749</v>
      </c>
      <c r="K877" s="72"/>
    </row>
    <row r="878" spans="1:11" x14ac:dyDescent="0.2">
      <c r="A878" s="162" t="s">
        <v>529</v>
      </c>
      <c r="B878" s="77" t="s">
        <v>217</v>
      </c>
      <c r="C878" s="139" t="s">
        <v>533</v>
      </c>
      <c r="D878" s="87"/>
      <c r="E878" s="87"/>
      <c r="F878" s="140">
        <f>F879</f>
        <v>10729</v>
      </c>
      <c r="G878" s="140">
        <f>G879</f>
        <v>10730.9</v>
      </c>
      <c r="H878" s="140">
        <f t="shared" ref="H878:H879" si="441">H879</f>
        <v>6844.2</v>
      </c>
      <c r="I878" s="140">
        <f t="shared" si="414"/>
        <v>63.791592879112677</v>
      </c>
      <c r="J878" s="141">
        <f t="shared" si="409"/>
        <v>63.780298017873619</v>
      </c>
      <c r="K878" s="72"/>
    </row>
    <row r="879" spans="1:11" ht="25.5" x14ac:dyDescent="0.2">
      <c r="A879" s="142" t="s">
        <v>83</v>
      </c>
      <c r="B879" s="77" t="s">
        <v>217</v>
      </c>
      <c r="C879" s="139" t="s">
        <v>533</v>
      </c>
      <c r="D879" s="143" t="s">
        <v>84</v>
      </c>
      <c r="E879" s="143"/>
      <c r="F879" s="140">
        <f>F880</f>
        <v>10729</v>
      </c>
      <c r="G879" s="140">
        <f>G880</f>
        <v>10730.9</v>
      </c>
      <c r="H879" s="140">
        <f t="shared" si="441"/>
        <v>6844.2</v>
      </c>
      <c r="I879" s="140">
        <f t="shared" si="414"/>
        <v>63.791592879112677</v>
      </c>
      <c r="J879" s="141">
        <f t="shared" si="409"/>
        <v>63.780298017873619</v>
      </c>
      <c r="K879" s="72"/>
    </row>
    <row r="880" spans="1:11" x14ac:dyDescent="0.2">
      <c r="A880" s="142" t="s">
        <v>85</v>
      </c>
      <c r="B880" s="77" t="s">
        <v>217</v>
      </c>
      <c r="C880" s="139" t="s">
        <v>533</v>
      </c>
      <c r="D880" s="143" t="s">
        <v>86</v>
      </c>
      <c r="E880" s="143">
        <v>900100</v>
      </c>
      <c r="F880" s="140">
        <v>10729</v>
      </c>
      <c r="G880" s="140">
        <v>10730.9</v>
      </c>
      <c r="H880" s="140">
        <v>6844.2</v>
      </c>
      <c r="I880" s="140">
        <f t="shared" si="414"/>
        <v>63.791592879112677</v>
      </c>
      <c r="J880" s="141">
        <f t="shared" si="409"/>
        <v>63.780298017873619</v>
      </c>
      <c r="K880" s="72"/>
    </row>
    <row r="881" spans="1:11" x14ac:dyDescent="0.2">
      <c r="A881" s="135" t="s">
        <v>537</v>
      </c>
      <c r="B881" s="80" t="s">
        <v>217</v>
      </c>
      <c r="C881" s="136" t="s">
        <v>149</v>
      </c>
      <c r="D881" s="143"/>
      <c r="E881" s="143"/>
      <c r="F881" s="124">
        <f>F882</f>
        <v>10788.8</v>
      </c>
      <c r="G881" s="124">
        <f>G882</f>
        <v>10788.8</v>
      </c>
      <c r="H881" s="124">
        <f t="shared" ref="H881:H882" si="442">H882</f>
        <v>10413.800000000001</v>
      </c>
      <c r="I881" s="124">
        <f t="shared" si="414"/>
        <v>96.524173216669155</v>
      </c>
      <c r="J881" s="134">
        <f t="shared" si="409"/>
        <v>96.524173216669155</v>
      </c>
      <c r="K881" s="72"/>
    </row>
    <row r="882" spans="1:11" x14ac:dyDescent="0.2">
      <c r="A882" s="135" t="s">
        <v>535</v>
      </c>
      <c r="B882" s="80" t="s">
        <v>217</v>
      </c>
      <c r="C882" s="136" t="s">
        <v>187</v>
      </c>
      <c r="D882" s="86"/>
      <c r="E882" s="86"/>
      <c r="F882" s="124">
        <f>F883</f>
        <v>10788.8</v>
      </c>
      <c r="G882" s="124">
        <f>G883</f>
        <v>10788.8</v>
      </c>
      <c r="H882" s="124">
        <f t="shared" si="442"/>
        <v>10413.800000000001</v>
      </c>
      <c r="I882" s="124">
        <f t="shared" si="414"/>
        <v>96.524173216669155</v>
      </c>
      <c r="J882" s="134">
        <f t="shared" si="409"/>
        <v>96.524173216669155</v>
      </c>
      <c r="K882" s="72"/>
    </row>
    <row r="883" spans="1:11" ht="25.5" x14ac:dyDescent="0.2">
      <c r="A883" s="144" t="s">
        <v>536</v>
      </c>
      <c r="B883" s="80" t="s">
        <v>217</v>
      </c>
      <c r="C883" s="136" t="s">
        <v>538</v>
      </c>
      <c r="D883" s="147"/>
      <c r="E883" s="147"/>
      <c r="F883" s="124">
        <f>F890+F884</f>
        <v>10788.8</v>
      </c>
      <c r="G883" s="124">
        <f>G890+G884</f>
        <v>10788.8</v>
      </c>
      <c r="H883" s="124">
        <f t="shared" ref="H883" si="443">H890+H884</f>
        <v>10413.800000000001</v>
      </c>
      <c r="I883" s="124">
        <f t="shared" si="414"/>
        <v>96.524173216669155</v>
      </c>
      <c r="J883" s="134">
        <f t="shared" si="409"/>
        <v>96.524173216669155</v>
      </c>
      <c r="K883" s="72"/>
    </row>
    <row r="884" spans="1:11" ht="38.25" x14ac:dyDescent="0.2">
      <c r="A884" s="142" t="s">
        <v>823</v>
      </c>
      <c r="B884" s="77" t="s">
        <v>217</v>
      </c>
      <c r="C884" s="139" t="s">
        <v>824</v>
      </c>
      <c r="D884" s="143"/>
      <c r="E884" s="143"/>
      <c r="F884" s="140">
        <f>F885+F887</f>
        <v>2910.8</v>
      </c>
      <c r="G884" s="140">
        <f>G885+G887</f>
        <v>2910.8</v>
      </c>
      <c r="H884" s="140">
        <f t="shared" ref="H884" si="444">H885+H887</f>
        <v>2539.4</v>
      </c>
      <c r="I884" s="140">
        <f t="shared" si="414"/>
        <v>87.240621135083146</v>
      </c>
      <c r="J884" s="141">
        <f t="shared" si="409"/>
        <v>87.240621135083146</v>
      </c>
      <c r="K884" s="72"/>
    </row>
    <row r="885" spans="1:11" x14ac:dyDescent="0.2">
      <c r="A885" s="142" t="s">
        <v>113</v>
      </c>
      <c r="B885" s="77" t="s">
        <v>217</v>
      </c>
      <c r="C885" s="139" t="s">
        <v>824</v>
      </c>
      <c r="D885" s="143" t="s">
        <v>114</v>
      </c>
      <c r="E885" s="143"/>
      <c r="F885" s="140">
        <f>F886</f>
        <v>904</v>
      </c>
      <c r="G885" s="140">
        <f>G886</f>
        <v>904</v>
      </c>
      <c r="H885" s="140">
        <f t="shared" ref="H885" si="445">H886</f>
        <v>532.6</v>
      </c>
      <c r="I885" s="140">
        <f t="shared" si="414"/>
        <v>58.915929203539832</v>
      </c>
      <c r="J885" s="141">
        <f t="shared" si="409"/>
        <v>58.915929203539832</v>
      </c>
      <c r="K885" s="72"/>
    </row>
    <row r="886" spans="1:11" ht="25.5" x14ac:dyDescent="0.2">
      <c r="A886" s="142" t="s">
        <v>115</v>
      </c>
      <c r="B886" s="77" t="s">
        <v>217</v>
      </c>
      <c r="C886" s="139" t="s">
        <v>824</v>
      </c>
      <c r="D886" s="143">
        <v>320</v>
      </c>
      <c r="E886" s="143">
        <v>900100</v>
      </c>
      <c r="F886" s="140">
        <v>904</v>
      </c>
      <c r="G886" s="140">
        <v>904</v>
      </c>
      <c r="H886" s="140">
        <v>532.6</v>
      </c>
      <c r="I886" s="140">
        <f t="shared" si="414"/>
        <v>58.915929203539832</v>
      </c>
      <c r="J886" s="141">
        <f t="shared" si="409"/>
        <v>58.915929203539832</v>
      </c>
      <c r="K886" s="72"/>
    </row>
    <row r="887" spans="1:11" ht="25.5" x14ac:dyDescent="0.2">
      <c r="A887" s="157" t="s">
        <v>83</v>
      </c>
      <c r="B887" s="77" t="s">
        <v>217</v>
      </c>
      <c r="C887" s="139" t="s">
        <v>824</v>
      </c>
      <c r="D887" s="186">
        <v>600</v>
      </c>
      <c r="E887" s="143"/>
      <c r="F887" s="140">
        <f>F888+F889</f>
        <v>2006.8000000000002</v>
      </c>
      <c r="G887" s="140">
        <f>G888+G889</f>
        <v>2006.8000000000002</v>
      </c>
      <c r="H887" s="140">
        <f t="shared" ref="H887" si="446">H888+H889</f>
        <v>2006.8000000000002</v>
      </c>
      <c r="I887" s="140">
        <f t="shared" si="414"/>
        <v>100</v>
      </c>
      <c r="J887" s="141">
        <f t="shared" si="409"/>
        <v>100</v>
      </c>
      <c r="K887" s="72"/>
    </row>
    <row r="888" spans="1:11" x14ac:dyDescent="0.2">
      <c r="A888" s="157" t="s">
        <v>138</v>
      </c>
      <c r="B888" s="77" t="s">
        <v>217</v>
      </c>
      <c r="C888" s="139" t="s">
        <v>824</v>
      </c>
      <c r="D888" s="143">
        <v>610</v>
      </c>
      <c r="E888" s="143">
        <v>900100</v>
      </c>
      <c r="F888" s="140">
        <v>1860.9</v>
      </c>
      <c r="G888" s="140">
        <v>1860.9</v>
      </c>
      <c r="H888" s="140">
        <f>66.9+1794</f>
        <v>1860.9</v>
      </c>
      <c r="I888" s="140">
        <f t="shared" si="414"/>
        <v>100</v>
      </c>
      <c r="J888" s="141">
        <f t="shared" si="409"/>
        <v>100</v>
      </c>
      <c r="K888" s="72"/>
    </row>
    <row r="889" spans="1:11" x14ac:dyDescent="0.2">
      <c r="A889" s="142" t="s">
        <v>96</v>
      </c>
      <c r="B889" s="77" t="s">
        <v>217</v>
      </c>
      <c r="C889" s="139" t="s">
        <v>824</v>
      </c>
      <c r="D889" s="143">
        <v>620</v>
      </c>
      <c r="E889" s="143">
        <v>900100</v>
      </c>
      <c r="F889" s="140">
        <v>145.9</v>
      </c>
      <c r="G889" s="140">
        <v>145.9</v>
      </c>
      <c r="H889" s="140">
        <v>145.9</v>
      </c>
      <c r="I889" s="140">
        <f t="shared" si="414"/>
        <v>100</v>
      </c>
      <c r="J889" s="141">
        <f t="shared" si="409"/>
        <v>100</v>
      </c>
      <c r="K889" s="72"/>
    </row>
    <row r="890" spans="1:11" x14ac:dyDescent="0.2">
      <c r="A890" s="152" t="s">
        <v>333</v>
      </c>
      <c r="B890" s="77" t="s">
        <v>217</v>
      </c>
      <c r="C890" s="139" t="s">
        <v>539</v>
      </c>
      <c r="D890" s="143"/>
      <c r="E890" s="143"/>
      <c r="F890" s="140">
        <f>F893+F891</f>
        <v>7878</v>
      </c>
      <c r="G890" s="140">
        <f>G893+G891</f>
        <v>7878</v>
      </c>
      <c r="H890" s="140">
        <f t="shared" ref="H890" si="447">H893+H891</f>
        <v>7874.4000000000015</v>
      </c>
      <c r="I890" s="140">
        <f t="shared" si="414"/>
        <v>99.954303122619976</v>
      </c>
      <c r="J890" s="141">
        <f t="shared" si="409"/>
        <v>99.954303122619976</v>
      </c>
      <c r="K890" s="72"/>
    </row>
    <row r="891" spans="1:11" ht="25.5" x14ac:dyDescent="0.2">
      <c r="A891" s="142" t="s">
        <v>67</v>
      </c>
      <c r="B891" s="77" t="s">
        <v>217</v>
      </c>
      <c r="C891" s="139" t="s">
        <v>539</v>
      </c>
      <c r="D891" s="143" t="s">
        <v>68</v>
      </c>
      <c r="E891" s="143"/>
      <c r="F891" s="140">
        <f>F892</f>
        <v>1500</v>
      </c>
      <c r="G891" s="140">
        <f>G892</f>
        <v>1500</v>
      </c>
      <c r="H891" s="140">
        <f t="shared" ref="H891" si="448">H892</f>
        <v>1496.4</v>
      </c>
      <c r="I891" s="140">
        <f t="shared" si="414"/>
        <v>99.76</v>
      </c>
      <c r="J891" s="141">
        <f t="shared" si="409"/>
        <v>99.76</v>
      </c>
      <c r="K891" s="72"/>
    </row>
    <row r="892" spans="1:11" ht="25.5" x14ac:dyDescent="0.2">
      <c r="A892" s="142" t="s">
        <v>69</v>
      </c>
      <c r="B892" s="77" t="s">
        <v>217</v>
      </c>
      <c r="C892" s="139" t="s">
        <v>539</v>
      </c>
      <c r="D892" s="143" t="s">
        <v>70</v>
      </c>
      <c r="E892" s="143">
        <v>900302</v>
      </c>
      <c r="F892" s="140">
        <v>1500</v>
      </c>
      <c r="G892" s="140">
        <v>1500</v>
      </c>
      <c r="H892" s="175">
        <v>1496.4</v>
      </c>
      <c r="I892" s="140">
        <f t="shared" si="414"/>
        <v>99.76</v>
      </c>
      <c r="J892" s="141">
        <f t="shared" si="409"/>
        <v>99.76</v>
      </c>
      <c r="K892" s="72"/>
    </row>
    <row r="893" spans="1:11" ht="25.5" x14ac:dyDescent="0.2">
      <c r="A893" s="157" t="s">
        <v>83</v>
      </c>
      <c r="B893" s="77" t="s">
        <v>217</v>
      </c>
      <c r="C893" s="139" t="s">
        <v>539</v>
      </c>
      <c r="D893" s="186">
        <v>600</v>
      </c>
      <c r="E893" s="186"/>
      <c r="F893" s="140">
        <f>F894+F895+F896</f>
        <v>6378</v>
      </c>
      <c r="G893" s="140">
        <f>G894+G895+G896</f>
        <v>6378</v>
      </c>
      <c r="H893" s="140">
        <f t="shared" ref="H893" si="449">H894+H895+H896</f>
        <v>6378.0000000000009</v>
      </c>
      <c r="I893" s="140">
        <f t="shared" si="414"/>
        <v>100.00000000000003</v>
      </c>
      <c r="J893" s="141">
        <f t="shared" si="409"/>
        <v>100.00000000000003</v>
      </c>
      <c r="K893" s="72"/>
    </row>
    <row r="894" spans="1:11" x14ac:dyDescent="0.2">
      <c r="A894" s="157" t="s">
        <v>138</v>
      </c>
      <c r="B894" s="77" t="s">
        <v>217</v>
      </c>
      <c r="C894" s="139" t="s">
        <v>539</v>
      </c>
      <c r="D894" s="186">
        <v>610</v>
      </c>
      <c r="E894" s="143">
        <v>900302</v>
      </c>
      <c r="F894" s="140">
        <v>1998</v>
      </c>
      <c r="G894" s="140">
        <v>1998</v>
      </c>
      <c r="H894" s="140">
        <v>1998</v>
      </c>
      <c r="I894" s="140">
        <f t="shared" si="414"/>
        <v>100</v>
      </c>
      <c r="J894" s="141">
        <f t="shared" si="409"/>
        <v>100</v>
      </c>
      <c r="K894" s="123">
        <v>2708.4</v>
      </c>
    </row>
    <row r="895" spans="1:11" x14ac:dyDescent="0.2">
      <c r="A895" s="157" t="s">
        <v>138</v>
      </c>
      <c r="B895" s="77" t="s">
        <v>217</v>
      </c>
      <c r="C895" s="139" t="s">
        <v>539</v>
      </c>
      <c r="D895" s="186">
        <v>610</v>
      </c>
      <c r="E895" s="143">
        <v>900100</v>
      </c>
      <c r="F895" s="150">
        <v>4361</v>
      </c>
      <c r="G895" s="150">
        <v>3858.2</v>
      </c>
      <c r="H895" s="150">
        <f>125.3+3732.9</f>
        <v>3858.2000000000003</v>
      </c>
      <c r="I895" s="140">
        <f t="shared" si="414"/>
        <v>88.470534281128181</v>
      </c>
      <c r="J895" s="141">
        <f t="shared" ref="J895:J969" si="450">H895/G895*100</f>
        <v>100.00000000000003</v>
      </c>
      <c r="K895" s="72"/>
    </row>
    <row r="896" spans="1:11" x14ac:dyDescent="0.2">
      <c r="A896" s="142" t="s">
        <v>96</v>
      </c>
      <c r="B896" s="77" t="s">
        <v>217</v>
      </c>
      <c r="C896" s="139" t="s">
        <v>539</v>
      </c>
      <c r="D896" s="143" t="s">
        <v>97</v>
      </c>
      <c r="E896" s="143">
        <v>900100</v>
      </c>
      <c r="F896" s="150">
        <v>19</v>
      </c>
      <c r="G896" s="150">
        <v>521.79999999999995</v>
      </c>
      <c r="H896" s="150">
        <v>521.79999999999995</v>
      </c>
      <c r="I896" s="140">
        <f t="shared" si="414"/>
        <v>2746.3157894736837</v>
      </c>
      <c r="J896" s="141">
        <f t="shared" si="450"/>
        <v>100</v>
      </c>
      <c r="K896" s="72"/>
    </row>
    <row r="897" spans="1:11" x14ac:dyDescent="0.2">
      <c r="A897" s="92" t="s">
        <v>121</v>
      </c>
      <c r="B897" s="93" t="s">
        <v>355</v>
      </c>
      <c r="C897" s="94"/>
      <c r="D897" s="94"/>
      <c r="E897" s="94"/>
      <c r="F897" s="124">
        <f>F898</f>
        <v>220524.40000000002</v>
      </c>
      <c r="G897" s="124">
        <f>G898</f>
        <v>214420.6</v>
      </c>
      <c r="H897" s="124">
        <f t="shared" ref="H897" si="451">H898</f>
        <v>148756.5</v>
      </c>
      <c r="I897" s="124">
        <f t="shared" si="414"/>
        <v>67.455800809343529</v>
      </c>
      <c r="J897" s="134">
        <f t="shared" si="450"/>
        <v>69.376030101585386</v>
      </c>
      <c r="K897" s="72"/>
    </row>
    <row r="898" spans="1:11" x14ac:dyDescent="0.2">
      <c r="A898" s="95" t="s">
        <v>122</v>
      </c>
      <c r="B898" s="80" t="s">
        <v>218</v>
      </c>
      <c r="C898" s="96"/>
      <c r="D898" s="96"/>
      <c r="E898" s="96"/>
      <c r="F898" s="124">
        <f>F899</f>
        <v>220524.40000000002</v>
      </c>
      <c r="G898" s="124">
        <f>G899+G942</f>
        <v>214420.6</v>
      </c>
      <c r="H898" s="203">
        <f t="shared" ref="H898:I898" si="452">H899+H942</f>
        <v>148756.5</v>
      </c>
      <c r="I898" s="203">
        <f t="shared" si="452"/>
        <v>67.455800809343529</v>
      </c>
      <c r="J898" s="134">
        <f t="shared" si="450"/>
        <v>69.376030101585386</v>
      </c>
      <c r="K898" s="72"/>
    </row>
    <row r="899" spans="1:11" x14ac:dyDescent="0.2">
      <c r="A899" s="108" t="s">
        <v>434</v>
      </c>
      <c r="B899" s="80" t="s">
        <v>218</v>
      </c>
      <c r="C899" s="81" t="s">
        <v>154</v>
      </c>
      <c r="D899" s="86"/>
      <c r="E899" s="86"/>
      <c r="F899" s="124">
        <f>F900+F905+F915+F937</f>
        <v>220524.40000000002</v>
      </c>
      <c r="G899" s="124">
        <f>G900+G905+G915+G937</f>
        <v>210696.6</v>
      </c>
      <c r="H899" s="124">
        <f>H900+H905+H915+H937</f>
        <v>148756.5</v>
      </c>
      <c r="I899" s="124">
        <f t="shared" si="414"/>
        <v>67.455800809343529</v>
      </c>
      <c r="J899" s="134">
        <f t="shared" si="450"/>
        <v>70.602230885548224</v>
      </c>
      <c r="K899" s="72"/>
    </row>
    <row r="900" spans="1:11" x14ac:dyDescent="0.2">
      <c r="A900" s="113" t="s">
        <v>435</v>
      </c>
      <c r="B900" s="80" t="s">
        <v>218</v>
      </c>
      <c r="C900" s="114" t="s">
        <v>179</v>
      </c>
      <c r="D900" s="87"/>
      <c r="E900" s="87"/>
      <c r="F900" s="124">
        <f t="shared" ref="F900:H903" si="453">F901</f>
        <v>12350</v>
      </c>
      <c r="G900" s="124">
        <f t="shared" si="453"/>
        <v>12350</v>
      </c>
      <c r="H900" s="124">
        <f t="shared" si="453"/>
        <v>7984</v>
      </c>
      <c r="I900" s="124">
        <f t="shared" si="414"/>
        <v>64.647773279352222</v>
      </c>
      <c r="J900" s="134">
        <f t="shared" si="450"/>
        <v>64.647773279352222</v>
      </c>
      <c r="K900" s="72"/>
    </row>
    <row r="901" spans="1:11" ht="25.5" x14ac:dyDescent="0.2">
      <c r="A901" s="115" t="s">
        <v>309</v>
      </c>
      <c r="B901" s="80" t="s">
        <v>218</v>
      </c>
      <c r="C901" s="116" t="s">
        <v>180</v>
      </c>
      <c r="D901" s="90"/>
      <c r="E901" s="90"/>
      <c r="F901" s="124">
        <f>F902</f>
        <v>12350</v>
      </c>
      <c r="G901" s="124">
        <f>G902</f>
        <v>12350</v>
      </c>
      <c r="H901" s="124">
        <f t="shared" si="453"/>
        <v>7984</v>
      </c>
      <c r="I901" s="124">
        <f t="shared" ref="I901:I975" si="454">H901/F901*100</f>
        <v>64.647773279352222</v>
      </c>
      <c r="J901" s="134">
        <f t="shared" si="450"/>
        <v>64.647773279352222</v>
      </c>
      <c r="K901" s="72"/>
    </row>
    <row r="902" spans="1:11" ht="25.5" x14ac:dyDescent="0.2">
      <c r="A902" s="142" t="s">
        <v>310</v>
      </c>
      <c r="B902" s="77" t="s">
        <v>218</v>
      </c>
      <c r="C902" s="103" t="s">
        <v>314</v>
      </c>
      <c r="D902" s="143"/>
      <c r="E902" s="143"/>
      <c r="F902" s="140">
        <f t="shared" si="453"/>
        <v>12350</v>
      </c>
      <c r="G902" s="140">
        <f t="shared" si="453"/>
        <v>12350</v>
      </c>
      <c r="H902" s="140">
        <f t="shared" si="453"/>
        <v>7984</v>
      </c>
      <c r="I902" s="140">
        <f t="shared" si="454"/>
        <v>64.647773279352222</v>
      </c>
      <c r="J902" s="141">
        <f t="shared" si="450"/>
        <v>64.647773279352222</v>
      </c>
      <c r="K902" s="72"/>
    </row>
    <row r="903" spans="1:11" ht="25.5" x14ac:dyDescent="0.2">
      <c r="A903" s="142" t="s">
        <v>83</v>
      </c>
      <c r="B903" s="77" t="s">
        <v>218</v>
      </c>
      <c r="C903" s="103" t="s">
        <v>314</v>
      </c>
      <c r="D903" s="143" t="s">
        <v>84</v>
      </c>
      <c r="E903" s="143"/>
      <c r="F903" s="140">
        <f t="shared" si="453"/>
        <v>12350</v>
      </c>
      <c r="G903" s="140">
        <f t="shared" si="453"/>
        <v>12350</v>
      </c>
      <c r="H903" s="140">
        <f t="shared" si="453"/>
        <v>7984</v>
      </c>
      <c r="I903" s="140">
        <f t="shared" si="454"/>
        <v>64.647773279352222</v>
      </c>
      <c r="J903" s="141">
        <f t="shared" si="450"/>
        <v>64.647773279352222</v>
      </c>
      <c r="K903" s="72"/>
    </row>
    <row r="904" spans="1:11" x14ac:dyDescent="0.2">
      <c r="A904" s="142" t="s">
        <v>85</v>
      </c>
      <c r="B904" s="77" t="s">
        <v>218</v>
      </c>
      <c r="C904" s="103" t="s">
        <v>314</v>
      </c>
      <c r="D904" s="143" t="s">
        <v>86</v>
      </c>
      <c r="E904" s="143">
        <v>900100</v>
      </c>
      <c r="F904" s="140">
        <v>12350</v>
      </c>
      <c r="G904" s="140">
        <v>12350</v>
      </c>
      <c r="H904" s="140">
        <v>7984</v>
      </c>
      <c r="I904" s="140">
        <f t="shared" si="454"/>
        <v>64.647773279352222</v>
      </c>
      <c r="J904" s="141">
        <f t="shared" si="450"/>
        <v>64.647773279352222</v>
      </c>
      <c r="K904" s="72"/>
    </row>
    <row r="905" spans="1:11" x14ac:dyDescent="0.2">
      <c r="A905" s="148" t="s">
        <v>437</v>
      </c>
      <c r="B905" s="80" t="s">
        <v>218</v>
      </c>
      <c r="C905" s="116" t="s">
        <v>181</v>
      </c>
      <c r="D905" s="147"/>
      <c r="E905" s="147"/>
      <c r="F905" s="124">
        <f>F906</f>
        <v>42323.199999999997</v>
      </c>
      <c r="G905" s="124">
        <f>G906</f>
        <v>42285.399999999994</v>
      </c>
      <c r="H905" s="124">
        <f>H906</f>
        <v>28306.100000000002</v>
      </c>
      <c r="I905" s="124">
        <f t="shared" si="454"/>
        <v>66.88081241494028</v>
      </c>
      <c r="J905" s="134">
        <f t="shared" si="450"/>
        <v>66.940598882829548</v>
      </c>
      <c r="K905" s="72"/>
    </row>
    <row r="906" spans="1:11" ht="25.5" x14ac:dyDescent="0.2">
      <c r="A906" s="115" t="s">
        <v>438</v>
      </c>
      <c r="B906" s="80" t="s">
        <v>218</v>
      </c>
      <c r="C906" s="116" t="s">
        <v>182</v>
      </c>
      <c r="D906" s="90"/>
      <c r="E906" s="90"/>
      <c r="F906" s="124">
        <f>F907+F910</f>
        <v>42323.199999999997</v>
      </c>
      <c r="G906" s="124">
        <f>G907+G910</f>
        <v>42285.399999999994</v>
      </c>
      <c r="H906" s="124">
        <f t="shared" ref="H906" si="455">H907+H910</f>
        <v>28306.100000000002</v>
      </c>
      <c r="I906" s="124">
        <f t="shared" si="454"/>
        <v>66.88081241494028</v>
      </c>
      <c r="J906" s="134">
        <f t="shared" si="450"/>
        <v>66.940598882829548</v>
      </c>
      <c r="K906" s="72"/>
    </row>
    <row r="907" spans="1:11" ht="25.5" x14ac:dyDescent="0.2">
      <c r="A907" s="187" t="s">
        <v>311</v>
      </c>
      <c r="B907" s="77" t="s">
        <v>218</v>
      </c>
      <c r="C907" s="139" t="s">
        <v>315</v>
      </c>
      <c r="D907" s="143"/>
      <c r="E907" s="143"/>
      <c r="F907" s="140">
        <f t="shared" ref="F907:H908" si="456">F908</f>
        <v>41962</v>
      </c>
      <c r="G907" s="140">
        <f t="shared" si="456"/>
        <v>41924.199999999997</v>
      </c>
      <c r="H907" s="140">
        <f t="shared" si="456"/>
        <v>27944.9</v>
      </c>
      <c r="I907" s="140">
        <f t="shared" si="454"/>
        <v>66.595729469520052</v>
      </c>
      <c r="J907" s="141">
        <f t="shared" si="450"/>
        <v>66.655773992109573</v>
      </c>
      <c r="K907" s="72"/>
    </row>
    <row r="908" spans="1:11" ht="25.5" x14ac:dyDescent="0.2">
      <c r="A908" s="142" t="s">
        <v>83</v>
      </c>
      <c r="B908" s="77" t="s">
        <v>218</v>
      </c>
      <c r="C908" s="139" t="s">
        <v>315</v>
      </c>
      <c r="D908" s="143" t="s">
        <v>84</v>
      </c>
      <c r="E908" s="143"/>
      <c r="F908" s="140">
        <f t="shared" si="456"/>
        <v>41962</v>
      </c>
      <c r="G908" s="140">
        <f t="shared" si="456"/>
        <v>41924.199999999997</v>
      </c>
      <c r="H908" s="140">
        <f t="shared" si="456"/>
        <v>27944.9</v>
      </c>
      <c r="I908" s="140">
        <f t="shared" si="454"/>
        <v>66.595729469520052</v>
      </c>
      <c r="J908" s="141">
        <f t="shared" si="450"/>
        <v>66.655773992109573</v>
      </c>
      <c r="K908" s="72"/>
    </row>
    <row r="909" spans="1:11" x14ac:dyDescent="0.2">
      <c r="A909" s="142" t="s">
        <v>85</v>
      </c>
      <c r="B909" s="77" t="s">
        <v>218</v>
      </c>
      <c r="C909" s="139" t="s">
        <v>315</v>
      </c>
      <c r="D909" s="143" t="s">
        <v>86</v>
      </c>
      <c r="E909" s="143">
        <v>900100</v>
      </c>
      <c r="F909" s="140">
        <v>41962</v>
      </c>
      <c r="G909" s="140">
        <v>41924.199999999997</v>
      </c>
      <c r="H909" s="140">
        <v>27944.9</v>
      </c>
      <c r="I909" s="140">
        <f t="shared" si="454"/>
        <v>66.595729469520052</v>
      </c>
      <c r="J909" s="141">
        <f t="shared" si="450"/>
        <v>66.655773992109573</v>
      </c>
      <c r="K909" s="72"/>
    </row>
    <row r="910" spans="1:11" ht="25.5" x14ac:dyDescent="0.2">
      <c r="A910" s="142" t="s">
        <v>439</v>
      </c>
      <c r="B910" s="77" t="s">
        <v>218</v>
      </c>
      <c r="C910" s="139" t="s">
        <v>436</v>
      </c>
      <c r="D910" s="143"/>
      <c r="E910" s="143"/>
      <c r="F910" s="140">
        <f>F911</f>
        <v>361.2</v>
      </c>
      <c r="G910" s="140">
        <f>G911</f>
        <v>361.2</v>
      </c>
      <c r="H910" s="140">
        <f t="shared" ref="H910" si="457">H911</f>
        <v>361.2</v>
      </c>
      <c r="I910" s="140">
        <f t="shared" si="454"/>
        <v>100</v>
      </c>
      <c r="J910" s="141">
        <f t="shared" si="450"/>
        <v>100</v>
      </c>
      <c r="K910" s="72"/>
    </row>
    <row r="911" spans="1:11" ht="25.5" x14ac:dyDescent="0.2">
      <c r="A911" s="142" t="s">
        <v>83</v>
      </c>
      <c r="B911" s="77" t="s">
        <v>218</v>
      </c>
      <c r="C911" s="139" t="s">
        <v>436</v>
      </c>
      <c r="D911" s="143">
        <v>600</v>
      </c>
      <c r="E911" s="143"/>
      <c r="F911" s="140">
        <f>F912+F913+F914</f>
        <v>361.2</v>
      </c>
      <c r="G911" s="140">
        <f>G912+G913+G914</f>
        <v>361.2</v>
      </c>
      <c r="H911" s="140">
        <f t="shared" ref="H911" si="458">H912+H913+H914</f>
        <v>361.2</v>
      </c>
      <c r="I911" s="140">
        <f t="shared" si="454"/>
        <v>100</v>
      </c>
      <c r="J911" s="141">
        <f t="shared" si="450"/>
        <v>100</v>
      </c>
      <c r="K911" s="72"/>
    </row>
    <row r="912" spans="1:11" x14ac:dyDescent="0.2">
      <c r="A912" s="142" t="s">
        <v>85</v>
      </c>
      <c r="B912" s="77" t="s">
        <v>218</v>
      </c>
      <c r="C912" s="139" t="s">
        <v>436</v>
      </c>
      <c r="D912" s="143">
        <v>610</v>
      </c>
      <c r="E912" s="143">
        <v>900202</v>
      </c>
      <c r="F912" s="140">
        <v>164</v>
      </c>
      <c r="G912" s="140">
        <v>164</v>
      </c>
      <c r="H912" s="140">
        <v>164</v>
      </c>
      <c r="I912" s="140">
        <f t="shared" si="454"/>
        <v>100</v>
      </c>
      <c r="J912" s="141">
        <f t="shared" si="450"/>
        <v>100</v>
      </c>
      <c r="K912" s="72"/>
    </row>
    <row r="913" spans="1:11" x14ac:dyDescent="0.2">
      <c r="A913" s="142" t="s">
        <v>85</v>
      </c>
      <c r="B913" s="77" t="s">
        <v>218</v>
      </c>
      <c r="C913" s="139" t="s">
        <v>436</v>
      </c>
      <c r="D913" s="143">
        <v>610</v>
      </c>
      <c r="E913" s="143">
        <v>900302</v>
      </c>
      <c r="F913" s="140">
        <v>128.9</v>
      </c>
      <c r="G913" s="140">
        <v>128.9</v>
      </c>
      <c r="H913" s="140">
        <v>128.9</v>
      </c>
      <c r="I913" s="140">
        <f t="shared" si="454"/>
        <v>100</v>
      </c>
      <c r="J913" s="141">
        <f t="shared" si="450"/>
        <v>100</v>
      </c>
      <c r="K913" s="72"/>
    </row>
    <row r="914" spans="1:11" x14ac:dyDescent="0.2">
      <c r="A914" s="142" t="s">
        <v>85</v>
      </c>
      <c r="B914" s="77" t="s">
        <v>218</v>
      </c>
      <c r="C914" s="139" t="s">
        <v>436</v>
      </c>
      <c r="D914" s="143">
        <v>610</v>
      </c>
      <c r="E914" s="143">
        <v>900100</v>
      </c>
      <c r="F914" s="140">
        <v>68.3</v>
      </c>
      <c r="G914" s="140">
        <v>68.3</v>
      </c>
      <c r="H914" s="140">
        <v>68.3</v>
      </c>
      <c r="I914" s="140">
        <f t="shared" si="454"/>
        <v>100</v>
      </c>
      <c r="J914" s="141">
        <f t="shared" si="450"/>
        <v>100</v>
      </c>
      <c r="K914" s="72"/>
    </row>
    <row r="915" spans="1:11" ht="25.5" x14ac:dyDescent="0.2">
      <c r="A915" s="151" t="s">
        <v>442</v>
      </c>
      <c r="B915" s="80" t="s">
        <v>218</v>
      </c>
      <c r="C915" s="136" t="s">
        <v>183</v>
      </c>
      <c r="D915" s="86"/>
      <c r="E915" s="86"/>
      <c r="F915" s="124">
        <f>F916+F920+F933+F929</f>
        <v>164053.20000000001</v>
      </c>
      <c r="G915" s="124">
        <f>G916+G920+G933+G929</f>
        <v>153993.20000000001</v>
      </c>
      <c r="H915" s="124">
        <f t="shared" ref="H915" si="459">H916+H920+H933+H929</f>
        <v>110797.90000000001</v>
      </c>
      <c r="I915" s="124">
        <f t="shared" si="454"/>
        <v>67.537786522908434</v>
      </c>
      <c r="J915" s="134">
        <f t="shared" si="450"/>
        <v>71.949865318728357</v>
      </c>
      <c r="K915" s="118" t="e">
        <f>K916+K920+K933+#REF!</f>
        <v>#REF!</v>
      </c>
    </row>
    <row r="916" spans="1:11" ht="25.5" x14ac:dyDescent="0.2">
      <c r="A916" s="151" t="s">
        <v>443</v>
      </c>
      <c r="B916" s="80" t="s">
        <v>218</v>
      </c>
      <c r="C916" s="136" t="s">
        <v>440</v>
      </c>
      <c r="D916" s="188"/>
      <c r="E916" s="188"/>
      <c r="F916" s="124">
        <f t="shared" ref="F916:H918" si="460">F917</f>
        <v>36</v>
      </c>
      <c r="G916" s="124">
        <f t="shared" si="460"/>
        <v>36</v>
      </c>
      <c r="H916" s="124">
        <f t="shared" si="460"/>
        <v>36</v>
      </c>
      <c r="I916" s="124">
        <f t="shared" si="454"/>
        <v>100</v>
      </c>
      <c r="J916" s="134">
        <f t="shared" si="450"/>
        <v>100</v>
      </c>
      <c r="K916" s="72"/>
    </row>
    <row r="917" spans="1:11" x14ac:dyDescent="0.2">
      <c r="A917" s="164" t="s">
        <v>313</v>
      </c>
      <c r="B917" s="77" t="s">
        <v>218</v>
      </c>
      <c r="C917" s="139" t="s">
        <v>441</v>
      </c>
      <c r="D917" s="174"/>
      <c r="E917" s="174"/>
      <c r="F917" s="140">
        <f t="shared" si="460"/>
        <v>36</v>
      </c>
      <c r="G917" s="140">
        <f t="shared" si="460"/>
        <v>36</v>
      </c>
      <c r="H917" s="140">
        <f t="shared" si="460"/>
        <v>36</v>
      </c>
      <c r="I917" s="140">
        <f t="shared" si="454"/>
        <v>100</v>
      </c>
      <c r="J917" s="141">
        <f t="shared" si="450"/>
        <v>100</v>
      </c>
      <c r="K917" s="72"/>
    </row>
    <row r="918" spans="1:11" x14ac:dyDescent="0.2">
      <c r="A918" s="142" t="s">
        <v>113</v>
      </c>
      <c r="B918" s="77" t="s">
        <v>218</v>
      </c>
      <c r="C918" s="139" t="s">
        <v>441</v>
      </c>
      <c r="D918" s="143" t="s">
        <v>114</v>
      </c>
      <c r="E918" s="174"/>
      <c r="F918" s="140">
        <f t="shared" si="460"/>
        <v>36</v>
      </c>
      <c r="G918" s="140">
        <f t="shared" si="460"/>
        <v>36</v>
      </c>
      <c r="H918" s="140">
        <f>H919</f>
        <v>36</v>
      </c>
      <c r="I918" s="140">
        <f t="shared" si="454"/>
        <v>100</v>
      </c>
      <c r="J918" s="141">
        <f t="shared" si="450"/>
        <v>100</v>
      </c>
      <c r="K918" s="72"/>
    </row>
    <row r="919" spans="1:11" x14ac:dyDescent="0.2">
      <c r="A919" s="142" t="s">
        <v>123</v>
      </c>
      <c r="B919" s="77" t="s">
        <v>218</v>
      </c>
      <c r="C919" s="139" t="s">
        <v>441</v>
      </c>
      <c r="D919" s="143" t="s">
        <v>124</v>
      </c>
      <c r="E919" s="143">
        <v>900100</v>
      </c>
      <c r="F919" s="140">
        <v>36</v>
      </c>
      <c r="G919" s="140">
        <v>36</v>
      </c>
      <c r="H919" s="140">
        <v>36</v>
      </c>
      <c r="I919" s="140">
        <f t="shared" si="454"/>
        <v>100</v>
      </c>
      <c r="J919" s="141">
        <f t="shared" si="450"/>
        <v>100</v>
      </c>
      <c r="K919" s="72"/>
    </row>
    <row r="920" spans="1:11" ht="25.5" x14ac:dyDescent="0.2">
      <c r="A920" s="148" t="s">
        <v>371</v>
      </c>
      <c r="B920" s="80" t="s">
        <v>218</v>
      </c>
      <c r="C920" s="136" t="s">
        <v>444</v>
      </c>
      <c r="D920" s="143"/>
      <c r="E920" s="143"/>
      <c r="F920" s="124">
        <f>F921+F925</f>
        <v>151304.20000000001</v>
      </c>
      <c r="G920" s="124">
        <f>G921+G925</f>
        <v>143357.20000000001</v>
      </c>
      <c r="H920" s="124">
        <f t="shared" ref="H920" si="461">H921+H925</f>
        <v>104189.3</v>
      </c>
      <c r="I920" s="124">
        <f t="shared" si="454"/>
        <v>68.860811530677921</v>
      </c>
      <c r="J920" s="134">
        <f t="shared" si="450"/>
        <v>72.678107552323851</v>
      </c>
      <c r="K920" s="72"/>
    </row>
    <row r="921" spans="1:11" x14ac:dyDescent="0.2">
      <c r="A921" s="142" t="s">
        <v>312</v>
      </c>
      <c r="B921" s="77" t="s">
        <v>218</v>
      </c>
      <c r="C921" s="139" t="s">
        <v>752</v>
      </c>
      <c r="D921" s="143"/>
      <c r="E921" s="143"/>
      <c r="F921" s="140">
        <f>F922</f>
        <v>21662.2</v>
      </c>
      <c r="G921" s="140">
        <f>G922</f>
        <v>26942.2</v>
      </c>
      <c r="H921" s="140">
        <f t="shared" ref="H921" si="462">H922</f>
        <v>23629.5</v>
      </c>
      <c r="I921" s="140">
        <f t="shared" si="454"/>
        <v>109.08171838502089</v>
      </c>
      <c r="J921" s="141">
        <f t="shared" si="450"/>
        <v>87.704419089755106</v>
      </c>
      <c r="K921" s="72"/>
    </row>
    <row r="922" spans="1:11" ht="25.5" x14ac:dyDescent="0.2">
      <c r="A922" s="142" t="s">
        <v>83</v>
      </c>
      <c r="B922" s="77" t="s">
        <v>218</v>
      </c>
      <c r="C922" s="139" t="s">
        <v>752</v>
      </c>
      <c r="D922" s="143">
        <v>600</v>
      </c>
      <c r="E922" s="143"/>
      <c r="F922" s="140">
        <f>SUM(F923:F924)</f>
        <v>21662.2</v>
      </c>
      <c r="G922" s="140">
        <f>SUM(G923:G924)</f>
        <v>26942.2</v>
      </c>
      <c r="H922" s="140">
        <f t="shared" ref="H922" si="463">SUM(H923:H924)</f>
        <v>23629.5</v>
      </c>
      <c r="I922" s="140">
        <f t="shared" si="454"/>
        <v>109.08171838502089</v>
      </c>
      <c r="J922" s="141">
        <f t="shared" si="450"/>
        <v>87.704419089755106</v>
      </c>
      <c r="K922" s="72"/>
    </row>
    <row r="923" spans="1:11" x14ac:dyDescent="0.2">
      <c r="A923" s="142" t="s">
        <v>85</v>
      </c>
      <c r="B923" s="77" t="s">
        <v>218</v>
      </c>
      <c r="C923" s="139" t="s">
        <v>752</v>
      </c>
      <c r="D923" s="143">
        <v>610</v>
      </c>
      <c r="E923" s="143">
        <v>900100</v>
      </c>
      <c r="F923" s="140">
        <v>10912</v>
      </c>
      <c r="G923" s="140">
        <v>17692</v>
      </c>
      <c r="H923" s="140">
        <v>17468.900000000001</v>
      </c>
      <c r="I923" s="140">
        <f t="shared" si="454"/>
        <v>160.08889296187684</v>
      </c>
      <c r="J923" s="141">
        <f t="shared" si="450"/>
        <v>98.73897806918383</v>
      </c>
      <c r="K923" s="72"/>
    </row>
    <row r="924" spans="1:11" x14ac:dyDescent="0.2">
      <c r="A924" s="142" t="s">
        <v>700</v>
      </c>
      <c r="B924" s="77" t="s">
        <v>218</v>
      </c>
      <c r="C924" s="139" t="s">
        <v>752</v>
      </c>
      <c r="D924" s="143">
        <v>620</v>
      </c>
      <c r="E924" s="143">
        <v>900100</v>
      </c>
      <c r="F924" s="140">
        <v>10750.2</v>
      </c>
      <c r="G924" s="140">
        <v>9250.2000000000007</v>
      </c>
      <c r="H924" s="140">
        <v>6160.6</v>
      </c>
      <c r="I924" s="140">
        <f t="shared" si="454"/>
        <v>57.306840802961801</v>
      </c>
      <c r="J924" s="141">
        <f t="shared" si="450"/>
        <v>66.599641088841324</v>
      </c>
      <c r="K924" s="72"/>
    </row>
    <row r="925" spans="1:11" ht="25.5" x14ac:dyDescent="0.2">
      <c r="A925" s="142" t="s">
        <v>446</v>
      </c>
      <c r="B925" s="77" t="s">
        <v>218</v>
      </c>
      <c r="C925" s="139" t="s">
        <v>445</v>
      </c>
      <c r="D925" s="143"/>
      <c r="E925" s="143"/>
      <c r="F925" s="140">
        <f>F926</f>
        <v>129642</v>
      </c>
      <c r="G925" s="140">
        <f>G926</f>
        <v>116415</v>
      </c>
      <c r="H925" s="140">
        <f t="shared" ref="H925" si="464">H926</f>
        <v>80559.8</v>
      </c>
      <c r="I925" s="140">
        <f t="shared" si="454"/>
        <v>62.140201477916115</v>
      </c>
      <c r="J925" s="141">
        <f t="shared" si="450"/>
        <v>69.200532577417007</v>
      </c>
      <c r="K925" s="72"/>
    </row>
    <row r="926" spans="1:11" ht="25.5" x14ac:dyDescent="0.2">
      <c r="A926" s="142" t="s">
        <v>83</v>
      </c>
      <c r="B926" s="77" t="s">
        <v>218</v>
      </c>
      <c r="C926" s="139" t="s">
        <v>445</v>
      </c>
      <c r="D926" s="143" t="s">
        <v>84</v>
      </c>
      <c r="E926" s="143"/>
      <c r="F926" s="140">
        <f>F927+F928</f>
        <v>129642</v>
      </c>
      <c r="G926" s="140">
        <f>G927+G928</f>
        <v>116415</v>
      </c>
      <c r="H926" s="140">
        <f t="shared" ref="H926" si="465">H927+H928</f>
        <v>80559.8</v>
      </c>
      <c r="I926" s="140">
        <f t="shared" si="454"/>
        <v>62.140201477916115</v>
      </c>
      <c r="J926" s="141">
        <f t="shared" si="450"/>
        <v>69.200532577417007</v>
      </c>
      <c r="K926" s="72"/>
    </row>
    <row r="927" spans="1:11" x14ac:dyDescent="0.2">
      <c r="A927" s="142" t="s">
        <v>85</v>
      </c>
      <c r="B927" s="77" t="s">
        <v>218</v>
      </c>
      <c r="C927" s="139" t="s">
        <v>445</v>
      </c>
      <c r="D927" s="143" t="s">
        <v>86</v>
      </c>
      <c r="E927" s="143">
        <v>900100</v>
      </c>
      <c r="F927" s="140">
        <v>44470</v>
      </c>
      <c r="G927" s="140">
        <v>44093.4</v>
      </c>
      <c r="H927" s="140">
        <v>29921.200000000001</v>
      </c>
      <c r="I927" s="140">
        <f t="shared" si="454"/>
        <v>67.284011693276369</v>
      </c>
      <c r="J927" s="141">
        <f t="shared" si="450"/>
        <v>67.858681798182957</v>
      </c>
      <c r="K927" s="72"/>
    </row>
    <row r="928" spans="1:11" x14ac:dyDescent="0.2">
      <c r="A928" s="142" t="s">
        <v>96</v>
      </c>
      <c r="B928" s="77" t="s">
        <v>218</v>
      </c>
      <c r="C928" s="139" t="s">
        <v>445</v>
      </c>
      <c r="D928" s="143" t="s">
        <v>97</v>
      </c>
      <c r="E928" s="143">
        <v>900100</v>
      </c>
      <c r="F928" s="140">
        <v>85172</v>
      </c>
      <c r="G928" s="140">
        <v>72321.600000000006</v>
      </c>
      <c r="H928" s="140">
        <v>50638.6</v>
      </c>
      <c r="I928" s="140">
        <f t="shared" si="454"/>
        <v>59.454515568496689</v>
      </c>
      <c r="J928" s="141">
        <f t="shared" si="450"/>
        <v>70.01863896816441</v>
      </c>
      <c r="K928" s="72"/>
    </row>
    <row r="929" spans="1:11" ht="51" x14ac:dyDescent="0.2">
      <c r="A929" s="148" t="s">
        <v>819</v>
      </c>
      <c r="B929" s="80" t="s">
        <v>218</v>
      </c>
      <c r="C929" s="136" t="s">
        <v>821</v>
      </c>
      <c r="D929" s="147"/>
      <c r="E929" s="147"/>
      <c r="F929" s="124">
        <f t="shared" ref="F929:G931" si="466">F930</f>
        <v>2113</v>
      </c>
      <c r="G929" s="124">
        <f t="shared" si="466"/>
        <v>0</v>
      </c>
      <c r="H929" s="124">
        <f t="shared" ref="H929:H931" si="467">H930</f>
        <v>0</v>
      </c>
      <c r="I929" s="124">
        <f t="shared" si="454"/>
        <v>0</v>
      </c>
      <c r="J929" s="134">
        <v>0</v>
      </c>
      <c r="K929" s="72"/>
    </row>
    <row r="930" spans="1:11" ht="25.5" x14ac:dyDescent="0.2">
      <c r="A930" s="142" t="s">
        <v>820</v>
      </c>
      <c r="B930" s="77" t="s">
        <v>218</v>
      </c>
      <c r="C930" s="139" t="s">
        <v>822</v>
      </c>
      <c r="D930" s="143"/>
      <c r="E930" s="143"/>
      <c r="F930" s="140">
        <f t="shared" si="466"/>
        <v>2113</v>
      </c>
      <c r="G930" s="140">
        <f t="shared" si="466"/>
        <v>0</v>
      </c>
      <c r="H930" s="140">
        <f t="shared" si="467"/>
        <v>0</v>
      </c>
      <c r="I930" s="140">
        <f t="shared" si="454"/>
        <v>0</v>
      </c>
      <c r="J930" s="141">
        <v>0</v>
      </c>
      <c r="K930" s="72"/>
    </row>
    <row r="931" spans="1:11" ht="25.5" x14ac:dyDescent="0.2">
      <c r="A931" s="142" t="s">
        <v>83</v>
      </c>
      <c r="B931" s="77" t="s">
        <v>218</v>
      </c>
      <c r="C931" s="139" t="s">
        <v>822</v>
      </c>
      <c r="D931" s="143">
        <v>600</v>
      </c>
      <c r="E931" s="143"/>
      <c r="F931" s="140">
        <f t="shared" si="466"/>
        <v>2113</v>
      </c>
      <c r="G931" s="140">
        <f t="shared" si="466"/>
        <v>0</v>
      </c>
      <c r="H931" s="140">
        <f t="shared" si="467"/>
        <v>0</v>
      </c>
      <c r="I931" s="140">
        <f t="shared" si="454"/>
        <v>0</v>
      </c>
      <c r="J931" s="141">
        <v>0</v>
      </c>
      <c r="K931" s="72"/>
    </row>
    <row r="932" spans="1:11" x14ac:dyDescent="0.2">
      <c r="A932" s="142" t="s">
        <v>85</v>
      </c>
      <c r="B932" s="77" t="s">
        <v>218</v>
      </c>
      <c r="C932" s="139" t="s">
        <v>822</v>
      </c>
      <c r="D932" s="143">
        <v>610</v>
      </c>
      <c r="E932" s="143">
        <v>900100</v>
      </c>
      <c r="F932" s="140">
        <v>2113</v>
      </c>
      <c r="G932" s="140">
        <v>0</v>
      </c>
      <c r="H932" s="140">
        <v>0</v>
      </c>
      <c r="I932" s="140">
        <f t="shared" si="454"/>
        <v>0</v>
      </c>
      <c r="J932" s="141">
        <v>0</v>
      </c>
      <c r="K932" s="72"/>
    </row>
    <row r="933" spans="1:11" s="76" customFormat="1" ht="25.5" x14ac:dyDescent="0.2">
      <c r="A933" s="148" t="s">
        <v>448</v>
      </c>
      <c r="B933" s="77" t="s">
        <v>218</v>
      </c>
      <c r="C933" s="136" t="s">
        <v>447</v>
      </c>
      <c r="D933" s="147"/>
      <c r="E933" s="147"/>
      <c r="F933" s="124">
        <f t="shared" ref="F933:G935" si="468">F934</f>
        <v>10600</v>
      </c>
      <c r="G933" s="124">
        <f t="shared" si="468"/>
        <v>10600</v>
      </c>
      <c r="H933" s="124">
        <f t="shared" ref="H933" si="469">H934</f>
        <v>6572.6</v>
      </c>
      <c r="I933" s="124">
        <f t="shared" si="454"/>
        <v>62.005660377358495</v>
      </c>
      <c r="J933" s="134">
        <f t="shared" si="450"/>
        <v>62.005660377358495</v>
      </c>
      <c r="K933" s="89"/>
    </row>
    <row r="934" spans="1:11" ht="25.5" x14ac:dyDescent="0.2">
      <c r="A934" s="142" t="s">
        <v>318</v>
      </c>
      <c r="B934" s="77" t="s">
        <v>218</v>
      </c>
      <c r="C934" s="139" t="s">
        <v>449</v>
      </c>
      <c r="D934" s="143"/>
      <c r="E934" s="143"/>
      <c r="F934" s="140">
        <f t="shared" si="468"/>
        <v>10600</v>
      </c>
      <c r="G934" s="140">
        <f t="shared" si="468"/>
        <v>10600</v>
      </c>
      <c r="H934" s="140">
        <f t="shared" ref="H934:H935" si="470">H935</f>
        <v>6572.6</v>
      </c>
      <c r="I934" s="140">
        <f t="shared" si="454"/>
        <v>62.005660377358495</v>
      </c>
      <c r="J934" s="141">
        <f t="shared" si="450"/>
        <v>62.005660377358495</v>
      </c>
      <c r="K934" s="72"/>
    </row>
    <row r="935" spans="1:11" ht="25.5" x14ac:dyDescent="0.2">
      <c r="A935" s="142" t="s">
        <v>83</v>
      </c>
      <c r="B935" s="77" t="s">
        <v>218</v>
      </c>
      <c r="C935" s="139" t="s">
        <v>449</v>
      </c>
      <c r="D935" s="143">
        <v>600</v>
      </c>
      <c r="E935" s="143"/>
      <c r="F935" s="140">
        <f t="shared" si="468"/>
        <v>10600</v>
      </c>
      <c r="G935" s="140">
        <f t="shared" si="468"/>
        <v>10600</v>
      </c>
      <c r="H935" s="140">
        <f t="shared" si="470"/>
        <v>6572.6</v>
      </c>
      <c r="I935" s="140">
        <f t="shared" si="454"/>
        <v>62.005660377358495</v>
      </c>
      <c r="J935" s="141">
        <f t="shared" si="450"/>
        <v>62.005660377358495</v>
      </c>
      <c r="K935" s="72"/>
    </row>
    <row r="936" spans="1:11" x14ac:dyDescent="0.2">
      <c r="A936" s="142" t="s">
        <v>96</v>
      </c>
      <c r="B936" s="77" t="s">
        <v>218</v>
      </c>
      <c r="C936" s="139" t="s">
        <v>449</v>
      </c>
      <c r="D936" s="143" t="s">
        <v>97</v>
      </c>
      <c r="E936" s="143">
        <v>900100</v>
      </c>
      <c r="F936" s="140">
        <v>10600</v>
      </c>
      <c r="G936" s="140">
        <v>10600</v>
      </c>
      <c r="H936" s="140">
        <v>6572.6</v>
      </c>
      <c r="I936" s="140">
        <f t="shared" si="454"/>
        <v>62.005660377358495</v>
      </c>
      <c r="J936" s="141">
        <f t="shared" si="450"/>
        <v>62.005660377358495</v>
      </c>
      <c r="K936" s="72"/>
    </row>
    <row r="937" spans="1:11" x14ac:dyDescent="0.2">
      <c r="A937" s="151" t="s">
        <v>120</v>
      </c>
      <c r="B937" s="80" t="s">
        <v>218</v>
      </c>
      <c r="C937" s="136" t="s">
        <v>316</v>
      </c>
      <c r="D937" s="188"/>
      <c r="E937" s="188"/>
      <c r="F937" s="124">
        <f>F938</f>
        <v>1798</v>
      </c>
      <c r="G937" s="124">
        <f>G938</f>
        <v>2068</v>
      </c>
      <c r="H937" s="124">
        <f>H938</f>
        <v>1668.5</v>
      </c>
      <c r="I937" s="124">
        <f t="shared" si="454"/>
        <v>92.797552836484982</v>
      </c>
      <c r="J937" s="134">
        <f t="shared" si="450"/>
        <v>80.681818181818173</v>
      </c>
      <c r="K937" s="72"/>
    </row>
    <row r="938" spans="1:11" ht="25.5" x14ac:dyDescent="0.2">
      <c r="A938" s="137" t="s">
        <v>336</v>
      </c>
      <c r="B938" s="80" t="s">
        <v>218</v>
      </c>
      <c r="C938" s="136" t="s">
        <v>317</v>
      </c>
      <c r="D938" s="188"/>
      <c r="E938" s="188"/>
      <c r="F938" s="124">
        <f>F939</f>
        <v>1798</v>
      </c>
      <c r="G938" s="124">
        <f>G939</f>
        <v>2068</v>
      </c>
      <c r="H938" s="124">
        <f t="shared" ref="H938" si="471">H939</f>
        <v>1668.5</v>
      </c>
      <c r="I938" s="124">
        <f t="shared" si="454"/>
        <v>92.797552836484982</v>
      </c>
      <c r="J938" s="134">
        <f t="shared" si="450"/>
        <v>80.681818181818173</v>
      </c>
      <c r="K938" s="72"/>
    </row>
    <row r="939" spans="1:11" x14ac:dyDescent="0.2">
      <c r="A939" s="162" t="s">
        <v>312</v>
      </c>
      <c r="B939" s="77" t="s">
        <v>218</v>
      </c>
      <c r="C939" s="139" t="s">
        <v>450</v>
      </c>
      <c r="D939" s="174"/>
      <c r="E939" s="174"/>
      <c r="F939" s="140">
        <f t="shared" ref="F939:H940" si="472">F940</f>
        <v>1798</v>
      </c>
      <c r="G939" s="140">
        <f t="shared" si="472"/>
        <v>2068</v>
      </c>
      <c r="H939" s="140">
        <f t="shared" si="472"/>
        <v>1668.5</v>
      </c>
      <c r="I939" s="140">
        <f t="shared" si="454"/>
        <v>92.797552836484982</v>
      </c>
      <c r="J939" s="141">
        <f t="shared" si="450"/>
        <v>80.681818181818173</v>
      </c>
      <c r="K939" s="72"/>
    </row>
    <row r="940" spans="1:11" ht="25.5" x14ac:dyDescent="0.2">
      <c r="A940" s="142" t="s">
        <v>67</v>
      </c>
      <c r="B940" s="77" t="s">
        <v>218</v>
      </c>
      <c r="C940" s="139" t="s">
        <v>450</v>
      </c>
      <c r="D940" s="143" t="s">
        <v>68</v>
      </c>
      <c r="E940" s="143"/>
      <c r="F940" s="140">
        <f t="shared" si="472"/>
        <v>1798</v>
      </c>
      <c r="G940" s="140">
        <f t="shared" si="472"/>
        <v>2068</v>
      </c>
      <c r="H940" s="140">
        <f t="shared" si="472"/>
        <v>1668.5</v>
      </c>
      <c r="I940" s="140">
        <f t="shared" si="454"/>
        <v>92.797552836484982</v>
      </c>
      <c r="J940" s="141">
        <f t="shared" si="450"/>
        <v>80.681818181818173</v>
      </c>
      <c r="K940" s="72"/>
    </row>
    <row r="941" spans="1:11" ht="25.5" x14ac:dyDescent="0.2">
      <c r="A941" s="142" t="s">
        <v>69</v>
      </c>
      <c r="B941" s="77" t="s">
        <v>218</v>
      </c>
      <c r="C941" s="139" t="s">
        <v>450</v>
      </c>
      <c r="D941" s="143" t="s">
        <v>70</v>
      </c>
      <c r="E941" s="143">
        <v>900100</v>
      </c>
      <c r="F941" s="140">
        <v>1798</v>
      </c>
      <c r="G941" s="140">
        <v>2068</v>
      </c>
      <c r="H941" s="140">
        <v>1668.5</v>
      </c>
      <c r="I941" s="140">
        <f t="shared" si="454"/>
        <v>92.797552836484982</v>
      </c>
      <c r="J941" s="141">
        <f t="shared" si="450"/>
        <v>80.681818181818173</v>
      </c>
      <c r="K941" s="72"/>
    </row>
    <row r="942" spans="1:11" ht="38.25" x14ac:dyDescent="0.2">
      <c r="A942" s="151" t="s">
        <v>480</v>
      </c>
      <c r="B942" s="204" t="s">
        <v>218</v>
      </c>
      <c r="C942" s="136" t="s">
        <v>156</v>
      </c>
      <c r="D942" s="143"/>
      <c r="E942" s="143"/>
      <c r="F942" s="124">
        <f t="shared" ref="F942:H945" si="473">F943</f>
        <v>0</v>
      </c>
      <c r="G942" s="124">
        <f t="shared" si="473"/>
        <v>3724</v>
      </c>
      <c r="H942" s="124">
        <f t="shared" si="473"/>
        <v>0</v>
      </c>
      <c r="I942" s="124">
        <v>0</v>
      </c>
      <c r="J942" s="134">
        <f t="shared" ref="J942:J952" si="474">H942/G942*100</f>
        <v>0</v>
      </c>
      <c r="K942" s="72"/>
    </row>
    <row r="943" spans="1:11" x14ac:dyDescent="0.2">
      <c r="A943" s="148" t="s">
        <v>844</v>
      </c>
      <c r="B943" s="204" t="s">
        <v>218</v>
      </c>
      <c r="C943" s="136" t="s">
        <v>847</v>
      </c>
      <c r="D943" s="147"/>
      <c r="E943" s="147"/>
      <c r="F943" s="207">
        <f t="shared" si="473"/>
        <v>0</v>
      </c>
      <c r="G943" s="207">
        <f t="shared" si="473"/>
        <v>3724</v>
      </c>
      <c r="H943" s="207">
        <f t="shared" si="473"/>
        <v>0</v>
      </c>
      <c r="I943" s="124">
        <v>0</v>
      </c>
      <c r="J943" s="134">
        <f t="shared" si="474"/>
        <v>0</v>
      </c>
      <c r="K943" s="72"/>
    </row>
    <row r="944" spans="1:11" x14ac:dyDescent="0.2">
      <c r="A944" s="148" t="s">
        <v>845</v>
      </c>
      <c r="B944" s="204" t="s">
        <v>218</v>
      </c>
      <c r="C944" s="136" t="s">
        <v>848</v>
      </c>
      <c r="D944" s="147"/>
      <c r="E944" s="147"/>
      <c r="F944" s="207">
        <f t="shared" si="473"/>
        <v>0</v>
      </c>
      <c r="G944" s="207">
        <f t="shared" si="473"/>
        <v>3724</v>
      </c>
      <c r="H944" s="207">
        <f t="shared" si="473"/>
        <v>0</v>
      </c>
      <c r="I944" s="124">
        <v>0</v>
      </c>
      <c r="J944" s="134">
        <f t="shared" si="474"/>
        <v>0</v>
      </c>
      <c r="K944" s="72"/>
    </row>
    <row r="945" spans="1:11" ht="25.5" x14ac:dyDescent="0.2">
      <c r="A945" s="142" t="s">
        <v>846</v>
      </c>
      <c r="B945" s="205" t="s">
        <v>218</v>
      </c>
      <c r="C945" s="139" t="s">
        <v>849</v>
      </c>
      <c r="D945" s="143"/>
      <c r="E945" s="143"/>
      <c r="F945" s="206">
        <f t="shared" si="473"/>
        <v>0</v>
      </c>
      <c r="G945" s="206">
        <f t="shared" si="473"/>
        <v>3724</v>
      </c>
      <c r="H945" s="206">
        <f t="shared" si="473"/>
        <v>0</v>
      </c>
      <c r="I945" s="140">
        <v>0</v>
      </c>
      <c r="J945" s="141">
        <f t="shared" si="474"/>
        <v>0</v>
      </c>
      <c r="K945" s="72"/>
    </row>
    <row r="946" spans="1:11" ht="25.5" x14ac:dyDescent="0.2">
      <c r="A946" s="142" t="s">
        <v>83</v>
      </c>
      <c r="B946" s="205" t="s">
        <v>218</v>
      </c>
      <c r="C946" s="139" t="s">
        <v>849</v>
      </c>
      <c r="D946" s="143">
        <v>600</v>
      </c>
      <c r="E946" s="143"/>
      <c r="F946" s="206">
        <f>F947+F948+F949+F950+F951+F952</f>
        <v>0</v>
      </c>
      <c r="G946" s="206">
        <f>G947+G948+G949+G950+G951+G952</f>
        <v>3724</v>
      </c>
      <c r="H946" s="206">
        <f>H947+H948+H949+H950+H951+H952</f>
        <v>0</v>
      </c>
      <c r="I946" s="140">
        <v>0</v>
      </c>
      <c r="J946" s="141">
        <f t="shared" si="474"/>
        <v>0</v>
      </c>
      <c r="K946" s="72"/>
    </row>
    <row r="947" spans="1:11" x14ac:dyDescent="0.2">
      <c r="A947" s="142" t="s">
        <v>85</v>
      </c>
      <c r="B947" s="205" t="s">
        <v>218</v>
      </c>
      <c r="C947" s="139" t="s">
        <v>849</v>
      </c>
      <c r="D947" s="143">
        <v>610</v>
      </c>
      <c r="E947" s="143">
        <v>900302</v>
      </c>
      <c r="F947" s="140">
        <v>0</v>
      </c>
      <c r="G947" s="206">
        <v>778.6</v>
      </c>
      <c r="H947" s="140">
        <v>0</v>
      </c>
      <c r="I947" s="140">
        <v>0</v>
      </c>
      <c r="J947" s="141">
        <f t="shared" si="474"/>
        <v>0</v>
      </c>
      <c r="K947" s="72"/>
    </row>
    <row r="948" spans="1:11" x14ac:dyDescent="0.2">
      <c r="A948" s="142" t="s">
        <v>85</v>
      </c>
      <c r="B948" s="205" t="s">
        <v>218</v>
      </c>
      <c r="C948" s="139" t="s">
        <v>849</v>
      </c>
      <c r="D948" s="143">
        <v>610</v>
      </c>
      <c r="E948" s="143">
        <v>900900</v>
      </c>
      <c r="F948" s="140">
        <v>0</v>
      </c>
      <c r="G948" s="206">
        <v>9.6</v>
      </c>
      <c r="H948" s="140">
        <v>0</v>
      </c>
      <c r="I948" s="140">
        <v>0</v>
      </c>
      <c r="J948" s="141">
        <f t="shared" si="474"/>
        <v>0</v>
      </c>
      <c r="K948" s="72"/>
    </row>
    <row r="949" spans="1:11" x14ac:dyDescent="0.2">
      <c r="A949" s="142" t="s">
        <v>85</v>
      </c>
      <c r="B949" s="205" t="s">
        <v>218</v>
      </c>
      <c r="C949" s="139" t="s">
        <v>849</v>
      </c>
      <c r="D949" s="143">
        <v>610</v>
      </c>
      <c r="E949" s="143">
        <v>900100</v>
      </c>
      <c r="F949" s="140">
        <v>0</v>
      </c>
      <c r="G949" s="206">
        <v>171.8</v>
      </c>
      <c r="H949" s="140">
        <v>0</v>
      </c>
      <c r="I949" s="140">
        <v>0</v>
      </c>
      <c r="J949" s="141">
        <f t="shared" si="474"/>
        <v>0</v>
      </c>
      <c r="K949" s="72"/>
    </row>
    <row r="950" spans="1:11" x14ac:dyDescent="0.2">
      <c r="A950" s="142" t="s">
        <v>96</v>
      </c>
      <c r="B950" s="205" t="s">
        <v>218</v>
      </c>
      <c r="C950" s="139" t="s">
        <v>849</v>
      </c>
      <c r="D950" s="143">
        <v>620</v>
      </c>
      <c r="E950" s="143">
        <v>900302</v>
      </c>
      <c r="F950" s="140">
        <v>0</v>
      </c>
      <c r="G950" s="206">
        <v>2241.5</v>
      </c>
      <c r="H950" s="140">
        <v>0</v>
      </c>
      <c r="I950" s="140">
        <v>0</v>
      </c>
      <c r="J950" s="141">
        <f t="shared" si="474"/>
        <v>0</v>
      </c>
      <c r="K950" s="72"/>
    </row>
    <row r="951" spans="1:11" x14ac:dyDescent="0.2">
      <c r="A951" s="142" t="s">
        <v>96</v>
      </c>
      <c r="B951" s="205" t="s">
        <v>218</v>
      </c>
      <c r="C951" s="139" t="s">
        <v>849</v>
      </c>
      <c r="D951" s="143">
        <v>620</v>
      </c>
      <c r="E951" s="143">
        <v>900900</v>
      </c>
      <c r="F951" s="140">
        <v>0</v>
      </c>
      <c r="G951" s="206">
        <v>27.7</v>
      </c>
      <c r="H951" s="140">
        <v>0</v>
      </c>
      <c r="I951" s="140">
        <v>0</v>
      </c>
      <c r="J951" s="141">
        <f t="shared" si="474"/>
        <v>0</v>
      </c>
      <c r="K951" s="72"/>
    </row>
    <row r="952" spans="1:11" x14ac:dyDescent="0.2">
      <c r="A952" s="142" t="s">
        <v>96</v>
      </c>
      <c r="B952" s="205" t="s">
        <v>218</v>
      </c>
      <c r="C952" s="139" t="s">
        <v>849</v>
      </c>
      <c r="D952" s="143">
        <v>620</v>
      </c>
      <c r="E952" s="143">
        <v>900100</v>
      </c>
      <c r="F952" s="140">
        <v>0</v>
      </c>
      <c r="G952" s="206">
        <v>494.8</v>
      </c>
      <c r="H952" s="140">
        <v>0</v>
      </c>
      <c r="I952" s="140">
        <v>0</v>
      </c>
      <c r="J952" s="141">
        <f t="shared" si="474"/>
        <v>0</v>
      </c>
      <c r="K952" s="72"/>
    </row>
    <row r="953" spans="1:11" x14ac:dyDescent="0.2">
      <c r="A953" s="92" t="s">
        <v>126</v>
      </c>
      <c r="B953" s="93" t="s">
        <v>358</v>
      </c>
      <c r="C953" s="94"/>
      <c r="D953" s="94"/>
      <c r="E953" s="94"/>
      <c r="F953" s="124">
        <f>F954+F961+F981</f>
        <v>65876.600000000006</v>
      </c>
      <c r="G953" s="124">
        <f>G954+G961+G981</f>
        <v>71631.600000000006</v>
      </c>
      <c r="H953" s="124">
        <f>H954+H961+H981</f>
        <v>49280.800000000003</v>
      </c>
      <c r="I953" s="124">
        <f t="shared" si="454"/>
        <v>74.80774660501605</v>
      </c>
      <c r="J953" s="134">
        <f t="shared" si="450"/>
        <v>68.797569787635624</v>
      </c>
      <c r="K953" s="72"/>
    </row>
    <row r="954" spans="1:11" x14ac:dyDescent="0.2">
      <c r="A954" s="92" t="s">
        <v>127</v>
      </c>
      <c r="B954" s="153" t="s">
        <v>219</v>
      </c>
      <c r="C954" s="94"/>
      <c r="D954" s="94"/>
      <c r="E954" s="94"/>
      <c r="F954" s="124">
        <f t="shared" ref="F954:G956" si="475">F955</f>
        <v>12245</v>
      </c>
      <c r="G954" s="124">
        <f t="shared" si="475"/>
        <v>12245</v>
      </c>
      <c r="H954" s="124">
        <f t="shared" ref="H954" si="476">H955</f>
        <v>8294.2000000000007</v>
      </c>
      <c r="I954" s="124">
        <f t="shared" si="454"/>
        <v>67.735402204981625</v>
      </c>
      <c r="J954" s="134">
        <f t="shared" si="450"/>
        <v>67.735402204981625</v>
      </c>
      <c r="K954" s="72"/>
    </row>
    <row r="955" spans="1:11" x14ac:dyDescent="0.2">
      <c r="A955" s="135" t="s">
        <v>537</v>
      </c>
      <c r="B955" s="153" t="s">
        <v>219</v>
      </c>
      <c r="C955" s="136" t="s">
        <v>149</v>
      </c>
      <c r="D955" s="101"/>
      <c r="E955" s="101"/>
      <c r="F955" s="124">
        <f t="shared" si="475"/>
        <v>12245</v>
      </c>
      <c r="G955" s="124">
        <f t="shared" si="475"/>
        <v>12245</v>
      </c>
      <c r="H955" s="124">
        <f t="shared" ref="H955" si="477">H956</f>
        <v>8294.2000000000007</v>
      </c>
      <c r="I955" s="124">
        <f t="shared" si="454"/>
        <v>67.735402204981625</v>
      </c>
      <c r="J955" s="134">
        <f t="shared" si="450"/>
        <v>67.735402204981625</v>
      </c>
      <c r="K955" s="72"/>
    </row>
    <row r="956" spans="1:11" x14ac:dyDescent="0.2">
      <c r="A956" s="135" t="s">
        <v>550</v>
      </c>
      <c r="B956" s="153" t="s">
        <v>219</v>
      </c>
      <c r="C956" s="136" t="s">
        <v>150</v>
      </c>
      <c r="D956" s="86"/>
      <c r="E956" s="86"/>
      <c r="F956" s="124">
        <f t="shared" si="475"/>
        <v>12245</v>
      </c>
      <c r="G956" s="124">
        <f t="shared" si="475"/>
        <v>12245</v>
      </c>
      <c r="H956" s="124">
        <f t="shared" ref="H956" si="478">H957</f>
        <v>8294.2000000000007</v>
      </c>
      <c r="I956" s="124">
        <f t="shared" si="454"/>
        <v>67.735402204981625</v>
      </c>
      <c r="J956" s="134">
        <f t="shared" si="450"/>
        <v>67.735402204981625</v>
      </c>
      <c r="K956" s="72"/>
    </row>
    <row r="957" spans="1:11" ht="25.5" x14ac:dyDescent="0.2">
      <c r="A957" s="135" t="s">
        <v>551</v>
      </c>
      <c r="B957" s="153" t="s">
        <v>219</v>
      </c>
      <c r="C957" s="136" t="s">
        <v>552</v>
      </c>
      <c r="D957" s="147"/>
      <c r="E957" s="147"/>
      <c r="F957" s="124">
        <f t="shared" ref="F957:H959" si="479">F958</f>
        <v>12245</v>
      </c>
      <c r="G957" s="124">
        <f t="shared" si="479"/>
        <v>12245</v>
      </c>
      <c r="H957" s="124">
        <f t="shared" si="479"/>
        <v>8294.2000000000007</v>
      </c>
      <c r="I957" s="124">
        <f t="shared" si="454"/>
        <v>67.735402204981625</v>
      </c>
      <c r="J957" s="134">
        <f t="shared" si="450"/>
        <v>67.735402204981625</v>
      </c>
      <c r="K957" s="72"/>
    </row>
    <row r="958" spans="1:11" ht="25.5" x14ac:dyDescent="0.2">
      <c r="A958" s="152" t="s">
        <v>357</v>
      </c>
      <c r="B958" s="154" t="s">
        <v>219</v>
      </c>
      <c r="C958" s="139" t="s">
        <v>553</v>
      </c>
      <c r="D958" s="143"/>
      <c r="E958" s="143"/>
      <c r="F958" s="140">
        <f t="shared" si="479"/>
        <v>12245</v>
      </c>
      <c r="G958" s="140">
        <f t="shared" si="479"/>
        <v>12245</v>
      </c>
      <c r="H958" s="140">
        <f t="shared" si="479"/>
        <v>8294.2000000000007</v>
      </c>
      <c r="I958" s="140">
        <f t="shared" si="454"/>
        <v>67.735402204981625</v>
      </c>
      <c r="J958" s="141">
        <f t="shared" si="450"/>
        <v>67.735402204981625</v>
      </c>
      <c r="K958" s="72"/>
    </row>
    <row r="959" spans="1:11" x14ac:dyDescent="0.2">
      <c r="A959" s="142" t="s">
        <v>113</v>
      </c>
      <c r="B959" s="154" t="s">
        <v>219</v>
      </c>
      <c r="C959" s="139" t="s">
        <v>553</v>
      </c>
      <c r="D959" s="143" t="s">
        <v>114</v>
      </c>
      <c r="E959" s="143"/>
      <c r="F959" s="140">
        <f t="shared" si="479"/>
        <v>12245</v>
      </c>
      <c r="G959" s="140">
        <f t="shared" si="479"/>
        <v>12245</v>
      </c>
      <c r="H959" s="140">
        <f>H960</f>
        <v>8294.2000000000007</v>
      </c>
      <c r="I959" s="140">
        <f t="shared" si="454"/>
        <v>67.735402204981625</v>
      </c>
      <c r="J959" s="141">
        <f t="shared" si="450"/>
        <v>67.735402204981625</v>
      </c>
      <c r="K959" s="72"/>
    </row>
    <row r="960" spans="1:11" x14ac:dyDescent="0.2">
      <c r="A960" s="142" t="s">
        <v>130</v>
      </c>
      <c r="B960" s="154" t="s">
        <v>219</v>
      </c>
      <c r="C960" s="139" t="s">
        <v>553</v>
      </c>
      <c r="D960" s="143">
        <v>310</v>
      </c>
      <c r="E960" s="143">
        <v>900100</v>
      </c>
      <c r="F960" s="140">
        <v>12245</v>
      </c>
      <c r="G960" s="140">
        <v>12245</v>
      </c>
      <c r="H960" s="140">
        <v>8294.2000000000007</v>
      </c>
      <c r="I960" s="140">
        <f t="shared" si="454"/>
        <v>67.735402204981625</v>
      </c>
      <c r="J960" s="141">
        <f t="shared" si="450"/>
        <v>67.735402204981625</v>
      </c>
      <c r="K960" s="72"/>
    </row>
    <row r="961" spans="1:11" x14ac:dyDescent="0.2">
      <c r="A961" s="92" t="s">
        <v>128</v>
      </c>
      <c r="B961" s="153" t="s">
        <v>220</v>
      </c>
      <c r="C961" s="94"/>
      <c r="D961" s="94"/>
      <c r="E961" s="94"/>
      <c r="F961" s="124">
        <f>F962+F968</f>
        <v>7020</v>
      </c>
      <c r="G961" s="124">
        <f>G962+G968</f>
        <v>7020</v>
      </c>
      <c r="H961" s="124">
        <f t="shared" ref="H961" si="480">H962+H968</f>
        <v>4485.1000000000004</v>
      </c>
      <c r="I961" s="124">
        <f t="shared" si="454"/>
        <v>63.890313390313395</v>
      </c>
      <c r="J961" s="134">
        <f t="shared" si="450"/>
        <v>63.890313390313395</v>
      </c>
      <c r="K961" s="72"/>
    </row>
    <row r="962" spans="1:11" x14ac:dyDescent="0.2">
      <c r="A962" s="79" t="s">
        <v>359</v>
      </c>
      <c r="B962" s="153" t="s">
        <v>220</v>
      </c>
      <c r="C962" s="81" t="s">
        <v>146</v>
      </c>
      <c r="D962" s="98"/>
      <c r="E962" s="98"/>
      <c r="F962" s="124">
        <f>F963</f>
        <v>5040</v>
      </c>
      <c r="G962" s="124">
        <f>G963</f>
        <v>5040</v>
      </c>
      <c r="H962" s="124">
        <f t="shared" ref="H962" si="481">H963</f>
        <v>2830.9</v>
      </c>
      <c r="I962" s="124">
        <f t="shared" si="454"/>
        <v>56.168650793650798</v>
      </c>
      <c r="J962" s="134">
        <f t="shared" si="450"/>
        <v>56.168650793650798</v>
      </c>
      <c r="K962" s="72"/>
    </row>
    <row r="963" spans="1:11" ht="25.5" x14ac:dyDescent="0.2">
      <c r="A963" s="148" t="s">
        <v>360</v>
      </c>
      <c r="B963" s="153" t="s">
        <v>220</v>
      </c>
      <c r="C963" s="81" t="s">
        <v>363</v>
      </c>
      <c r="D963" s="101"/>
      <c r="E963" s="101"/>
      <c r="F963" s="124">
        <f t="shared" ref="F963:H966" si="482">F964</f>
        <v>5040</v>
      </c>
      <c r="G963" s="124">
        <f t="shared" si="482"/>
        <v>5040</v>
      </c>
      <c r="H963" s="124">
        <f t="shared" si="482"/>
        <v>2830.9</v>
      </c>
      <c r="I963" s="124">
        <f t="shared" si="454"/>
        <v>56.168650793650798</v>
      </c>
      <c r="J963" s="134">
        <f t="shared" si="450"/>
        <v>56.168650793650798</v>
      </c>
      <c r="K963" s="72"/>
    </row>
    <row r="964" spans="1:11" ht="25.5" x14ac:dyDescent="0.2">
      <c r="A964" s="151" t="s">
        <v>361</v>
      </c>
      <c r="B964" s="153" t="s">
        <v>220</v>
      </c>
      <c r="C964" s="136" t="s">
        <v>543</v>
      </c>
      <c r="D964" s="101"/>
      <c r="E964" s="101"/>
      <c r="F964" s="124">
        <f t="shared" si="482"/>
        <v>5040</v>
      </c>
      <c r="G964" s="124">
        <f t="shared" si="482"/>
        <v>5040</v>
      </c>
      <c r="H964" s="124">
        <f t="shared" si="482"/>
        <v>2830.9</v>
      </c>
      <c r="I964" s="124">
        <f t="shared" si="454"/>
        <v>56.168650793650798</v>
      </c>
      <c r="J964" s="134">
        <f t="shared" si="450"/>
        <v>56.168650793650798</v>
      </c>
      <c r="K964" s="72"/>
    </row>
    <row r="965" spans="1:11" ht="51" x14ac:dyDescent="0.2">
      <c r="A965" s="162" t="s">
        <v>545</v>
      </c>
      <c r="B965" s="154" t="s">
        <v>220</v>
      </c>
      <c r="C965" s="139" t="s">
        <v>544</v>
      </c>
      <c r="D965" s="111"/>
      <c r="E965" s="111"/>
      <c r="F965" s="140">
        <f t="shared" si="482"/>
        <v>5040</v>
      </c>
      <c r="G965" s="140">
        <f t="shared" si="482"/>
        <v>5040</v>
      </c>
      <c r="H965" s="140">
        <f t="shared" si="482"/>
        <v>2830.9</v>
      </c>
      <c r="I965" s="140">
        <f t="shared" si="454"/>
        <v>56.168650793650798</v>
      </c>
      <c r="J965" s="141">
        <f t="shared" si="450"/>
        <v>56.168650793650798</v>
      </c>
      <c r="K965" s="72"/>
    </row>
    <row r="966" spans="1:11" x14ac:dyDescent="0.2">
      <c r="A966" s="142" t="s">
        <v>113</v>
      </c>
      <c r="B966" s="154" t="s">
        <v>220</v>
      </c>
      <c r="C966" s="139" t="s">
        <v>544</v>
      </c>
      <c r="D966" s="143" t="s">
        <v>114</v>
      </c>
      <c r="E966" s="111"/>
      <c r="F966" s="140">
        <f t="shared" si="482"/>
        <v>5040</v>
      </c>
      <c r="G966" s="140">
        <f t="shared" si="482"/>
        <v>5040</v>
      </c>
      <c r="H966" s="140">
        <f t="shared" si="482"/>
        <v>2830.9</v>
      </c>
      <c r="I966" s="140">
        <f t="shared" si="454"/>
        <v>56.168650793650798</v>
      </c>
      <c r="J966" s="141">
        <f t="shared" si="450"/>
        <v>56.168650793650798</v>
      </c>
      <c r="K966" s="72"/>
    </row>
    <row r="967" spans="1:11" ht="25.5" x14ac:dyDescent="0.2">
      <c r="A967" s="142" t="s">
        <v>115</v>
      </c>
      <c r="B967" s="154" t="s">
        <v>220</v>
      </c>
      <c r="C967" s="139" t="s">
        <v>544</v>
      </c>
      <c r="D967" s="143" t="s">
        <v>116</v>
      </c>
      <c r="E967" s="143">
        <v>900100</v>
      </c>
      <c r="F967" s="140">
        <v>5040</v>
      </c>
      <c r="G967" s="140">
        <v>5040</v>
      </c>
      <c r="H967" s="140">
        <v>2830.9</v>
      </c>
      <c r="I967" s="140">
        <f t="shared" si="454"/>
        <v>56.168650793650798</v>
      </c>
      <c r="J967" s="141">
        <f t="shared" si="450"/>
        <v>56.168650793650798</v>
      </c>
      <c r="K967" s="72"/>
    </row>
    <row r="968" spans="1:11" x14ac:dyDescent="0.2">
      <c r="A968" s="92" t="s">
        <v>356</v>
      </c>
      <c r="B968" s="153" t="s">
        <v>220</v>
      </c>
      <c r="C968" s="136" t="s">
        <v>149</v>
      </c>
      <c r="D968" s="94"/>
      <c r="E968" s="94"/>
      <c r="F968" s="124">
        <f>F969+F976</f>
        <v>1980</v>
      </c>
      <c r="G968" s="124">
        <f>G969+G976</f>
        <v>1980</v>
      </c>
      <c r="H968" s="124">
        <f t="shared" ref="H968" si="483">H969+H976</f>
        <v>1654.2</v>
      </c>
      <c r="I968" s="124">
        <f t="shared" si="454"/>
        <v>83.545454545454547</v>
      </c>
      <c r="J968" s="134">
        <f t="shared" si="450"/>
        <v>83.545454545454547</v>
      </c>
      <c r="K968" s="72"/>
    </row>
    <row r="969" spans="1:11" ht="24.75" customHeight="1" x14ac:dyDescent="0.2">
      <c r="A969" s="135" t="s">
        <v>550</v>
      </c>
      <c r="B969" s="153" t="s">
        <v>220</v>
      </c>
      <c r="C969" s="136" t="s">
        <v>150</v>
      </c>
      <c r="D969" s="86"/>
      <c r="E969" s="86"/>
      <c r="F969" s="124">
        <f>F970</f>
        <v>1500</v>
      </c>
      <c r="G969" s="124">
        <f>G970</f>
        <v>1500</v>
      </c>
      <c r="H969" s="124">
        <f t="shared" ref="H969" si="484">H970</f>
        <v>1174.2</v>
      </c>
      <c r="I969" s="124">
        <f t="shared" si="454"/>
        <v>78.28</v>
      </c>
      <c r="J969" s="134">
        <f t="shared" si="450"/>
        <v>78.28</v>
      </c>
      <c r="K969" s="72"/>
    </row>
    <row r="970" spans="1:11" ht="25.5" x14ac:dyDescent="0.2">
      <c r="A970" s="135" t="s">
        <v>800</v>
      </c>
      <c r="B970" s="154" t="s">
        <v>220</v>
      </c>
      <c r="C970" s="136" t="s">
        <v>802</v>
      </c>
      <c r="D970" s="86"/>
      <c r="E970" s="86"/>
      <c r="F970" s="124">
        <f>F971+F974</f>
        <v>1500</v>
      </c>
      <c r="G970" s="124">
        <f>G971+G974</f>
        <v>1500</v>
      </c>
      <c r="H970" s="124">
        <f>H971+H974</f>
        <v>1174.2</v>
      </c>
      <c r="I970" s="124">
        <f t="shared" si="454"/>
        <v>78.28</v>
      </c>
      <c r="J970" s="134">
        <f t="shared" ref="J970:J1033" si="485">H970/G970*100</f>
        <v>78.28</v>
      </c>
      <c r="K970" s="72"/>
    </row>
    <row r="971" spans="1:11" ht="25.5" x14ac:dyDescent="0.2">
      <c r="A971" s="138" t="s">
        <v>801</v>
      </c>
      <c r="B971" s="154" t="s">
        <v>220</v>
      </c>
      <c r="C971" s="139" t="s">
        <v>803</v>
      </c>
      <c r="D971" s="86"/>
      <c r="E971" s="86"/>
      <c r="F971" s="140">
        <f>F972</f>
        <v>300</v>
      </c>
      <c r="G971" s="140">
        <f>G972</f>
        <v>300</v>
      </c>
      <c r="H971" s="140">
        <f t="shared" ref="H971" si="486">H972</f>
        <v>229.2</v>
      </c>
      <c r="I971" s="140">
        <f t="shared" si="454"/>
        <v>76.400000000000006</v>
      </c>
      <c r="J971" s="141">
        <f t="shared" si="485"/>
        <v>76.400000000000006</v>
      </c>
      <c r="K971" s="72"/>
    </row>
    <row r="972" spans="1:11" ht="25.5" x14ac:dyDescent="0.2">
      <c r="A972" s="142" t="s">
        <v>67</v>
      </c>
      <c r="B972" s="154" t="s">
        <v>220</v>
      </c>
      <c r="C972" s="139" t="s">
        <v>803</v>
      </c>
      <c r="D972" s="143" t="s">
        <v>68</v>
      </c>
      <c r="E972" s="143"/>
      <c r="F972" s="140">
        <f>F973</f>
        <v>300</v>
      </c>
      <c r="G972" s="140">
        <f>G973</f>
        <v>300</v>
      </c>
      <c r="H972" s="140">
        <f>H973</f>
        <v>229.2</v>
      </c>
      <c r="I972" s="140">
        <f t="shared" si="454"/>
        <v>76.400000000000006</v>
      </c>
      <c r="J972" s="141">
        <f t="shared" si="485"/>
        <v>76.400000000000006</v>
      </c>
      <c r="K972" s="72"/>
    </row>
    <row r="973" spans="1:11" ht="25.5" x14ac:dyDescent="0.2">
      <c r="A973" s="142" t="s">
        <v>69</v>
      </c>
      <c r="B973" s="154" t="s">
        <v>220</v>
      </c>
      <c r="C973" s="139" t="s">
        <v>803</v>
      </c>
      <c r="D973" s="143">
        <v>240</v>
      </c>
      <c r="E973" s="143">
        <v>900900</v>
      </c>
      <c r="F973" s="140">
        <v>300</v>
      </c>
      <c r="G973" s="140">
        <v>300</v>
      </c>
      <c r="H973" s="140">
        <v>229.2</v>
      </c>
      <c r="I973" s="140">
        <f t="shared" si="454"/>
        <v>76.400000000000006</v>
      </c>
      <c r="J973" s="141">
        <f t="shared" si="485"/>
        <v>76.400000000000006</v>
      </c>
      <c r="K973" s="72"/>
    </row>
    <row r="974" spans="1:11" x14ac:dyDescent="0.2">
      <c r="A974" s="142" t="s">
        <v>113</v>
      </c>
      <c r="B974" s="154" t="s">
        <v>220</v>
      </c>
      <c r="C974" s="139" t="s">
        <v>803</v>
      </c>
      <c r="D974" s="143" t="s">
        <v>114</v>
      </c>
      <c r="E974" s="143"/>
      <c r="F974" s="140">
        <f>F975</f>
        <v>1200</v>
      </c>
      <c r="G974" s="140">
        <f>G975</f>
        <v>1200</v>
      </c>
      <c r="H974" s="140">
        <f t="shared" ref="H974" si="487">H975</f>
        <v>945</v>
      </c>
      <c r="I974" s="140">
        <f t="shared" si="454"/>
        <v>78.75</v>
      </c>
      <c r="J974" s="141">
        <f t="shared" si="485"/>
        <v>78.75</v>
      </c>
      <c r="K974" s="72"/>
    </row>
    <row r="975" spans="1:11" ht="25.5" x14ac:dyDescent="0.2">
      <c r="A975" s="142" t="s">
        <v>115</v>
      </c>
      <c r="B975" s="154" t="s">
        <v>220</v>
      </c>
      <c r="C975" s="139" t="s">
        <v>803</v>
      </c>
      <c r="D975" s="143">
        <v>320</v>
      </c>
      <c r="E975" s="143">
        <v>900900</v>
      </c>
      <c r="F975" s="140">
        <v>1200</v>
      </c>
      <c r="G975" s="140">
        <v>1200</v>
      </c>
      <c r="H975" s="140">
        <v>945</v>
      </c>
      <c r="I975" s="140">
        <f t="shared" si="454"/>
        <v>78.75</v>
      </c>
      <c r="J975" s="141">
        <f t="shared" si="485"/>
        <v>78.75</v>
      </c>
      <c r="K975" s="72"/>
    </row>
    <row r="976" spans="1:11" ht="25.5" x14ac:dyDescent="0.2">
      <c r="A976" s="135" t="s">
        <v>557</v>
      </c>
      <c r="B976" s="153" t="s">
        <v>220</v>
      </c>
      <c r="C976" s="136" t="s">
        <v>559</v>
      </c>
      <c r="D976" s="86"/>
      <c r="E976" s="86"/>
      <c r="F976" s="124">
        <f t="shared" ref="F976:H979" si="488">F977</f>
        <v>480</v>
      </c>
      <c r="G976" s="124">
        <f t="shared" si="488"/>
        <v>480</v>
      </c>
      <c r="H976" s="124">
        <f t="shared" si="488"/>
        <v>480</v>
      </c>
      <c r="I976" s="124">
        <f t="shared" ref="I976:I1039" si="489">H976/F976*100</f>
        <v>100</v>
      </c>
      <c r="J976" s="134">
        <f t="shared" si="485"/>
        <v>100</v>
      </c>
      <c r="K976" s="72"/>
    </row>
    <row r="977" spans="1:11" ht="25.5" x14ac:dyDescent="0.2">
      <c r="A977" s="144" t="s">
        <v>558</v>
      </c>
      <c r="B977" s="153" t="s">
        <v>220</v>
      </c>
      <c r="C977" s="136" t="s">
        <v>560</v>
      </c>
      <c r="D977" s="87"/>
      <c r="E977" s="87"/>
      <c r="F977" s="124">
        <f>F978</f>
        <v>480</v>
      </c>
      <c r="G977" s="124">
        <f>G978</f>
        <v>480</v>
      </c>
      <c r="H977" s="124">
        <f t="shared" si="488"/>
        <v>480</v>
      </c>
      <c r="I977" s="124">
        <f t="shared" si="489"/>
        <v>100</v>
      </c>
      <c r="J977" s="134">
        <f t="shared" si="485"/>
        <v>100</v>
      </c>
      <c r="K977" s="72"/>
    </row>
    <row r="978" spans="1:11" ht="25.5" x14ac:dyDescent="0.2">
      <c r="A978" s="152" t="s">
        <v>362</v>
      </c>
      <c r="B978" s="154" t="s">
        <v>220</v>
      </c>
      <c r="C978" s="139" t="s">
        <v>561</v>
      </c>
      <c r="D978" s="82"/>
      <c r="E978" s="82"/>
      <c r="F978" s="140">
        <f t="shared" si="488"/>
        <v>480</v>
      </c>
      <c r="G978" s="140">
        <f t="shared" si="488"/>
        <v>480</v>
      </c>
      <c r="H978" s="140">
        <f t="shared" si="488"/>
        <v>480</v>
      </c>
      <c r="I978" s="140">
        <f t="shared" si="489"/>
        <v>100</v>
      </c>
      <c r="J978" s="141">
        <f t="shared" si="485"/>
        <v>100</v>
      </c>
      <c r="K978" s="72"/>
    </row>
    <row r="979" spans="1:11" ht="25.5" x14ac:dyDescent="0.2">
      <c r="A979" s="142" t="s">
        <v>83</v>
      </c>
      <c r="B979" s="154" t="s">
        <v>220</v>
      </c>
      <c r="C979" s="139" t="s">
        <v>561</v>
      </c>
      <c r="D979" s="143" t="s">
        <v>84</v>
      </c>
      <c r="E979" s="143"/>
      <c r="F979" s="140">
        <f t="shared" si="488"/>
        <v>480</v>
      </c>
      <c r="G979" s="140">
        <f t="shared" si="488"/>
        <v>480</v>
      </c>
      <c r="H979" s="140">
        <f t="shared" si="488"/>
        <v>480</v>
      </c>
      <c r="I979" s="140">
        <f t="shared" si="489"/>
        <v>100</v>
      </c>
      <c r="J979" s="141">
        <f t="shared" si="485"/>
        <v>100</v>
      </c>
      <c r="K979" s="72"/>
    </row>
    <row r="980" spans="1:11" ht="38.25" x14ac:dyDescent="0.2">
      <c r="A980" s="157" t="s">
        <v>696</v>
      </c>
      <c r="B980" s="154" t="s">
        <v>220</v>
      </c>
      <c r="C980" s="139" t="s">
        <v>561</v>
      </c>
      <c r="D980" s="143" t="s">
        <v>125</v>
      </c>
      <c r="E980" s="143">
        <v>900100</v>
      </c>
      <c r="F980" s="140">
        <v>480</v>
      </c>
      <c r="G980" s="140">
        <v>480</v>
      </c>
      <c r="H980" s="140">
        <v>480</v>
      </c>
      <c r="I980" s="140">
        <f t="shared" si="489"/>
        <v>100</v>
      </c>
      <c r="J980" s="141">
        <f t="shared" si="485"/>
        <v>100</v>
      </c>
      <c r="K980" s="72"/>
    </row>
    <row r="981" spans="1:11" x14ac:dyDescent="0.2">
      <c r="A981" s="95" t="s">
        <v>131</v>
      </c>
      <c r="B981" s="80" t="s">
        <v>221</v>
      </c>
      <c r="C981" s="96"/>
      <c r="D981" s="96"/>
      <c r="E981" s="96"/>
      <c r="F981" s="124">
        <f>F982+F988</f>
        <v>46611.6</v>
      </c>
      <c r="G981" s="124">
        <f>G982+G988</f>
        <v>52366.6</v>
      </c>
      <c r="H981" s="124">
        <f>H982+H988</f>
        <v>36501.5</v>
      </c>
      <c r="I981" s="124">
        <f t="shared" si="489"/>
        <v>78.309905688712689</v>
      </c>
      <c r="J981" s="134">
        <f t="shared" si="485"/>
        <v>69.703780654081044</v>
      </c>
      <c r="K981" s="72"/>
    </row>
    <row r="982" spans="1:11" x14ac:dyDescent="0.2">
      <c r="A982" s="97" t="s">
        <v>330</v>
      </c>
      <c r="B982" s="80" t="s">
        <v>221</v>
      </c>
      <c r="C982" s="136" t="s">
        <v>184</v>
      </c>
      <c r="D982" s="98"/>
      <c r="E982" s="98"/>
      <c r="F982" s="124">
        <f t="shared" ref="F982:G986" si="490">F983</f>
        <v>14917</v>
      </c>
      <c r="G982" s="124">
        <f t="shared" si="490"/>
        <v>14917</v>
      </c>
      <c r="H982" s="124">
        <f t="shared" ref="H982:H986" si="491">H983</f>
        <v>11076.6</v>
      </c>
      <c r="I982" s="124">
        <f t="shared" si="489"/>
        <v>74.254876985989142</v>
      </c>
      <c r="J982" s="134">
        <f t="shared" si="485"/>
        <v>74.254876985989142</v>
      </c>
      <c r="K982" s="72"/>
    </row>
    <row r="983" spans="1:11" x14ac:dyDescent="0.2">
      <c r="A983" s="108" t="s">
        <v>112</v>
      </c>
      <c r="B983" s="80" t="s">
        <v>221</v>
      </c>
      <c r="C983" s="85" t="s">
        <v>185</v>
      </c>
      <c r="D983" s="100"/>
      <c r="E983" s="100"/>
      <c r="F983" s="124">
        <f t="shared" si="490"/>
        <v>14917</v>
      </c>
      <c r="G983" s="124">
        <f t="shared" si="490"/>
        <v>14917</v>
      </c>
      <c r="H983" s="124">
        <f t="shared" si="491"/>
        <v>11076.6</v>
      </c>
      <c r="I983" s="124">
        <f t="shared" si="489"/>
        <v>74.254876985989142</v>
      </c>
      <c r="J983" s="134">
        <f t="shared" si="485"/>
        <v>74.254876985989142</v>
      </c>
      <c r="K983" s="72"/>
    </row>
    <row r="984" spans="1:11" ht="25.5" x14ac:dyDescent="0.2">
      <c r="A984" s="151" t="s">
        <v>481</v>
      </c>
      <c r="B984" s="80" t="s">
        <v>221</v>
      </c>
      <c r="C984" s="136" t="s">
        <v>482</v>
      </c>
      <c r="D984" s="87"/>
      <c r="E984" s="87"/>
      <c r="F984" s="124">
        <f t="shared" si="490"/>
        <v>14917</v>
      </c>
      <c r="G984" s="124">
        <f t="shared" si="490"/>
        <v>14917</v>
      </c>
      <c r="H984" s="124">
        <f t="shared" si="491"/>
        <v>11076.6</v>
      </c>
      <c r="I984" s="124">
        <f t="shared" si="489"/>
        <v>74.254876985989142</v>
      </c>
      <c r="J984" s="134">
        <f t="shared" si="485"/>
        <v>74.254876985989142</v>
      </c>
      <c r="K984" s="72"/>
    </row>
    <row r="985" spans="1:11" ht="51" x14ac:dyDescent="0.2">
      <c r="A985" s="162" t="s">
        <v>261</v>
      </c>
      <c r="B985" s="77" t="s">
        <v>221</v>
      </c>
      <c r="C985" s="139" t="s">
        <v>534</v>
      </c>
      <c r="D985" s="82"/>
      <c r="E985" s="82"/>
      <c r="F985" s="140">
        <f t="shared" si="490"/>
        <v>14917</v>
      </c>
      <c r="G985" s="140">
        <f t="shared" si="490"/>
        <v>14917</v>
      </c>
      <c r="H985" s="140">
        <f t="shared" si="491"/>
        <v>11076.6</v>
      </c>
      <c r="I985" s="140">
        <f t="shared" si="489"/>
        <v>74.254876985989142</v>
      </c>
      <c r="J985" s="141">
        <f t="shared" si="485"/>
        <v>74.254876985989142</v>
      </c>
      <c r="K985" s="72"/>
    </row>
    <row r="986" spans="1:11" ht="25.5" x14ac:dyDescent="0.2">
      <c r="A986" s="142" t="s">
        <v>83</v>
      </c>
      <c r="B986" s="77" t="s">
        <v>221</v>
      </c>
      <c r="C986" s="139" t="s">
        <v>534</v>
      </c>
      <c r="D986" s="143" t="s">
        <v>84</v>
      </c>
      <c r="E986" s="143"/>
      <c r="F986" s="140">
        <f t="shared" si="490"/>
        <v>14917</v>
      </c>
      <c r="G986" s="140">
        <f t="shared" si="490"/>
        <v>14917</v>
      </c>
      <c r="H986" s="140">
        <f t="shared" si="491"/>
        <v>11076.6</v>
      </c>
      <c r="I986" s="140">
        <f t="shared" si="489"/>
        <v>74.254876985989142</v>
      </c>
      <c r="J986" s="141">
        <f t="shared" si="485"/>
        <v>74.254876985989142</v>
      </c>
      <c r="K986" s="72"/>
    </row>
    <row r="987" spans="1:11" x14ac:dyDescent="0.2">
      <c r="A987" s="142" t="s">
        <v>85</v>
      </c>
      <c r="B987" s="77" t="s">
        <v>221</v>
      </c>
      <c r="C987" s="139" t="s">
        <v>534</v>
      </c>
      <c r="D987" s="143" t="s">
        <v>86</v>
      </c>
      <c r="E987" s="143">
        <v>900303</v>
      </c>
      <c r="F987" s="140">
        <v>14917</v>
      </c>
      <c r="G987" s="140">
        <v>14917</v>
      </c>
      <c r="H987" s="140">
        <v>11076.6</v>
      </c>
      <c r="I987" s="140">
        <f t="shared" si="489"/>
        <v>74.254876985989142</v>
      </c>
      <c r="J987" s="141">
        <f t="shared" si="485"/>
        <v>74.254876985989142</v>
      </c>
      <c r="K987" s="72"/>
    </row>
    <row r="988" spans="1:11" x14ac:dyDescent="0.2">
      <c r="A988" s="137" t="s">
        <v>583</v>
      </c>
      <c r="B988" s="80" t="s">
        <v>221</v>
      </c>
      <c r="C988" s="136" t="s">
        <v>142</v>
      </c>
      <c r="D988" s="174"/>
      <c r="E988" s="174"/>
      <c r="F988" s="124">
        <f>F999+F989</f>
        <v>31694.6</v>
      </c>
      <c r="G988" s="124">
        <f>G999+G989</f>
        <v>37449.599999999999</v>
      </c>
      <c r="H988" s="124">
        <f>H999+H989</f>
        <v>25424.899999999998</v>
      </c>
      <c r="I988" s="124">
        <f t="shared" si="489"/>
        <v>80.218396824695688</v>
      </c>
      <c r="J988" s="134">
        <f t="shared" si="485"/>
        <v>67.890978808852438</v>
      </c>
      <c r="K988" s="72"/>
    </row>
    <row r="989" spans="1:11" x14ac:dyDescent="0.2">
      <c r="A989" s="137" t="s">
        <v>584</v>
      </c>
      <c r="B989" s="80" t="s">
        <v>221</v>
      </c>
      <c r="C989" s="136" t="s">
        <v>151</v>
      </c>
      <c r="D989" s="147"/>
      <c r="E989" s="147"/>
      <c r="F989" s="124">
        <f t="shared" ref="F989:H991" si="492">F990</f>
        <v>3006.6000000000004</v>
      </c>
      <c r="G989" s="124">
        <f t="shared" si="492"/>
        <v>3006.6000000000004</v>
      </c>
      <c r="H989" s="124">
        <f t="shared" si="492"/>
        <v>2630.7</v>
      </c>
      <c r="I989" s="124">
        <f t="shared" si="489"/>
        <v>87.497505487926546</v>
      </c>
      <c r="J989" s="134">
        <f t="shared" si="485"/>
        <v>87.497505487926546</v>
      </c>
      <c r="K989" s="72"/>
    </row>
    <row r="990" spans="1:11" ht="38.25" x14ac:dyDescent="0.2">
      <c r="A990" s="137" t="s">
        <v>585</v>
      </c>
      <c r="B990" s="80" t="s">
        <v>221</v>
      </c>
      <c r="C990" s="136" t="s">
        <v>152</v>
      </c>
      <c r="D990" s="147"/>
      <c r="E990" s="147"/>
      <c r="F990" s="124">
        <f>F991+F996</f>
        <v>3006.6000000000004</v>
      </c>
      <c r="G990" s="124">
        <f>G991+G996</f>
        <v>3006.6000000000004</v>
      </c>
      <c r="H990" s="124">
        <f t="shared" ref="H990" si="493">H991+H996</f>
        <v>2630.7</v>
      </c>
      <c r="I990" s="124">
        <f t="shared" si="489"/>
        <v>87.497505487926546</v>
      </c>
      <c r="J990" s="134">
        <f t="shared" si="485"/>
        <v>87.497505487926546</v>
      </c>
      <c r="K990" s="72"/>
    </row>
    <row r="991" spans="1:11" x14ac:dyDescent="0.2">
      <c r="A991" s="167" t="s">
        <v>129</v>
      </c>
      <c r="B991" s="77" t="s">
        <v>221</v>
      </c>
      <c r="C991" s="139" t="s">
        <v>364</v>
      </c>
      <c r="D991" s="143"/>
      <c r="E991" s="143"/>
      <c r="F991" s="140">
        <f t="shared" si="492"/>
        <v>2630.8</v>
      </c>
      <c r="G991" s="140">
        <f t="shared" si="492"/>
        <v>2630.8</v>
      </c>
      <c r="H991" s="140">
        <f t="shared" si="492"/>
        <v>2630.7</v>
      </c>
      <c r="I991" s="140">
        <f t="shared" si="489"/>
        <v>99.996198874866948</v>
      </c>
      <c r="J991" s="141">
        <f t="shared" si="485"/>
        <v>99.996198874866948</v>
      </c>
      <c r="K991" s="72"/>
    </row>
    <row r="992" spans="1:11" x14ac:dyDescent="0.2">
      <c r="A992" s="157" t="s">
        <v>113</v>
      </c>
      <c r="B992" s="77" t="s">
        <v>221</v>
      </c>
      <c r="C992" s="139" t="s">
        <v>364</v>
      </c>
      <c r="D992" s="174" t="s">
        <v>114</v>
      </c>
      <c r="E992" s="174"/>
      <c r="F992" s="140">
        <f>F994+F995+F993</f>
        <v>2630.8</v>
      </c>
      <c r="G992" s="140">
        <f>G994+G995+G993</f>
        <v>2630.8</v>
      </c>
      <c r="H992" s="140">
        <f t="shared" ref="H992" si="494">H994+H995+H993</f>
        <v>2630.7</v>
      </c>
      <c r="I992" s="140">
        <f t="shared" si="489"/>
        <v>99.996198874866948</v>
      </c>
      <c r="J992" s="141">
        <f t="shared" si="485"/>
        <v>99.996198874866948</v>
      </c>
      <c r="K992" s="72"/>
    </row>
    <row r="993" spans="1:11" ht="25.5" x14ac:dyDescent="0.2">
      <c r="A993" s="157" t="s">
        <v>115</v>
      </c>
      <c r="B993" s="77" t="s">
        <v>221</v>
      </c>
      <c r="C993" s="139" t="s">
        <v>364</v>
      </c>
      <c r="D993" s="174" t="s">
        <v>116</v>
      </c>
      <c r="E993" s="174" t="s">
        <v>383</v>
      </c>
      <c r="F993" s="140">
        <v>257.8</v>
      </c>
      <c r="G993" s="140">
        <v>257.8</v>
      </c>
      <c r="H993" s="140">
        <v>257.7</v>
      </c>
      <c r="I993" s="140">
        <f t="shared" si="489"/>
        <v>99.961210240496499</v>
      </c>
      <c r="J993" s="141">
        <f t="shared" si="485"/>
        <v>99.961210240496499</v>
      </c>
      <c r="K993" s="72"/>
    </row>
    <row r="994" spans="1:11" ht="25.5" x14ac:dyDescent="0.2">
      <c r="A994" s="157" t="s">
        <v>115</v>
      </c>
      <c r="B994" s="77" t="s">
        <v>221</v>
      </c>
      <c r="C994" s="139" t="s">
        <v>364</v>
      </c>
      <c r="D994" s="174" t="s">
        <v>116</v>
      </c>
      <c r="E994" s="174" t="s">
        <v>365</v>
      </c>
      <c r="F994" s="140">
        <v>1186.5</v>
      </c>
      <c r="G994" s="140">
        <v>1186.5</v>
      </c>
      <c r="H994" s="140">
        <v>1186.5</v>
      </c>
      <c r="I994" s="140">
        <f t="shared" si="489"/>
        <v>100</v>
      </c>
      <c r="J994" s="141">
        <f t="shared" si="485"/>
        <v>100</v>
      </c>
      <c r="K994" s="72"/>
    </row>
    <row r="995" spans="1:11" ht="25.5" x14ac:dyDescent="0.2">
      <c r="A995" s="157" t="s">
        <v>115</v>
      </c>
      <c r="B995" s="77" t="s">
        <v>221</v>
      </c>
      <c r="C995" s="139" t="s">
        <v>364</v>
      </c>
      <c r="D995" s="174" t="s">
        <v>116</v>
      </c>
      <c r="E995" s="174" t="s">
        <v>235</v>
      </c>
      <c r="F995" s="140">
        <v>1186.5</v>
      </c>
      <c r="G995" s="140">
        <v>1186.5</v>
      </c>
      <c r="H995" s="140">
        <v>1186.5</v>
      </c>
      <c r="I995" s="140">
        <f t="shared" si="489"/>
        <v>100</v>
      </c>
      <c r="J995" s="141">
        <f t="shared" si="485"/>
        <v>100</v>
      </c>
      <c r="K995" s="72"/>
    </row>
    <row r="996" spans="1:11" ht="25.5" x14ac:dyDescent="0.2">
      <c r="A996" s="157" t="s">
        <v>703</v>
      </c>
      <c r="B996" s="77" t="s">
        <v>221</v>
      </c>
      <c r="C996" s="139" t="s">
        <v>702</v>
      </c>
      <c r="D996" s="174"/>
      <c r="E996" s="174"/>
      <c r="F996" s="140">
        <f>F997</f>
        <v>375.8</v>
      </c>
      <c r="G996" s="140">
        <f>G997</f>
        <v>375.8</v>
      </c>
      <c r="H996" s="140">
        <f t="shared" ref="H996:H997" si="495">H997</f>
        <v>0</v>
      </c>
      <c r="I996" s="140">
        <f t="shared" si="489"/>
        <v>0</v>
      </c>
      <c r="J996" s="141">
        <f t="shared" si="485"/>
        <v>0</v>
      </c>
      <c r="K996" s="72"/>
    </row>
    <row r="997" spans="1:11" x14ac:dyDescent="0.2">
      <c r="A997" s="157" t="s">
        <v>113</v>
      </c>
      <c r="B997" s="77" t="s">
        <v>221</v>
      </c>
      <c r="C997" s="139" t="s">
        <v>702</v>
      </c>
      <c r="D997" s="174" t="s">
        <v>114</v>
      </c>
      <c r="E997" s="174"/>
      <c r="F997" s="140">
        <f>F998</f>
        <v>375.8</v>
      </c>
      <c r="G997" s="140">
        <f>G998</f>
        <v>375.8</v>
      </c>
      <c r="H997" s="140">
        <f t="shared" si="495"/>
        <v>0</v>
      </c>
      <c r="I997" s="140">
        <f t="shared" si="489"/>
        <v>0</v>
      </c>
      <c r="J997" s="141">
        <f t="shared" si="485"/>
        <v>0</v>
      </c>
      <c r="K997" s="72"/>
    </row>
    <row r="998" spans="1:11" ht="25.5" x14ac:dyDescent="0.2">
      <c r="A998" s="157" t="s">
        <v>115</v>
      </c>
      <c r="B998" s="77" t="s">
        <v>221</v>
      </c>
      <c r="C998" s="139" t="s">
        <v>702</v>
      </c>
      <c r="D998" s="174" t="s">
        <v>116</v>
      </c>
      <c r="E998" s="174" t="s">
        <v>235</v>
      </c>
      <c r="F998" s="140">
        <v>375.8</v>
      </c>
      <c r="G998" s="140">
        <v>375.8</v>
      </c>
      <c r="H998" s="140">
        <v>0</v>
      </c>
      <c r="I998" s="140">
        <f t="shared" si="489"/>
        <v>0</v>
      </c>
      <c r="J998" s="141">
        <f t="shared" si="485"/>
        <v>0</v>
      </c>
      <c r="K998" s="72"/>
    </row>
    <row r="999" spans="1:11" ht="38.25" x14ac:dyDescent="0.2">
      <c r="A999" s="137" t="s">
        <v>586</v>
      </c>
      <c r="B999" s="80" t="s">
        <v>221</v>
      </c>
      <c r="C999" s="136" t="s">
        <v>366</v>
      </c>
      <c r="D999" s="147"/>
      <c r="E999" s="147"/>
      <c r="F999" s="124">
        <f t="shared" ref="F999:H999" si="496">F1000</f>
        <v>28688</v>
      </c>
      <c r="G999" s="124">
        <f t="shared" si="496"/>
        <v>34443</v>
      </c>
      <c r="H999" s="124">
        <f t="shared" si="496"/>
        <v>22794.199999999997</v>
      </c>
      <c r="I999" s="124">
        <f t="shared" si="489"/>
        <v>79.455521472392633</v>
      </c>
      <c r="J999" s="134">
        <f t="shared" si="485"/>
        <v>66.179484946142892</v>
      </c>
      <c r="K999" s="72"/>
    </row>
    <row r="1000" spans="1:11" ht="51" x14ac:dyDescent="0.2">
      <c r="A1000" s="137" t="s">
        <v>587</v>
      </c>
      <c r="B1000" s="80" t="s">
        <v>221</v>
      </c>
      <c r="C1000" s="136" t="s">
        <v>367</v>
      </c>
      <c r="D1000" s="147"/>
      <c r="E1000" s="147"/>
      <c r="F1000" s="124">
        <f>F1004+F1001</f>
        <v>28688</v>
      </c>
      <c r="G1000" s="124">
        <f>G1004+G1001</f>
        <v>34443</v>
      </c>
      <c r="H1000" s="124">
        <f t="shared" ref="H1000" si="497">H1004+H1001</f>
        <v>22794.199999999997</v>
      </c>
      <c r="I1000" s="124">
        <f t="shared" si="489"/>
        <v>79.455521472392633</v>
      </c>
      <c r="J1000" s="134">
        <f t="shared" si="485"/>
        <v>66.179484946142892</v>
      </c>
      <c r="K1000" s="72"/>
    </row>
    <row r="1001" spans="1:11" ht="38.25" x14ac:dyDescent="0.2">
      <c r="A1001" s="167" t="s">
        <v>709</v>
      </c>
      <c r="B1001" s="77" t="s">
        <v>221</v>
      </c>
      <c r="C1001" s="139" t="s">
        <v>368</v>
      </c>
      <c r="D1001" s="143"/>
      <c r="E1001" s="143"/>
      <c r="F1001" s="140">
        <f>F1002</f>
        <v>5755</v>
      </c>
      <c r="G1001" s="140">
        <f>G1002</f>
        <v>5755</v>
      </c>
      <c r="H1001" s="140">
        <f t="shared" ref="H1001" si="498">H1002</f>
        <v>2739.6</v>
      </c>
      <c r="I1001" s="140">
        <f t="shared" si="489"/>
        <v>47.603822762814943</v>
      </c>
      <c r="J1001" s="141">
        <f t="shared" si="485"/>
        <v>47.603822762814943</v>
      </c>
      <c r="K1001" s="72"/>
    </row>
    <row r="1002" spans="1:11" ht="25.5" x14ac:dyDescent="0.2">
      <c r="A1002" s="142" t="s">
        <v>102</v>
      </c>
      <c r="B1002" s="77" t="s">
        <v>221</v>
      </c>
      <c r="C1002" s="139" t="s">
        <v>368</v>
      </c>
      <c r="D1002" s="174" t="s">
        <v>103</v>
      </c>
      <c r="E1002" s="143"/>
      <c r="F1002" s="140">
        <f t="shared" ref="F1002:G1002" si="499">F1003</f>
        <v>5755</v>
      </c>
      <c r="G1002" s="140">
        <f t="shared" si="499"/>
        <v>5755</v>
      </c>
      <c r="H1002" s="140">
        <f t="shared" ref="H1002" si="500">H1003</f>
        <v>2739.6</v>
      </c>
      <c r="I1002" s="140">
        <f t="shared" si="489"/>
        <v>47.603822762814943</v>
      </c>
      <c r="J1002" s="141">
        <f t="shared" si="485"/>
        <v>47.603822762814943</v>
      </c>
      <c r="K1002" s="72"/>
    </row>
    <row r="1003" spans="1:11" x14ac:dyDescent="0.2">
      <c r="A1003" s="142" t="s">
        <v>104</v>
      </c>
      <c r="B1003" s="77" t="s">
        <v>221</v>
      </c>
      <c r="C1003" s="139" t="s">
        <v>368</v>
      </c>
      <c r="D1003" s="174" t="s">
        <v>105</v>
      </c>
      <c r="E1003" s="143">
        <v>900303</v>
      </c>
      <c r="F1003" s="140">
        <v>5755</v>
      </c>
      <c r="G1003" s="140">
        <v>5755</v>
      </c>
      <c r="H1003" s="140">
        <v>2739.6</v>
      </c>
      <c r="I1003" s="140">
        <f t="shared" si="489"/>
        <v>47.603822762814943</v>
      </c>
      <c r="J1003" s="141">
        <f t="shared" si="485"/>
        <v>47.603822762814943</v>
      </c>
      <c r="K1003" s="72"/>
    </row>
    <row r="1004" spans="1:11" ht="19.5" customHeight="1" x14ac:dyDescent="0.2">
      <c r="A1004" s="157" t="s">
        <v>766</v>
      </c>
      <c r="B1004" s="77" t="s">
        <v>221</v>
      </c>
      <c r="C1004" s="139" t="s">
        <v>765</v>
      </c>
      <c r="D1004" s="174"/>
      <c r="E1004" s="143"/>
      <c r="F1004" s="140">
        <f>F1005</f>
        <v>22933</v>
      </c>
      <c r="G1004" s="140">
        <f>G1005</f>
        <v>28688</v>
      </c>
      <c r="H1004" s="140">
        <f t="shared" ref="H1004:H1005" si="501">H1005</f>
        <v>20054.599999999999</v>
      </c>
      <c r="I1004" s="140">
        <f t="shared" si="489"/>
        <v>87.448654776958961</v>
      </c>
      <c r="J1004" s="141">
        <f t="shared" si="485"/>
        <v>69.905883993307299</v>
      </c>
      <c r="K1004" s="72"/>
    </row>
    <row r="1005" spans="1:11" x14ac:dyDescent="0.2">
      <c r="A1005" s="157" t="s">
        <v>113</v>
      </c>
      <c r="B1005" s="77" t="s">
        <v>221</v>
      </c>
      <c r="C1005" s="139" t="s">
        <v>765</v>
      </c>
      <c r="D1005" s="174" t="s">
        <v>114</v>
      </c>
      <c r="E1005" s="143"/>
      <c r="F1005" s="140">
        <f>F1006</f>
        <v>22933</v>
      </c>
      <c r="G1005" s="140">
        <f>G1006</f>
        <v>28688</v>
      </c>
      <c r="H1005" s="140">
        <f t="shared" si="501"/>
        <v>20054.599999999999</v>
      </c>
      <c r="I1005" s="140">
        <f t="shared" si="489"/>
        <v>87.448654776958961</v>
      </c>
      <c r="J1005" s="141">
        <f t="shared" si="485"/>
        <v>69.905883993307299</v>
      </c>
      <c r="K1005" s="72"/>
    </row>
    <row r="1006" spans="1:11" ht="25.5" x14ac:dyDescent="0.2">
      <c r="A1006" s="157" t="s">
        <v>115</v>
      </c>
      <c r="B1006" s="77" t="s">
        <v>221</v>
      </c>
      <c r="C1006" s="139" t="s">
        <v>765</v>
      </c>
      <c r="D1006" s="174" t="s">
        <v>116</v>
      </c>
      <c r="E1006" s="143">
        <v>900303</v>
      </c>
      <c r="F1006" s="140">
        <v>22933</v>
      </c>
      <c r="G1006" s="140">
        <v>28688</v>
      </c>
      <c r="H1006" s="140">
        <v>20054.599999999999</v>
      </c>
      <c r="I1006" s="140">
        <f t="shared" si="489"/>
        <v>87.448654776958961</v>
      </c>
      <c r="J1006" s="141">
        <f t="shared" si="485"/>
        <v>69.905883993307299</v>
      </c>
      <c r="K1006" s="72"/>
    </row>
    <row r="1007" spans="1:11" x14ac:dyDescent="0.2">
      <c r="A1007" s="104" t="s">
        <v>132</v>
      </c>
      <c r="B1007" s="93" t="s">
        <v>369</v>
      </c>
      <c r="C1007" s="93"/>
      <c r="D1007" s="94"/>
      <c r="E1007" s="94"/>
      <c r="F1007" s="124">
        <f>F1008+F1023</f>
        <v>127600</v>
      </c>
      <c r="G1007" s="124">
        <f>G1008+G1023</f>
        <v>135410</v>
      </c>
      <c r="H1007" s="124">
        <f>H1008+H1023</f>
        <v>90067</v>
      </c>
      <c r="I1007" s="124">
        <f t="shared" si="489"/>
        <v>70.585423197492162</v>
      </c>
      <c r="J1007" s="134">
        <f t="shared" si="485"/>
        <v>66.514289934273691</v>
      </c>
      <c r="K1007" s="72"/>
    </row>
    <row r="1008" spans="1:11" x14ac:dyDescent="0.2">
      <c r="A1008" s="78" t="s">
        <v>133</v>
      </c>
      <c r="B1008" s="80" t="s">
        <v>222</v>
      </c>
      <c r="C1008" s="77"/>
      <c r="D1008" s="112"/>
      <c r="E1008" s="112"/>
      <c r="F1008" s="124">
        <f>F1009</f>
        <v>70933</v>
      </c>
      <c r="G1008" s="124">
        <f>G1009</f>
        <v>74409</v>
      </c>
      <c r="H1008" s="124">
        <f t="shared" ref="H1008" si="502">H1009</f>
        <v>49223.100000000006</v>
      </c>
      <c r="I1008" s="124">
        <f t="shared" si="489"/>
        <v>69.393794143769483</v>
      </c>
      <c r="J1008" s="134">
        <f t="shared" si="485"/>
        <v>66.152078377615624</v>
      </c>
      <c r="K1008" s="72"/>
    </row>
    <row r="1009" spans="1:11" x14ac:dyDescent="0.2">
      <c r="A1009" s="151" t="s">
        <v>454</v>
      </c>
      <c r="B1009" s="80" t="s">
        <v>222</v>
      </c>
      <c r="C1009" s="136" t="s">
        <v>165</v>
      </c>
      <c r="D1009" s="101"/>
      <c r="E1009" s="101"/>
      <c r="F1009" s="124">
        <f>F1010+F1018</f>
        <v>70933</v>
      </c>
      <c r="G1009" s="124">
        <f>G1010+G1018</f>
        <v>74409</v>
      </c>
      <c r="H1009" s="124">
        <f>H1010+H1018</f>
        <v>49223.100000000006</v>
      </c>
      <c r="I1009" s="124">
        <f t="shared" si="489"/>
        <v>69.393794143769483</v>
      </c>
      <c r="J1009" s="134">
        <f t="shared" si="485"/>
        <v>66.152078377615624</v>
      </c>
      <c r="K1009" s="72"/>
    </row>
    <row r="1010" spans="1:11" x14ac:dyDescent="0.2">
      <c r="A1010" s="151" t="s">
        <v>320</v>
      </c>
      <c r="B1010" s="80" t="s">
        <v>222</v>
      </c>
      <c r="C1010" s="136" t="s">
        <v>321</v>
      </c>
      <c r="D1010" s="86"/>
      <c r="E1010" s="86"/>
      <c r="F1010" s="124">
        <f>F1011</f>
        <v>70041</v>
      </c>
      <c r="G1010" s="124">
        <f>G1011</f>
        <v>73517</v>
      </c>
      <c r="H1010" s="124">
        <f t="shared" ref="H1010" si="503">H1011</f>
        <v>48678.8</v>
      </c>
      <c r="I1010" s="124">
        <f t="shared" si="489"/>
        <v>69.500435459231028</v>
      </c>
      <c r="J1010" s="134">
        <f t="shared" si="485"/>
        <v>66.214344981432873</v>
      </c>
      <c r="K1010" s="72"/>
    </row>
    <row r="1011" spans="1:11" ht="38.25" x14ac:dyDescent="0.2">
      <c r="A1011" s="151" t="s">
        <v>455</v>
      </c>
      <c r="B1011" s="80" t="s">
        <v>222</v>
      </c>
      <c r="C1011" s="136" t="s">
        <v>323</v>
      </c>
      <c r="D1011" s="87"/>
      <c r="E1011" s="87"/>
      <c r="F1011" s="124">
        <f>F1012+F1015</f>
        <v>70041</v>
      </c>
      <c r="G1011" s="124">
        <f>G1012+G1015</f>
        <v>73517</v>
      </c>
      <c r="H1011" s="124">
        <f>H1012+H1015</f>
        <v>48678.8</v>
      </c>
      <c r="I1011" s="124">
        <f t="shared" si="489"/>
        <v>69.500435459231028</v>
      </c>
      <c r="J1011" s="134">
        <f t="shared" si="485"/>
        <v>66.214344981432873</v>
      </c>
      <c r="K1011" s="74" t="e">
        <f>K1015+#REF!</f>
        <v>#REF!</v>
      </c>
    </row>
    <row r="1012" spans="1:11" ht="25.5" x14ac:dyDescent="0.2">
      <c r="A1012" s="162" t="s">
        <v>387</v>
      </c>
      <c r="B1012" s="77" t="s">
        <v>222</v>
      </c>
      <c r="C1012" s="139" t="s">
        <v>753</v>
      </c>
      <c r="D1012" s="82"/>
      <c r="E1012" s="82"/>
      <c r="F1012" s="140">
        <f>F1013</f>
        <v>941</v>
      </c>
      <c r="G1012" s="140">
        <f>G1013</f>
        <v>941</v>
      </c>
      <c r="H1012" s="140">
        <f t="shared" ref="H1012:H1013" si="504">H1013</f>
        <v>801.8</v>
      </c>
      <c r="I1012" s="140">
        <f t="shared" si="489"/>
        <v>85.20722635494154</v>
      </c>
      <c r="J1012" s="141">
        <f t="shared" si="485"/>
        <v>85.20722635494154</v>
      </c>
      <c r="K1012" s="83"/>
    </row>
    <row r="1013" spans="1:11" ht="25.5" x14ac:dyDescent="0.2">
      <c r="A1013" s="142" t="s">
        <v>83</v>
      </c>
      <c r="B1013" s="77" t="s">
        <v>222</v>
      </c>
      <c r="C1013" s="139" t="s">
        <v>753</v>
      </c>
      <c r="D1013" s="143" t="s">
        <v>84</v>
      </c>
      <c r="E1013" s="143"/>
      <c r="F1013" s="140">
        <f>F1014</f>
        <v>941</v>
      </c>
      <c r="G1013" s="140">
        <f>G1014</f>
        <v>941</v>
      </c>
      <c r="H1013" s="140">
        <f t="shared" si="504"/>
        <v>801.8</v>
      </c>
      <c r="I1013" s="140">
        <f t="shared" si="489"/>
        <v>85.20722635494154</v>
      </c>
      <c r="J1013" s="141">
        <f t="shared" si="485"/>
        <v>85.20722635494154</v>
      </c>
      <c r="K1013" s="83"/>
    </row>
    <row r="1014" spans="1:11" x14ac:dyDescent="0.2">
      <c r="A1014" s="142" t="s">
        <v>96</v>
      </c>
      <c r="B1014" s="77" t="s">
        <v>222</v>
      </c>
      <c r="C1014" s="139" t="s">
        <v>753</v>
      </c>
      <c r="D1014" s="143" t="s">
        <v>97</v>
      </c>
      <c r="E1014" s="143">
        <v>900100</v>
      </c>
      <c r="F1014" s="140">
        <v>941</v>
      </c>
      <c r="G1014" s="140">
        <v>941</v>
      </c>
      <c r="H1014" s="140">
        <v>801.8</v>
      </c>
      <c r="I1014" s="140">
        <f t="shared" si="489"/>
        <v>85.20722635494154</v>
      </c>
      <c r="J1014" s="141">
        <f t="shared" si="485"/>
        <v>85.20722635494154</v>
      </c>
      <c r="K1014" s="83"/>
    </row>
    <row r="1015" spans="1:11" ht="25.5" x14ac:dyDescent="0.2">
      <c r="A1015" s="162" t="s">
        <v>322</v>
      </c>
      <c r="B1015" s="77" t="s">
        <v>222</v>
      </c>
      <c r="C1015" s="139" t="s">
        <v>324</v>
      </c>
      <c r="D1015" s="82"/>
      <c r="E1015" s="82"/>
      <c r="F1015" s="140">
        <f>F1016</f>
        <v>69100</v>
      </c>
      <c r="G1015" s="140">
        <f>G1016</f>
        <v>72576</v>
      </c>
      <c r="H1015" s="140">
        <f t="shared" ref="H1015:H1016" si="505">H1016</f>
        <v>47877</v>
      </c>
      <c r="I1015" s="140">
        <f t="shared" si="489"/>
        <v>69.286541244573087</v>
      </c>
      <c r="J1015" s="141">
        <f t="shared" si="485"/>
        <v>65.968088624338634</v>
      </c>
      <c r="K1015" s="72"/>
    </row>
    <row r="1016" spans="1:11" ht="25.5" x14ac:dyDescent="0.2">
      <c r="A1016" s="142" t="s">
        <v>83</v>
      </c>
      <c r="B1016" s="77" t="s">
        <v>222</v>
      </c>
      <c r="C1016" s="139" t="s">
        <v>324</v>
      </c>
      <c r="D1016" s="143" t="s">
        <v>84</v>
      </c>
      <c r="E1016" s="143"/>
      <c r="F1016" s="140">
        <f>F1017</f>
        <v>69100</v>
      </c>
      <c r="G1016" s="140">
        <f>G1017</f>
        <v>72576</v>
      </c>
      <c r="H1016" s="140">
        <f t="shared" si="505"/>
        <v>47877</v>
      </c>
      <c r="I1016" s="140">
        <f t="shared" si="489"/>
        <v>69.286541244573087</v>
      </c>
      <c r="J1016" s="141">
        <f t="shared" si="485"/>
        <v>65.968088624338634</v>
      </c>
      <c r="K1016" s="72"/>
    </row>
    <row r="1017" spans="1:11" x14ac:dyDescent="0.2">
      <c r="A1017" s="142" t="s">
        <v>96</v>
      </c>
      <c r="B1017" s="77" t="s">
        <v>222</v>
      </c>
      <c r="C1017" s="139" t="s">
        <v>324</v>
      </c>
      <c r="D1017" s="143" t="s">
        <v>97</v>
      </c>
      <c r="E1017" s="143">
        <v>900100</v>
      </c>
      <c r="F1017" s="140">
        <v>69100</v>
      </c>
      <c r="G1017" s="140">
        <v>72576</v>
      </c>
      <c r="H1017" s="140">
        <v>47877</v>
      </c>
      <c r="I1017" s="140">
        <f t="shared" si="489"/>
        <v>69.286541244573087</v>
      </c>
      <c r="J1017" s="141">
        <f t="shared" si="485"/>
        <v>65.968088624338634</v>
      </c>
      <c r="K1017" s="72"/>
    </row>
    <row r="1018" spans="1:11" s="76" customFormat="1" x14ac:dyDescent="0.2">
      <c r="A1018" s="148" t="s">
        <v>120</v>
      </c>
      <c r="B1018" s="80" t="s">
        <v>222</v>
      </c>
      <c r="C1018" s="136" t="s">
        <v>166</v>
      </c>
      <c r="D1018" s="147"/>
      <c r="E1018" s="147"/>
      <c r="F1018" s="124">
        <f t="shared" ref="F1018:G1021" si="506">F1019</f>
        <v>892</v>
      </c>
      <c r="G1018" s="124">
        <f t="shared" si="506"/>
        <v>892</v>
      </c>
      <c r="H1018" s="124">
        <f t="shared" ref="H1018:H1020" si="507">H1019</f>
        <v>544.29999999999995</v>
      </c>
      <c r="I1018" s="124">
        <f t="shared" si="489"/>
        <v>61.020179372197305</v>
      </c>
      <c r="J1018" s="134">
        <f t="shared" si="485"/>
        <v>61.020179372197305</v>
      </c>
      <c r="K1018" s="89"/>
    </row>
    <row r="1019" spans="1:11" ht="25.5" x14ac:dyDescent="0.2">
      <c r="A1019" s="142" t="s">
        <v>336</v>
      </c>
      <c r="B1019" s="77" t="s">
        <v>222</v>
      </c>
      <c r="C1019" s="136" t="s">
        <v>188</v>
      </c>
      <c r="D1019" s="143"/>
      <c r="E1019" s="143"/>
      <c r="F1019" s="140">
        <f t="shared" si="506"/>
        <v>892</v>
      </c>
      <c r="G1019" s="140">
        <f t="shared" si="506"/>
        <v>892</v>
      </c>
      <c r="H1019" s="140">
        <f t="shared" si="507"/>
        <v>544.29999999999995</v>
      </c>
      <c r="I1019" s="140">
        <f t="shared" si="489"/>
        <v>61.020179372197305</v>
      </c>
      <c r="J1019" s="141">
        <f t="shared" si="485"/>
        <v>61.020179372197305</v>
      </c>
      <c r="K1019" s="72"/>
    </row>
    <row r="1020" spans="1:11" ht="25.5" x14ac:dyDescent="0.2">
      <c r="A1020" s="142" t="s">
        <v>387</v>
      </c>
      <c r="B1020" s="77" t="s">
        <v>222</v>
      </c>
      <c r="C1020" s="139" t="s">
        <v>461</v>
      </c>
      <c r="D1020" s="143"/>
      <c r="E1020" s="143"/>
      <c r="F1020" s="140">
        <f t="shared" si="506"/>
        <v>892</v>
      </c>
      <c r="G1020" s="140">
        <f t="shared" si="506"/>
        <v>892</v>
      </c>
      <c r="H1020" s="140">
        <f t="shared" si="507"/>
        <v>544.29999999999995</v>
      </c>
      <c r="I1020" s="140">
        <f t="shared" si="489"/>
        <v>61.020179372197305</v>
      </c>
      <c r="J1020" s="141">
        <f t="shared" si="485"/>
        <v>61.020179372197305</v>
      </c>
      <c r="K1020" s="72"/>
    </row>
    <row r="1021" spans="1:11" ht="25.5" x14ac:dyDescent="0.2">
      <c r="A1021" s="142" t="s">
        <v>67</v>
      </c>
      <c r="B1021" s="77" t="s">
        <v>222</v>
      </c>
      <c r="C1021" s="139" t="s">
        <v>461</v>
      </c>
      <c r="D1021" s="143" t="s">
        <v>68</v>
      </c>
      <c r="E1021" s="143"/>
      <c r="F1021" s="140">
        <f t="shared" si="506"/>
        <v>892</v>
      </c>
      <c r="G1021" s="140">
        <f t="shared" si="506"/>
        <v>892</v>
      </c>
      <c r="H1021" s="140">
        <f t="shared" ref="H1021" si="508">H1022</f>
        <v>544.29999999999995</v>
      </c>
      <c r="I1021" s="140">
        <f t="shared" si="489"/>
        <v>61.020179372197305</v>
      </c>
      <c r="J1021" s="141">
        <f t="shared" si="485"/>
        <v>61.020179372197305</v>
      </c>
      <c r="K1021" s="72"/>
    </row>
    <row r="1022" spans="1:11" ht="25.5" x14ac:dyDescent="0.2">
      <c r="A1022" s="142" t="s">
        <v>69</v>
      </c>
      <c r="B1022" s="77" t="s">
        <v>222</v>
      </c>
      <c r="C1022" s="139" t="s">
        <v>461</v>
      </c>
      <c r="D1022" s="143" t="s">
        <v>70</v>
      </c>
      <c r="E1022" s="143">
        <v>900100</v>
      </c>
      <c r="F1022" s="140">
        <v>892</v>
      </c>
      <c r="G1022" s="140">
        <v>892</v>
      </c>
      <c r="H1022" s="140">
        <v>544.29999999999995</v>
      </c>
      <c r="I1022" s="140">
        <f t="shared" si="489"/>
        <v>61.020179372197305</v>
      </c>
      <c r="J1022" s="141">
        <f t="shared" si="485"/>
        <v>61.020179372197305</v>
      </c>
      <c r="K1022" s="72"/>
    </row>
    <row r="1023" spans="1:11" x14ac:dyDescent="0.2">
      <c r="A1023" s="95" t="s">
        <v>134</v>
      </c>
      <c r="B1023" s="80" t="s">
        <v>223</v>
      </c>
      <c r="C1023" s="139"/>
      <c r="D1023" s="143"/>
      <c r="E1023" s="143"/>
      <c r="F1023" s="124">
        <f>F1024</f>
        <v>56667</v>
      </c>
      <c r="G1023" s="124">
        <f>G1024</f>
        <v>61001</v>
      </c>
      <c r="H1023" s="124">
        <f t="shared" ref="H1023:H1030" si="509">H1024</f>
        <v>40843.9</v>
      </c>
      <c r="I1023" s="124">
        <f t="shared" si="489"/>
        <v>72.077046605608203</v>
      </c>
      <c r="J1023" s="134">
        <f t="shared" si="485"/>
        <v>66.956115473516832</v>
      </c>
      <c r="K1023" s="72"/>
    </row>
    <row r="1024" spans="1:11" x14ac:dyDescent="0.2">
      <c r="A1024" s="151" t="s">
        <v>319</v>
      </c>
      <c r="B1024" s="80" t="s">
        <v>223</v>
      </c>
      <c r="C1024" s="136" t="s">
        <v>165</v>
      </c>
      <c r="D1024" s="143"/>
      <c r="E1024" s="143"/>
      <c r="F1024" s="124">
        <f>F1025+F1030</f>
        <v>56667</v>
      </c>
      <c r="G1024" s="124">
        <f>G1025+G1030</f>
        <v>61001</v>
      </c>
      <c r="H1024" s="124">
        <f>H1025+H1030</f>
        <v>40843.9</v>
      </c>
      <c r="I1024" s="124">
        <f t="shared" si="489"/>
        <v>72.077046605608203</v>
      </c>
      <c r="J1024" s="134">
        <f t="shared" si="485"/>
        <v>66.956115473516832</v>
      </c>
      <c r="K1024" s="72"/>
    </row>
    <row r="1025" spans="1:11" x14ac:dyDescent="0.2">
      <c r="A1025" s="151" t="s">
        <v>320</v>
      </c>
      <c r="B1025" s="80" t="s">
        <v>223</v>
      </c>
      <c r="C1025" s="136" t="s">
        <v>321</v>
      </c>
      <c r="D1025" s="86"/>
      <c r="E1025" s="86"/>
      <c r="F1025" s="124">
        <f t="shared" ref="F1025:G1028" si="510">F1026</f>
        <v>367</v>
      </c>
      <c r="G1025" s="124">
        <f t="shared" si="510"/>
        <v>367</v>
      </c>
      <c r="H1025" s="124">
        <f t="shared" ref="H1025:H1026" si="511">H1026</f>
        <v>94.3</v>
      </c>
      <c r="I1025" s="124">
        <f t="shared" si="489"/>
        <v>25.69482288828338</v>
      </c>
      <c r="J1025" s="134">
        <f t="shared" si="485"/>
        <v>25.69482288828338</v>
      </c>
      <c r="K1025" s="72"/>
    </row>
    <row r="1026" spans="1:11" ht="38.25" x14ac:dyDescent="0.2">
      <c r="A1026" s="151" t="s">
        <v>455</v>
      </c>
      <c r="B1026" s="80" t="s">
        <v>223</v>
      </c>
      <c r="C1026" s="136" t="s">
        <v>323</v>
      </c>
      <c r="D1026" s="87"/>
      <c r="E1026" s="87"/>
      <c r="F1026" s="124">
        <f t="shared" si="510"/>
        <v>367</v>
      </c>
      <c r="G1026" s="124">
        <f t="shared" si="510"/>
        <v>367</v>
      </c>
      <c r="H1026" s="124">
        <f t="shared" si="511"/>
        <v>94.3</v>
      </c>
      <c r="I1026" s="124">
        <f t="shared" si="489"/>
        <v>25.69482288828338</v>
      </c>
      <c r="J1026" s="134">
        <f t="shared" si="485"/>
        <v>25.69482288828338</v>
      </c>
      <c r="K1026" s="72"/>
    </row>
    <row r="1027" spans="1:11" ht="25.5" x14ac:dyDescent="0.2">
      <c r="A1027" s="162" t="s">
        <v>387</v>
      </c>
      <c r="B1027" s="77" t="s">
        <v>223</v>
      </c>
      <c r="C1027" s="139" t="s">
        <v>753</v>
      </c>
      <c r="D1027" s="82"/>
      <c r="E1027" s="82"/>
      <c r="F1027" s="140">
        <f t="shared" si="510"/>
        <v>367</v>
      </c>
      <c r="G1027" s="140">
        <f t="shared" si="510"/>
        <v>367</v>
      </c>
      <c r="H1027" s="140">
        <f t="shared" ref="H1027:H1028" si="512">H1028</f>
        <v>94.3</v>
      </c>
      <c r="I1027" s="140">
        <f t="shared" si="489"/>
        <v>25.69482288828338</v>
      </c>
      <c r="J1027" s="141">
        <f t="shared" si="485"/>
        <v>25.69482288828338</v>
      </c>
      <c r="K1027" s="72"/>
    </row>
    <row r="1028" spans="1:11" ht="25.5" x14ac:dyDescent="0.2">
      <c r="A1028" s="142" t="s">
        <v>83</v>
      </c>
      <c r="B1028" s="77" t="s">
        <v>223</v>
      </c>
      <c r="C1028" s="139" t="s">
        <v>753</v>
      </c>
      <c r="D1028" s="143" t="s">
        <v>84</v>
      </c>
      <c r="E1028" s="143"/>
      <c r="F1028" s="140">
        <f t="shared" si="510"/>
        <v>367</v>
      </c>
      <c r="G1028" s="140">
        <f t="shared" si="510"/>
        <v>367</v>
      </c>
      <c r="H1028" s="140">
        <f t="shared" si="512"/>
        <v>94.3</v>
      </c>
      <c r="I1028" s="140">
        <f t="shared" si="489"/>
        <v>25.69482288828338</v>
      </c>
      <c r="J1028" s="141">
        <f t="shared" si="485"/>
        <v>25.69482288828338</v>
      </c>
      <c r="K1028" s="72"/>
    </row>
    <row r="1029" spans="1:11" x14ac:dyDescent="0.2">
      <c r="A1029" s="142" t="s">
        <v>85</v>
      </c>
      <c r="B1029" s="77" t="s">
        <v>223</v>
      </c>
      <c r="C1029" s="139" t="s">
        <v>753</v>
      </c>
      <c r="D1029" s="143">
        <v>610</v>
      </c>
      <c r="E1029" s="143">
        <v>900100</v>
      </c>
      <c r="F1029" s="140">
        <v>367</v>
      </c>
      <c r="G1029" s="140">
        <v>367</v>
      </c>
      <c r="H1029" s="140">
        <v>94.3</v>
      </c>
      <c r="I1029" s="140">
        <f t="shared" si="489"/>
        <v>25.69482288828338</v>
      </c>
      <c r="J1029" s="141">
        <f t="shared" si="485"/>
        <v>25.69482288828338</v>
      </c>
      <c r="K1029" s="72"/>
    </row>
    <row r="1030" spans="1:11" x14ac:dyDescent="0.2">
      <c r="A1030" s="151" t="s">
        <v>325</v>
      </c>
      <c r="B1030" s="80" t="s">
        <v>223</v>
      </c>
      <c r="C1030" s="136" t="s">
        <v>456</v>
      </c>
      <c r="D1030" s="86"/>
      <c r="E1030" s="86"/>
      <c r="F1030" s="124">
        <f>F1031</f>
        <v>56300</v>
      </c>
      <c r="G1030" s="124">
        <f>G1031</f>
        <v>60634</v>
      </c>
      <c r="H1030" s="124">
        <f t="shared" si="509"/>
        <v>40749.599999999999</v>
      </c>
      <c r="I1030" s="124">
        <f t="shared" si="489"/>
        <v>72.379396092362342</v>
      </c>
      <c r="J1030" s="134">
        <f t="shared" si="485"/>
        <v>67.205858099416176</v>
      </c>
      <c r="K1030" s="72"/>
    </row>
    <row r="1031" spans="1:11" x14ac:dyDescent="0.2">
      <c r="A1031" s="151" t="s">
        <v>459</v>
      </c>
      <c r="B1031" s="80" t="s">
        <v>223</v>
      </c>
      <c r="C1031" s="136" t="s">
        <v>457</v>
      </c>
      <c r="D1031" s="87"/>
      <c r="E1031" s="87"/>
      <c r="F1031" s="124">
        <f>F1032</f>
        <v>56300</v>
      </c>
      <c r="G1031" s="124">
        <f>G1032</f>
        <v>60634</v>
      </c>
      <c r="H1031" s="124">
        <f>H1032</f>
        <v>40749.599999999999</v>
      </c>
      <c r="I1031" s="124">
        <f t="shared" si="489"/>
        <v>72.379396092362342</v>
      </c>
      <c r="J1031" s="134">
        <f t="shared" si="485"/>
        <v>67.205858099416176</v>
      </c>
      <c r="K1031" s="72"/>
    </row>
    <row r="1032" spans="1:11" ht="25.5" x14ac:dyDescent="0.2">
      <c r="A1032" s="162" t="s">
        <v>460</v>
      </c>
      <c r="B1032" s="77" t="s">
        <v>223</v>
      </c>
      <c r="C1032" s="139" t="s">
        <v>458</v>
      </c>
      <c r="D1032" s="82"/>
      <c r="E1032" s="82"/>
      <c r="F1032" s="140">
        <f t="shared" ref="F1032:H1033" si="513">F1033</f>
        <v>56300</v>
      </c>
      <c r="G1032" s="140">
        <f t="shared" si="513"/>
        <v>60634</v>
      </c>
      <c r="H1032" s="140">
        <f t="shared" si="513"/>
        <v>40749.599999999999</v>
      </c>
      <c r="I1032" s="140">
        <f t="shared" si="489"/>
        <v>72.379396092362342</v>
      </c>
      <c r="J1032" s="141">
        <f t="shared" si="485"/>
        <v>67.205858099416176</v>
      </c>
      <c r="K1032" s="72"/>
    </row>
    <row r="1033" spans="1:11" ht="25.5" x14ac:dyDescent="0.2">
      <c r="A1033" s="142" t="s">
        <v>83</v>
      </c>
      <c r="B1033" s="77" t="s">
        <v>223</v>
      </c>
      <c r="C1033" s="139" t="s">
        <v>458</v>
      </c>
      <c r="D1033" s="143" t="s">
        <v>84</v>
      </c>
      <c r="E1033" s="143"/>
      <c r="F1033" s="140">
        <f t="shared" si="513"/>
        <v>56300</v>
      </c>
      <c r="G1033" s="140">
        <f t="shared" si="513"/>
        <v>60634</v>
      </c>
      <c r="H1033" s="140">
        <f t="shared" si="513"/>
        <v>40749.599999999999</v>
      </c>
      <c r="I1033" s="140">
        <f t="shared" si="489"/>
        <v>72.379396092362342</v>
      </c>
      <c r="J1033" s="141">
        <f t="shared" si="485"/>
        <v>67.205858099416176</v>
      </c>
      <c r="K1033" s="72"/>
    </row>
    <row r="1034" spans="1:11" x14ac:dyDescent="0.2">
      <c r="A1034" s="142" t="s">
        <v>85</v>
      </c>
      <c r="B1034" s="77" t="s">
        <v>223</v>
      </c>
      <c r="C1034" s="139" t="s">
        <v>458</v>
      </c>
      <c r="D1034" s="143" t="s">
        <v>86</v>
      </c>
      <c r="E1034" s="143">
        <v>900100</v>
      </c>
      <c r="F1034" s="140">
        <v>56300</v>
      </c>
      <c r="G1034" s="140">
        <v>60634</v>
      </c>
      <c r="H1034" s="140">
        <v>40749.599999999999</v>
      </c>
      <c r="I1034" s="140">
        <f t="shared" si="489"/>
        <v>72.379396092362342</v>
      </c>
      <c r="J1034" s="141">
        <f t="shared" ref="J1034:J1057" si="514">H1034/G1034*100</f>
        <v>67.205858099416176</v>
      </c>
      <c r="K1034" s="72"/>
    </row>
    <row r="1035" spans="1:11" x14ac:dyDescent="0.2">
      <c r="A1035" s="148" t="s">
        <v>417</v>
      </c>
      <c r="B1035" s="80" t="s">
        <v>415</v>
      </c>
      <c r="C1035" s="139"/>
      <c r="D1035" s="143"/>
      <c r="E1035" s="143"/>
      <c r="F1035" s="124">
        <f t="shared" ref="F1035:G1038" si="515">F1036</f>
        <v>9750</v>
      </c>
      <c r="G1035" s="124">
        <f t="shared" si="515"/>
        <v>9750</v>
      </c>
      <c r="H1035" s="124">
        <f t="shared" ref="H1035:H1036" si="516">H1036</f>
        <v>7737.6</v>
      </c>
      <c r="I1035" s="124">
        <f t="shared" si="489"/>
        <v>79.360000000000014</v>
      </c>
      <c r="J1035" s="134">
        <f t="shared" si="514"/>
        <v>79.360000000000014</v>
      </c>
      <c r="K1035" s="73" t="e">
        <f t="shared" ref="K1035" si="517">K1036</f>
        <v>#REF!</v>
      </c>
    </row>
    <row r="1036" spans="1:11" x14ac:dyDescent="0.2">
      <c r="A1036" s="148" t="s">
        <v>418</v>
      </c>
      <c r="B1036" s="80" t="s">
        <v>416</v>
      </c>
      <c r="C1036" s="139"/>
      <c r="D1036" s="143"/>
      <c r="E1036" s="143"/>
      <c r="F1036" s="124">
        <f t="shared" si="515"/>
        <v>9750</v>
      </c>
      <c r="G1036" s="124">
        <f t="shared" si="515"/>
        <v>9750</v>
      </c>
      <c r="H1036" s="124">
        <f t="shared" si="516"/>
        <v>7737.6</v>
      </c>
      <c r="I1036" s="124">
        <f t="shared" si="489"/>
        <v>79.360000000000014</v>
      </c>
      <c r="J1036" s="134">
        <f t="shared" si="514"/>
        <v>79.360000000000014</v>
      </c>
      <c r="K1036" s="73" t="e">
        <f>#REF!</f>
        <v>#REF!</v>
      </c>
    </row>
    <row r="1037" spans="1:11" ht="38.25" x14ac:dyDescent="0.2">
      <c r="A1037" s="151" t="s">
        <v>480</v>
      </c>
      <c r="B1037" s="80" t="s">
        <v>416</v>
      </c>
      <c r="C1037" s="136" t="s">
        <v>156</v>
      </c>
      <c r="D1037" s="87"/>
      <c r="E1037" s="87"/>
      <c r="F1037" s="124">
        <f t="shared" si="515"/>
        <v>9750</v>
      </c>
      <c r="G1037" s="124">
        <f t="shared" si="515"/>
        <v>9750</v>
      </c>
      <c r="H1037" s="124">
        <f t="shared" ref="H1037:H1038" si="518">H1038</f>
        <v>7737.6</v>
      </c>
      <c r="I1037" s="124">
        <f t="shared" si="489"/>
        <v>79.360000000000014</v>
      </c>
      <c r="J1037" s="134">
        <f t="shared" si="514"/>
        <v>79.360000000000014</v>
      </c>
      <c r="K1037" s="72"/>
    </row>
    <row r="1038" spans="1:11" ht="38.25" x14ac:dyDescent="0.2">
      <c r="A1038" s="151" t="s">
        <v>568</v>
      </c>
      <c r="B1038" s="80" t="s">
        <v>416</v>
      </c>
      <c r="C1038" s="136" t="s">
        <v>157</v>
      </c>
      <c r="D1038" s="87"/>
      <c r="E1038" s="87"/>
      <c r="F1038" s="124">
        <f t="shared" si="515"/>
        <v>9750</v>
      </c>
      <c r="G1038" s="124">
        <f t="shared" si="515"/>
        <v>9750</v>
      </c>
      <c r="H1038" s="124">
        <f t="shared" si="518"/>
        <v>7737.6</v>
      </c>
      <c r="I1038" s="124">
        <f t="shared" si="489"/>
        <v>79.360000000000014</v>
      </c>
      <c r="J1038" s="134">
        <f t="shared" si="514"/>
        <v>79.360000000000014</v>
      </c>
      <c r="K1038" s="72"/>
    </row>
    <row r="1039" spans="1:11" ht="25.5" x14ac:dyDescent="0.2">
      <c r="A1039" s="163" t="s">
        <v>569</v>
      </c>
      <c r="B1039" s="80" t="s">
        <v>416</v>
      </c>
      <c r="C1039" s="136" t="s">
        <v>158</v>
      </c>
      <c r="D1039" s="185"/>
      <c r="E1039" s="185"/>
      <c r="F1039" s="124">
        <f>F1040+F1043+F1046</f>
        <v>9750</v>
      </c>
      <c r="G1039" s="124">
        <f>G1040+G1043+G1046</f>
        <v>9750</v>
      </c>
      <c r="H1039" s="124">
        <f t="shared" ref="H1039" si="519">H1040+H1043+H1046</f>
        <v>7737.6</v>
      </c>
      <c r="I1039" s="124">
        <f t="shared" si="489"/>
        <v>79.360000000000014</v>
      </c>
      <c r="J1039" s="134">
        <f t="shared" si="514"/>
        <v>79.360000000000014</v>
      </c>
      <c r="K1039" s="72"/>
    </row>
    <row r="1040" spans="1:11" ht="89.25" x14ac:dyDescent="0.2">
      <c r="A1040" s="162" t="s">
        <v>659</v>
      </c>
      <c r="B1040" s="77" t="s">
        <v>416</v>
      </c>
      <c r="C1040" s="154" t="s">
        <v>657</v>
      </c>
      <c r="D1040" s="91"/>
      <c r="E1040" s="91"/>
      <c r="F1040" s="140">
        <f>F1041</f>
        <v>2</v>
      </c>
      <c r="G1040" s="140">
        <f>G1041</f>
        <v>2</v>
      </c>
      <c r="H1040" s="140">
        <f t="shared" ref="H1040:H1041" si="520">H1041</f>
        <v>2</v>
      </c>
      <c r="I1040" s="140">
        <f t="shared" ref="I1040:I1057" si="521">H1040/F1040*100</f>
        <v>100</v>
      </c>
      <c r="J1040" s="141">
        <f t="shared" si="514"/>
        <v>100</v>
      </c>
      <c r="K1040" s="72"/>
    </row>
    <row r="1041" spans="1:11" ht="25.5" x14ac:dyDescent="0.2">
      <c r="A1041" s="142" t="s">
        <v>67</v>
      </c>
      <c r="B1041" s="77" t="s">
        <v>416</v>
      </c>
      <c r="C1041" s="154" t="s">
        <v>657</v>
      </c>
      <c r="D1041" s="143" t="s">
        <v>68</v>
      </c>
      <c r="E1041" s="143"/>
      <c r="F1041" s="140">
        <f>F1042</f>
        <v>2</v>
      </c>
      <c r="G1041" s="140">
        <f>G1042</f>
        <v>2</v>
      </c>
      <c r="H1041" s="140">
        <f t="shared" si="520"/>
        <v>2</v>
      </c>
      <c r="I1041" s="140">
        <f t="shared" si="521"/>
        <v>100</v>
      </c>
      <c r="J1041" s="141">
        <f t="shared" si="514"/>
        <v>100</v>
      </c>
      <c r="K1041" s="72"/>
    </row>
    <row r="1042" spans="1:11" ht="25.5" x14ac:dyDescent="0.2">
      <c r="A1042" s="142" t="s">
        <v>69</v>
      </c>
      <c r="B1042" s="77" t="s">
        <v>416</v>
      </c>
      <c r="C1042" s="154" t="s">
        <v>657</v>
      </c>
      <c r="D1042" s="143" t="s">
        <v>70</v>
      </c>
      <c r="E1042" s="143">
        <v>900100</v>
      </c>
      <c r="F1042" s="140">
        <v>2</v>
      </c>
      <c r="G1042" s="140">
        <v>2</v>
      </c>
      <c r="H1042" s="140">
        <v>2</v>
      </c>
      <c r="I1042" s="140">
        <f t="shared" si="521"/>
        <v>100</v>
      </c>
      <c r="J1042" s="141">
        <f t="shared" si="514"/>
        <v>100</v>
      </c>
      <c r="K1042" s="72"/>
    </row>
    <row r="1043" spans="1:11" ht="102" x14ac:dyDescent="0.2">
      <c r="A1043" s="162" t="s">
        <v>660</v>
      </c>
      <c r="B1043" s="77" t="s">
        <v>416</v>
      </c>
      <c r="C1043" s="154" t="s">
        <v>658</v>
      </c>
      <c r="D1043" s="91"/>
      <c r="E1043" s="91"/>
      <c r="F1043" s="140">
        <f>F1044</f>
        <v>5158.6000000000004</v>
      </c>
      <c r="G1043" s="140">
        <f>G1044</f>
        <v>5158.6000000000004</v>
      </c>
      <c r="H1043" s="140">
        <f t="shared" ref="H1043:H1044" si="522">H1044</f>
        <v>5158</v>
      </c>
      <c r="I1043" s="140">
        <f t="shared" si="521"/>
        <v>99.988368937308564</v>
      </c>
      <c r="J1043" s="141">
        <f t="shared" si="514"/>
        <v>99.988368937308564</v>
      </c>
      <c r="K1043" s="72"/>
    </row>
    <row r="1044" spans="1:11" ht="25.5" x14ac:dyDescent="0.2">
      <c r="A1044" s="142" t="s">
        <v>67</v>
      </c>
      <c r="B1044" s="77" t="s">
        <v>416</v>
      </c>
      <c r="C1044" s="154" t="s">
        <v>658</v>
      </c>
      <c r="D1044" s="143" t="s">
        <v>68</v>
      </c>
      <c r="E1044" s="143"/>
      <c r="F1044" s="140">
        <f>F1045</f>
        <v>5158.6000000000004</v>
      </c>
      <c r="G1044" s="140">
        <f>G1045</f>
        <v>5158.6000000000004</v>
      </c>
      <c r="H1044" s="140">
        <f t="shared" si="522"/>
        <v>5158</v>
      </c>
      <c r="I1044" s="140">
        <f t="shared" si="521"/>
        <v>99.988368937308564</v>
      </c>
      <c r="J1044" s="141">
        <f t="shared" si="514"/>
        <v>99.988368937308564</v>
      </c>
      <c r="K1044" s="72"/>
    </row>
    <row r="1045" spans="1:11" ht="25.5" x14ac:dyDescent="0.2">
      <c r="A1045" s="142" t="s">
        <v>69</v>
      </c>
      <c r="B1045" s="77" t="s">
        <v>416</v>
      </c>
      <c r="C1045" s="154" t="s">
        <v>658</v>
      </c>
      <c r="D1045" s="143" t="s">
        <v>70</v>
      </c>
      <c r="E1045" s="143">
        <v>900100</v>
      </c>
      <c r="F1045" s="140">
        <v>5158.6000000000004</v>
      </c>
      <c r="G1045" s="140">
        <v>5158.6000000000004</v>
      </c>
      <c r="H1045" s="140">
        <v>5158</v>
      </c>
      <c r="I1045" s="140">
        <f t="shared" si="521"/>
        <v>99.988368937308564</v>
      </c>
      <c r="J1045" s="141">
        <f t="shared" si="514"/>
        <v>99.988368937308564</v>
      </c>
      <c r="K1045" s="72"/>
    </row>
    <row r="1046" spans="1:11" ht="153" x14ac:dyDescent="0.2">
      <c r="A1046" s="142" t="s">
        <v>693</v>
      </c>
      <c r="B1046" s="77" t="s">
        <v>416</v>
      </c>
      <c r="C1046" s="154" t="s">
        <v>692</v>
      </c>
      <c r="D1046" s="143"/>
      <c r="E1046" s="143"/>
      <c r="F1046" s="140">
        <f>F1047</f>
        <v>4589.3999999999996</v>
      </c>
      <c r="G1046" s="140">
        <f>G1047</f>
        <v>4589.3999999999996</v>
      </c>
      <c r="H1046" s="140">
        <f t="shared" ref="H1046:H1047" si="523">H1047</f>
        <v>2577.6</v>
      </c>
      <c r="I1046" s="140">
        <f t="shared" si="521"/>
        <v>56.16420447117271</v>
      </c>
      <c r="J1046" s="141">
        <f t="shared" si="514"/>
        <v>56.16420447117271</v>
      </c>
      <c r="K1046" s="72"/>
    </row>
    <row r="1047" spans="1:11" ht="25.5" x14ac:dyDescent="0.2">
      <c r="A1047" s="142" t="s">
        <v>67</v>
      </c>
      <c r="B1047" s="77" t="s">
        <v>416</v>
      </c>
      <c r="C1047" s="154" t="s">
        <v>692</v>
      </c>
      <c r="D1047" s="143" t="s">
        <v>68</v>
      </c>
      <c r="E1047" s="143"/>
      <c r="F1047" s="140">
        <f>F1048</f>
        <v>4589.3999999999996</v>
      </c>
      <c r="G1047" s="140">
        <f>G1048</f>
        <v>4589.3999999999996</v>
      </c>
      <c r="H1047" s="140">
        <f t="shared" si="523"/>
        <v>2577.6</v>
      </c>
      <c r="I1047" s="140">
        <f t="shared" si="521"/>
        <v>56.16420447117271</v>
      </c>
      <c r="J1047" s="141">
        <f t="shared" si="514"/>
        <v>56.16420447117271</v>
      </c>
      <c r="K1047" s="72"/>
    </row>
    <row r="1048" spans="1:11" ht="25.5" x14ac:dyDescent="0.2">
      <c r="A1048" s="142" t="s">
        <v>69</v>
      </c>
      <c r="B1048" s="77" t="s">
        <v>416</v>
      </c>
      <c r="C1048" s="154" t="s">
        <v>692</v>
      </c>
      <c r="D1048" s="143" t="s">
        <v>70</v>
      </c>
      <c r="E1048" s="143">
        <v>900100</v>
      </c>
      <c r="F1048" s="140">
        <v>4589.3999999999996</v>
      </c>
      <c r="G1048" s="140">
        <v>4589.3999999999996</v>
      </c>
      <c r="H1048" s="140">
        <v>2577.6</v>
      </c>
      <c r="I1048" s="140">
        <f t="shared" si="521"/>
        <v>56.16420447117271</v>
      </c>
      <c r="J1048" s="141">
        <f t="shared" si="514"/>
        <v>56.16420447117271</v>
      </c>
      <c r="K1048" s="72"/>
    </row>
    <row r="1049" spans="1:11" ht="23.25" customHeight="1" x14ac:dyDescent="0.2">
      <c r="A1049" s="119" t="s">
        <v>471</v>
      </c>
      <c r="B1049" s="80" t="s">
        <v>370</v>
      </c>
      <c r="C1049" s="139"/>
      <c r="D1049" s="143"/>
      <c r="E1049" s="143"/>
      <c r="F1049" s="124">
        <f t="shared" ref="F1049:G1051" si="524">F1050</f>
        <v>5000</v>
      </c>
      <c r="G1049" s="124">
        <f t="shared" si="524"/>
        <v>5000</v>
      </c>
      <c r="H1049" s="124">
        <f t="shared" ref="H1049:H1051" si="525">H1050</f>
        <v>0</v>
      </c>
      <c r="I1049" s="140">
        <f t="shared" si="521"/>
        <v>0</v>
      </c>
      <c r="J1049" s="134">
        <f t="shared" si="514"/>
        <v>0</v>
      </c>
      <c r="K1049" s="72"/>
    </row>
    <row r="1050" spans="1:11" x14ac:dyDescent="0.2">
      <c r="A1050" s="95" t="s">
        <v>650</v>
      </c>
      <c r="B1050" s="80" t="s">
        <v>224</v>
      </c>
      <c r="C1050" s="139"/>
      <c r="D1050" s="143"/>
      <c r="E1050" s="143"/>
      <c r="F1050" s="124">
        <f t="shared" si="524"/>
        <v>5000</v>
      </c>
      <c r="G1050" s="124">
        <f t="shared" si="524"/>
        <v>5000</v>
      </c>
      <c r="H1050" s="124">
        <f t="shared" si="525"/>
        <v>0</v>
      </c>
      <c r="I1050" s="140">
        <f t="shared" si="521"/>
        <v>0</v>
      </c>
      <c r="J1050" s="134">
        <f t="shared" si="514"/>
        <v>0</v>
      </c>
      <c r="K1050" s="72"/>
    </row>
    <row r="1051" spans="1:11" ht="25.5" x14ac:dyDescent="0.2">
      <c r="A1051" s="135" t="s">
        <v>600</v>
      </c>
      <c r="B1051" s="80" t="s">
        <v>224</v>
      </c>
      <c r="C1051" s="136" t="s">
        <v>174</v>
      </c>
      <c r="D1051" s="146"/>
      <c r="E1051" s="146"/>
      <c r="F1051" s="124">
        <f t="shared" si="524"/>
        <v>5000</v>
      </c>
      <c r="G1051" s="124">
        <f t="shared" si="524"/>
        <v>5000</v>
      </c>
      <c r="H1051" s="124">
        <f t="shared" si="525"/>
        <v>0</v>
      </c>
      <c r="I1051" s="140">
        <f t="shared" si="521"/>
        <v>0</v>
      </c>
      <c r="J1051" s="134">
        <f t="shared" si="514"/>
        <v>0</v>
      </c>
      <c r="K1051" s="72"/>
    </row>
    <row r="1052" spans="1:11" x14ac:dyDescent="0.2">
      <c r="A1052" s="135" t="s">
        <v>641</v>
      </c>
      <c r="B1052" s="80" t="s">
        <v>224</v>
      </c>
      <c r="C1052" s="136" t="s">
        <v>412</v>
      </c>
      <c r="D1052" s="143"/>
      <c r="E1052" s="143"/>
      <c r="F1052" s="124">
        <f t="shared" ref="F1052:H1055" si="526">F1053</f>
        <v>5000</v>
      </c>
      <c r="G1052" s="124">
        <f t="shared" si="526"/>
        <v>5000</v>
      </c>
      <c r="H1052" s="124">
        <f t="shared" si="526"/>
        <v>0</v>
      </c>
      <c r="I1052" s="140">
        <f t="shared" si="521"/>
        <v>0</v>
      </c>
      <c r="J1052" s="134">
        <f t="shared" si="514"/>
        <v>0</v>
      </c>
      <c r="K1052" s="72"/>
    </row>
    <row r="1053" spans="1:11" ht="25.5" x14ac:dyDescent="0.2">
      <c r="A1053" s="144" t="s">
        <v>642</v>
      </c>
      <c r="B1053" s="80" t="s">
        <v>224</v>
      </c>
      <c r="C1053" s="136" t="s">
        <v>413</v>
      </c>
      <c r="D1053" s="143"/>
      <c r="E1053" s="143"/>
      <c r="F1053" s="124">
        <f>F1054</f>
        <v>5000</v>
      </c>
      <c r="G1053" s="124">
        <f>G1054</f>
        <v>5000</v>
      </c>
      <c r="H1053" s="124">
        <f t="shared" si="526"/>
        <v>0</v>
      </c>
      <c r="I1053" s="140">
        <f t="shared" si="521"/>
        <v>0</v>
      </c>
      <c r="J1053" s="134">
        <f t="shared" si="514"/>
        <v>0</v>
      </c>
      <c r="K1053" s="72"/>
    </row>
    <row r="1054" spans="1:11" x14ac:dyDescent="0.2">
      <c r="A1054" s="152" t="s">
        <v>136</v>
      </c>
      <c r="B1054" s="77" t="s">
        <v>224</v>
      </c>
      <c r="C1054" s="139" t="s">
        <v>649</v>
      </c>
      <c r="D1054" s="143"/>
      <c r="E1054" s="143"/>
      <c r="F1054" s="140">
        <f>F1055</f>
        <v>5000</v>
      </c>
      <c r="G1054" s="140">
        <f>G1055</f>
        <v>5000</v>
      </c>
      <c r="H1054" s="140">
        <f t="shared" si="526"/>
        <v>0</v>
      </c>
      <c r="I1054" s="140">
        <f t="shared" si="521"/>
        <v>0</v>
      </c>
      <c r="J1054" s="141">
        <f t="shared" si="514"/>
        <v>0</v>
      </c>
      <c r="K1054" s="72"/>
    </row>
    <row r="1055" spans="1:11" x14ac:dyDescent="0.2">
      <c r="A1055" s="142" t="s">
        <v>135</v>
      </c>
      <c r="B1055" s="77" t="s">
        <v>224</v>
      </c>
      <c r="C1055" s="139" t="s">
        <v>649</v>
      </c>
      <c r="D1055" s="143">
        <v>700</v>
      </c>
      <c r="E1055" s="143"/>
      <c r="F1055" s="140">
        <f t="shared" si="526"/>
        <v>5000</v>
      </c>
      <c r="G1055" s="140">
        <f t="shared" si="526"/>
        <v>5000</v>
      </c>
      <c r="H1055" s="140">
        <f t="shared" si="526"/>
        <v>0</v>
      </c>
      <c r="I1055" s="140">
        <f t="shared" si="521"/>
        <v>0</v>
      </c>
      <c r="J1055" s="141">
        <f t="shared" si="514"/>
        <v>0</v>
      </c>
      <c r="K1055" s="72"/>
    </row>
    <row r="1056" spans="1:11" x14ac:dyDescent="0.2">
      <c r="A1056" s="142" t="s">
        <v>136</v>
      </c>
      <c r="B1056" s="77" t="s">
        <v>224</v>
      </c>
      <c r="C1056" s="139" t="s">
        <v>649</v>
      </c>
      <c r="D1056" s="143">
        <v>730</v>
      </c>
      <c r="E1056" s="143">
        <v>900100</v>
      </c>
      <c r="F1056" s="140">
        <v>5000</v>
      </c>
      <c r="G1056" s="140">
        <v>5000</v>
      </c>
      <c r="H1056" s="140">
        <v>0</v>
      </c>
      <c r="I1056" s="140">
        <f t="shared" si="521"/>
        <v>0</v>
      </c>
      <c r="J1056" s="141">
        <f t="shared" si="514"/>
        <v>0</v>
      </c>
      <c r="K1056" s="72"/>
    </row>
    <row r="1057" spans="1:11" ht="13.5" thickBot="1" x14ac:dyDescent="0.25">
      <c r="A1057" s="216" t="s">
        <v>31</v>
      </c>
      <c r="B1057" s="217"/>
      <c r="C1057" s="217"/>
      <c r="D1057" s="217"/>
      <c r="E1057" s="189"/>
      <c r="F1057" s="190">
        <f>F10+F186+F194+F257+F384+F548+F570+F897+F953+F1007+F1049+F1035</f>
        <v>6555171.0999999996</v>
      </c>
      <c r="G1057" s="190">
        <f>G10+G186+G194+G257+G384+G548+G570+G897+G953+G1007+G1049+G1035</f>
        <v>6597405.5</v>
      </c>
      <c r="H1057" s="190">
        <f>H10+H186+H194+H257+H384+H548+H570+H897+H953+H1007+H1049+H1035</f>
        <v>3225652</v>
      </c>
      <c r="I1057" s="190">
        <f t="shared" si="521"/>
        <v>49.20774684279408</v>
      </c>
      <c r="J1057" s="271">
        <f t="shared" si="514"/>
        <v>48.892735182034819</v>
      </c>
      <c r="K1057" s="72"/>
    </row>
    <row r="1060" spans="1:11" x14ac:dyDescent="0.2">
      <c r="H1060" s="191"/>
      <c r="I1060" s="191"/>
      <c r="J1060" s="191"/>
    </row>
    <row r="1061" spans="1:11" x14ac:dyDescent="0.2">
      <c r="H1061" s="191"/>
    </row>
    <row r="1064" spans="1:11" x14ac:dyDescent="0.2">
      <c r="E1064" s="191"/>
    </row>
  </sheetData>
  <autoFilter ref="B1:L1057" xr:uid="{00000000-0009-0000-0000-000000000000}"/>
  <mergeCells count="16">
    <mergeCell ref="A1057:D1057"/>
    <mergeCell ref="A6:A8"/>
    <mergeCell ref="B7:B8"/>
    <mergeCell ref="C7:C8"/>
    <mergeCell ref="D7:D8"/>
    <mergeCell ref="B6:E6"/>
    <mergeCell ref="E7:E8"/>
    <mergeCell ref="A4:J4"/>
    <mergeCell ref="H6:H8"/>
    <mergeCell ref="J6:J8"/>
    <mergeCell ref="F5:J5"/>
    <mergeCell ref="F2:J2"/>
    <mergeCell ref="F3:J3"/>
    <mergeCell ref="F6:F8"/>
    <mergeCell ref="G6:G8"/>
    <mergeCell ref="I6:I8"/>
  </mergeCells>
  <phoneticPr fontId="4" type="noConversion"/>
  <pageMargins left="0.98425196850393704" right="0.62992125984251968" top="0.39370078740157483" bottom="0.39370078740157483" header="0.11811023622047245" footer="0.11811023622047245"/>
  <pageSetup scale="51" fitToHeight="25" orientation="portrait" r:id="rId1"/>
  <rowBreaks count="1" manualBreakCount="1">
    <brk id="36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29"/>
  <sheetViews>
    <sheetView zoomScale="145" zoomScaleNormal="145" workbookViewId="0">
      <selection activeCell="S2" sqref="S1:S1048576"/>
    </sheetView>
  </sheetViews>
  <sheetFormatPr defaultColWidth="9.140625" defaultRowHeight="12.75" x14ac:dyDescent="0.2"/>
  <cols>
    <col min="1" max="13" width="0.5703125" style="28" customWidth="1" collapsed="1"/>
    <col min="14" max="15" width="35.5703125" style="28" customWidth="1" collapsed="1"/>
    <col min="16" max="17" width="5.5703125" style="28" customWidth="1" collapsed="1"/>
    <col min="18" max="18" width="10.5703125" style="28" customWidth="1" collapsed="1"/>
    <col min="19" max="19" width="4.5703125" style="28" customWidth="1" collapsed="1"/>
    <col min="20" max="20" width="9.85546875" style="28" customWidth="1" collapsed="1"/>
    <col min="21" max="21" width="10" style="28" customWidth="1" collapsed="1"/>
    <col min="22" max="22" width="10.140625" style="28" customWidth="1" collapsed="1"/>
    <col min="23" max="23" width="9.85546875" style="28" customWidth="1" collapsed="1"/>
    <col min="24" max="24" width="14.42578125" style="28" customWidth="1" collapsed="1"/>
    <col min="25" max="25" width="12.5703125" style="28" customWidth="1" collapsed="1"/>
    <col min="26" max="26" width="2.42578125" style="28" customWidth="1" collapsed="1"/>
    <col min="27" max="27" width="14.42578125" style="28" customWidth="1" collapsed="1"/>
    <col min="28" max="28" width="0.5703125" style="28" customWidth="1" collapsed="1"/>
    <col min="29" max="974" width="8.5703125" style="28" customWidth="1" collapsed="1"/>
    <col min="975" max="16384" width="9.140625" style="28" collapsed="1"/>
  </cols>
  <sheetData>
    <row r="1" spans="1:27" ht="15" x14ac:dyDescent="0.25">
      <c r="A1" s="1"/>
      <c r="B1" s="241" t="s">
        <v>0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</row>
    <row r="2" spans="1:27" hidden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x14ac:dyDescent="0.2">
      <c r="A3" s="3"/>
      <c r="B3" s="242" t="s">
        <v>1</v>
      </c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</row>
    <row r="4" spans="1:27" ht="9" customHeight="1" x14ac:dyDescent="0.2">
      <c r="A4" s="2"/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x14ac:dyDescent="0.2">
      <c r="A5" s="3"/>
      <c r="B5" s="242" t="s">
        <v>2</v>
      </c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</row>
    <row r="6" spans="1:27" ht="18.75" customHeight="1" thickBot="1" x14ac:dyDescent="0.25">
      <c r="A6" s="2"/>
      <c r="B6" s="245" t="s">
        <v>44</v>
      </c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s="34" customFormat="1" ht="23.25" customHeight="1" thickBot="1" x14ac:dyDescent="0.25">
      <c r="A7" s="21"/>
      <c r="B7" s="243" t="s">
        <v>3</v>
      </c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2" t="s">
        <v>4</v>
      </c>
      <c r="Q7" s="22" t="s">
        <v>5</v>
      </c>
      <c r="R7" s="23" t="s">
        <v>6</v>
      </c>
      <c r="S7" s="23" t="s">
        <v>7</v>
      </c>
      <c r="T7" s="23" t="s">
        <v>41</v>
      </c>
      <c r="U7" s="23" t="s">
        <v>45</v>
      </c>
      <c r="V7" s="23" t="s">
        <v>53</v>
      </c>
      <c r="W7" s="23" t="s">
        <v>51</v>
      </c>
      <c r="X7" s="23" t="s">
        <v>8</v>
      </c>
      <c r="Y7" s="244" t="s">
        <v>9</v>
      </c>
      <c r="Z7" s="244"/>
      <c r="AA7" s="33" t="s">
        <v>10</v>
      </c>
    </row>
    <row r="8" spans="1:27" ht="13.5" thickBot="1" x14ac:dyDescent="0.25">
      <c r="A8" s="4"/>
      <c r="B8" s="229" t="s">
        <v>11</v>
      </c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30" t="s">
        <v>11</v>
      </c>
      <c r="Q8" s="30" t="s">
        <v>11</v>
      </c>
      <c r="R8" s="30" t="s">
        <v>11</v>
      </c>
      <c r="S8" s="30" t="s">
        <v>11</v>
      </c>
      <c r="T8" s="30" t="s">
        <v>11</v>
      </c>
      <c r="U8" s="30" t="s">
        <v>11</v>
      </c>
      <c r="V8" s="30" t="s">
        <v>11</v>
      </c>
      <c r="W8" s="30" t="s">
        <v>11</v>
      </c>
      <c r="X8" s="30" t="s">
        <v>11</v>
      </c>
      <c r="Y8" s="230" t="s">
        <v>11</v>
      </c>
      <c r="Z8" s="230"/>
      <c r="AA8" s="35" t="s">
        <v>11</v>
      </c>
    </row>
    <row r="9" spans="1:27" x14ac:dyDescent="0.2">
      <c r="A9" s="4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</row>
    <row r="10" spans="1:27" ht="12.75" customHeight="1" x14ac:dyDescent="0.2">
      <c r="A10" s="5"/>
      <c r="B10" s="231" t="s">
        <v>12</v>
      </c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9" t="s">
        <v>13</v>
      </c>
      <c r="Q10" s="9"/>
      <c r="R10" s="9"/>
      <c r="S10" s="9"/>
      <c r="T10" s="9"/>
      <c r="U10" s="9"/>
      <c r="V10" s="9"/>
      <c r="W10" s="9"/>
      <c r="X10" s="38" t="s">
        <v>14</v>
      </c>
      <c r="Y10" s="232" t="s">
        <v>15</v>
      </c>
      <c r="Z10" s="232"/>
      <c r="AA10" s="39" t="s">
        <v>16</v>
      </c>
    </row>
    <row r="11" spans="1:27" ht="14.25" customHeight="1" x14ac:dyDescent="0.2">
      <c r="A11" s="5"/>
      <c r="B11" s="16"/>
      <c r="C11" s="233" t="s">
        <v>17</v>
      </c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10" t="s">
        <v>13</v>
      </c>
      <c r="Q11" s="10" t="s">
        <v>18</v>
      </c>
      <c r="R11" s="10"/>
      <c r="S11" s="10"/>
      <c r="T11" s="10"/>
      <c r="U11" s="10"/>
      <c r="V11" s="10"/>
      <c r="W11" s="10"/>
      <c r="X11" s="40" t="s">
        <v>14</v>
      </c>
      <c r="Y11" s="234" t="s">
        <v>15</v>
      </c>
      <c r="Z11" s="234"/>
      <c r="AA11" s="41" t="s">
        <v>16</v>
      </c>
    </row>
    <row r="12" spans="1:27" ht="14.25" customHeight="1" x14ac:dyDescent="0.2">
      <c r="A12" s="5"/>
      <c r="B12" s="16"/>
      <c r="C12" s="42"/>
      <c r="D12" s="240" t="s">
        <v>19</v>
      </c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11" t="s">
        <v>13</v>
      </c>
      <c r="Q12" s="11" t="s">
        <v>20</v>
      </c>
      <c r="R12" s="11"/>
      <c r="S12" s="11"/>
      <c r="T12" s="11"/>
      <c r="U12" s="11"/>
      <c r="V12" s="11"/>
      <c r="W12" s="11"/>
      <c r="X12" s="27" t="s">
        <v>14</v>
      </c>
      <c r="Y12" s="235" t="s">
        <v>15</v>
      </c>
      <c r="Z12" s="235"/>
      <c r="AA12" s="43" t="s">
        <v>16</v>
      </c>
    </row>
    <row r="13" spans="1:27" ht="12.75" customHeight="1" x14ac:dyDescent="0.2">
      <c r="A13" s="5"/>
      <c r="B13" s="16"/>
      <c r="C13" s="42"/>
      <c r="D13" s="44"/>
      <c r="E13" s="236" t="s">
        <v>21</v>
      </c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12" t="s">
        <v>13</v>
      </c>
      <c r="Q13" s="12" t="s">
        <v>20</v>
      </c>
      <c r="R13" s="12" t="s">
        <v>22</v>
      </c>
      <c r="S13" s="12"/>
      <c r="T13" s="12"/>
      <c r="U13" s="12"/>
      <c r="V13" s="12"/>
      <c r="W13" s="12"/>
      <c r="X13" s="45" t="s">
        <v>14</v>
      </c>
      <c r="Y13" s="237" t="s">
        <v>15</v>
      </c>
      <c r="Z13" s="237"/>
      <c r="AA13" s="46" t="s">
        <v>16</v>
      </c>
    </row>
    <row r="14" spans="1:27" ht="12.75" customHeight="1" x14ac:dyDescent="0.2">
      <c r="A14" s="5"/>
      <c r="B14" s="16"/>
      <c r="C14" s="42"/>
      <c r="D14" s="44"/>
      <c r="E14" s="17"/>
      <c r="F14" s="238" t="s">
        <v>23</v>
      </c>
      <c r="G14" s="238"/>
      <c r="H14" s="238"/>
      <c r="I14" s="238"/>
      <c r="J14" s="238"/>
      <c r="K14" s="238"/>
      <c r="L14" s="238"/>
      <c r="M14" s="238"/>
      <c r="N14" s="238"/>
      <c r="O14" s="238"/>
      <c r="P14" s="13" t="s">
        <v>13</v>
      </c>
      <c r="Q14" s="13" t="s">
        <v>20</v>
      </c>
      <c r="R14" s="13" t="s">
        <v>24</v>
      </c>
      <c r="S14" s="13"/>
      <c r="T14" s="13"/>
      <c r="U14" s="13"/>
      <c r="V14" s="13"/>
      <c r="W14" s="13"/>
      <c r="X14" s="47" t="s">
        <v>14</v>
      </c>
      <c r="Y14" s="239" t="s">
        <v>15</v>
      </c>
      <c r="Z14" s="239"/>
      <c r="AA14" s="48" t="s">
        <v>16</v>
      </c>
    </row>
    <row r="15" spans="1:27" ht="12.75" customHeight="1" x14ac:dyDescent="0.2">
      <c r="A15" s="5"/>
      <c r="B15" s="16"/>
      <c r="C15" s="42"/>
      <c r="D15" s="44"/>
      <c r="E15" s="17"/>
      <c r="F15" s="18"/>
      <c r="G15" s="246" t="s">
        <v>25</v>
      </c>
      <c r="H15" s="246"/>
      <c r="I15" s="246"/>
      <c r="J15" s="246"/>
      <c r="K15" s="246"/>
      <c r="L15" s="246"/>
      <c r="M15" s="246"/>
      <c r="N15" s="246"/>
      <c r="O15" s="246"/>
      <c r="P15" s="14" t="s">
        <v>13</v>
      </c>
      <c r="Q15" s="14" t="s">
        <v>20</v>
      </c>
      <c r="R15" s="14" t="s">
        <v>26</v>
      </c>
      <c r="S15" s="14"/>
      <c r="T15" s="14"/>
      <c r="U15" s="14"/>
      <c r="V15" s="14"/>
      <c r="W15" s="14"/>
      <c r="X15" s="49" t="s">
        <v>14</v>
      </c>
      <c r="Y15" s="247" t="s">
        <v>15</v>
      </c>
      <c r="Z15" s="247"/>
      <c r="AA15" s="50" t="s">
        <v>16</v>
      </c>
    </row>
    <row r="16" spans="1:27" ht="12.75" customHeight="1" x14ac:dyDescent="0.2">
      <c r="A16" s="5"/>
      <c r="B16" s="16"/>
      <c r="C16" s="42"/>
      <c r="D16" s="44"/>
      <c r="E16" s="17"/>
      <c r="F16" s="18"/>
      <c r="G16" s="19"/>
      <c r="H16" s="248" t="s">
        <v>27</v>
      </c>
      <c r="I16" s="248"/>
      <c r="J16" s="248"/>
      <c r="K16" s="248"/>
      <c r="L16" s="248"/>
      <c r="M16" s="248"/>
      <c r="N16" s="248"/>
      <c r="O16" s="248"/>
      <c r="P16" s="15" t="s">
        <v>13</v>
      </c>
      <c r="Q16" s="15" t="s">
        <v>20</v>
      </c>
      <c r="R16" s="15" t="s">
        <v>28</v>
      </c>
      <c r="S16" s="15"/>
      <c r="T16" s="15"/>
      <c r="U16" s="15"/>
      <c r="V16" s="15"/>
      <c r="W16" s="15"/>
      <c r="X16" s="51" t="s">
        <v>14</v>
      </c>
      <c r="Y16" s="249" t="s">
        <v>15</v>
      </c>
      <c r="Z16" s="249"/>
      <c r="AA16" s="52" t="s">
        <v>16</v>
      </c>
    </row>
    <row r="17" spans="1:30" ht="12.75" customHeight="1" x14ac:dyDescent="0.2">
      <c r="A17" s="5"/>
      <c r="B17" s="16"/>
      <c r="C17" s="42"/>
      <c r="D17" s="44"/>
      <c r="E17" s="17"/>
      <c r="F17" s="18"/>
      <c r="G17" s="19"/>
      <c r="H17" s="20"/>
      <c r="I17" s="251" t="s">
        <v>55</v>
      </c>
      <c r="J17" s="252"/>
      <c r="K17" s="252"/>
      <c r="L17" s="252"/>
      <c r="M17" s="252"/>
      <c r="N17" s="252"/>
      <c r="O17" s="253"/>
      <c r="P17" s="64" t="s">
        <v>13</v>
      </c>
      <c r="Q17" s="64" t="s">
        <v>20</v>
      </c>
      <c r="R17" s="64" t="s">
        <v>28</v>
      </c>
      <c r="S17" s="64" t="s">
        <v>57</v>
      </c>
      <c r="T17" s="64"/>
      <c r="U17" s="64"/>
      <c r="V17" s="64"/>
      <c r="W17" s="64"/>
      <c r="X17" s="65" t="s">
        <v>14</v>
      </c>
      <c r="Y17" s="250" t="s">
        <v>15</v>
      </c>
      <c r="Z17" s="250"/>
      <c r="AA17" s="66" t="s">
        <v>16</v>
      </c>
      <c r="AD17" s="28" t="s">
        <v>47</v>
      </c>
    </row>
    <row r="18" spans="1:30" ht="12.75" customHeight="1" x14ac:dyDescent="0.2">
      <c r="A18" s="5"/>
      <c r="B18" s="16"/>
      <c r="C18" s="42"/>
      <c r="D18" s="44"/>
      <c r="E18" s="17"/>
      <c r="F18" s="18"/>
      <c r="G18" s="19"/>
      <c r="H18" s="20"/>
      <c r="I18" s="226" t="s">
        <v>56</v>
      </c>
      <c r="J18" s="227"/>
      <c r="K18" s="227"/>
      <c r="L18" s="227"/>
      <c r="M18" s="227"/>
      <c r="N18" s="227"/>
      <c r="O18" s="228"/>
      <c r="P18" s="26" t="s">
        <v>13</v>
      </c>
      <c r="Q18" s="26" t="s">
        <v>20</v>
      </c>
      <c r="R18" s="26" t="s">
        <v>28</v>
      </c>
      <c r="S18" s="26" t="s">
        <v>58</v>
      </c>
      <c r="T18" s="26"/>
      <c r="U18" s="26"/>
      <c r="V18" s="26"/>
      <c r="W18" s="26"/>
      <c r="X18" s="53" t="s">
        <v>14</v>
      </c>
      <c r="Y18" s="224" t="s">
        <v>15</v>
      </c>
      <c r="Z18" s="224"/>
      <c r="AA18" s="54" t="s">
        <v>16</v>
      </c>
    </row>
    <row r="19" spans="1:30" ht="12.75" customHeight="1" x14ac:dyDescent="0.2">
      <c r="A19" s="5"/>
      <c r="B19" s="16"/>
      <c r="C19" s="42"/>
      <c r="D19" s="44"/>
      <c r="E19" s="17"/>
      <c r="F19" s="18"/>
      <c r="G19" s="19"/>
      <c r="H19" s="20"/>
      <c r="I19" s="221" t="s">
        <v>29</v>
      </c>
      <c r="J19" s="222"/>
      <c r="K19" s="222"/>
      <c r="L19" s="222"/>
      <c r="M19" s="222"/>
      <c r="N19" s="222"/>
      <c r="O19" s="223"/>
      <c r="P19" s="67" t="s">
        <v>13</v>
      </c>
      <c r="Q19" s="67" t="s">
        <v>20</v>
      </c>
      <c r="R19" s="67" t="s">
        <v>28</v>
      </c>
      <c r="S19" s="67" t="s">
        <v>30</v>
      </c>
      <c r="T19" s="67"/>
      <c r="U19" s="67"/>
      <c r="V19" s="67"/>
      <c r="W19" s="67"/>
      <c r="X19" s="68" t="s">
        <v>14</v>
      </c>
      <c r="Y19" s="225" t="s">
        <v>15</v>
      </c>
      <c r="Z19" s="225"/>
      <c r="AA19" s="69" t="s">
        <v>16</v>
      </c>
    </row>
    <row r="20" spans="1:30" ht="12.75" customHeight="1" x14ac:dyDescent="0.2">
      <c r="A20" s="5"/>
      <c r="B20" s="16"/>
      <c r="C20" s="42"/>
      <c r="D20" s="44"/>
      <c r="E20" s="17"/>
      <c r="F20" s="18"/>
      <c r="G20" s="19"/>
      <c r="H20" s="20"/>
      <c r="I20" s="24"/>
      <c r="J20" s="262" t="s">
        <v>42</v>
      </c>
      <c r="K20" s="263"/>
      <c r="L20" s="263"/>
      <c r="M20" s="263"/>
      <c r="N20" s="263"/>
      <c r="O20" s="264"/>
      <c r="P20" s="55" t="s">
        <v>13</v>
      </c>
      <c r="Q20" s="55" t="s">
        <v>20</v>
      </c>
      <c r="R20" s="55" t="s">
        <v>28</v>
      </c>
      <c r="S20" s="55" t="s">
        <v>30</v>
      </c>
      <c r="T20" s="29" t="s">
        <v>43</v>
      </c>
      <c r="U20" s="29"/>
      <c r="V20" s="29"/>
      <c r="W20" s="29"/>
      <c r="X20" s="56" t="s">
        <v>14</v>
      </c>
      <c r="Y20" s="254" t="s">
        <v>15</v>
      </c>
      <c r="Z20" s="254"/>
      <c r="AA20" s="57" t="s">
        <v>16</v>
      </c>
    </row>
    <row r="21" spans="1:30" ht="12.75" customHeight="1" x14ac:dyDescent="0.2">
      <c r="A21" s="5"/>
      <c r="B21" s="16"/>
      <c r="C21" s="42"/>
      <c r="D21" s="44"/>
      <c r="E21" s="17"/>
      <c r="F21" s="18"/>
      <c r="G21" s="19"/>
      <c r="H21" s="20"/>
      <c r="I21" s="24"/>
      <c r="J21" s="31"/>
      <c r="K21" s="262" t="s">
        <v>49</v>
      </c>
      <c r="L21" s="263"/>
      <c r="M21" s="263"/>
      <c r="N21" s="263"/>
      <c r="O21" s="264"/>
      <c r="P21" s="55" t="s">
        <v>13</v>
      </c>
      <c r="Q21" s="55" t="s">
        <v>20</v>
      </c>
      <c r="R21" s="55" t="s">
        <v>28</v>
      </c>
      <c r="S21" s="55" t="s">
        <v>30</v>
      </c>
      <c r="T21" s="29" t="s">
        <v>43</v>
      </c>
      <c r="U21" s="29" t="s">
        <v>46</v>
      </c>
      <c r="V21" s="29"/>
      <c r="W21" s="29"/>
      <c r="X21" s="56" t="s">
        <v>14</v>
      </c>
      <c r="Y21" s="254" t="s">
        <v>15</v>
      </c>
      <c r="Z21" s="254"/>
      <c r="AA21" s="57" t="s">
        <v>16</v>
      </c>
    </row>
    <row r="22" spans="1:30" ht="12.75" customHeight="1" x14ac:dyDescent="0.2">
      <c r="A22" s="5"/>
      <c r="B22" s="16"/>
      <c r="C22" s="42"/>
      <c r="D22" s="44"/>
      <c r="E22" s="17"/>
      <c r="F22" s="18"/>
      <c r="G22" s="19"/>
      <c r="H22" s="20"/>
      <c r="I22" s="24"/>
      <c r="J22" s="31"/>
      <c r="K22" s="31"/>
      <c r="L22" s="262" t="s">
        <v>54</v>
      </c>
      <c r="M22" s="263"/>
      <c r="N22" s="263"/>
      <c r="O22" s="264"/>
      <c r="P22" s="55" t="s">
        <v>13</v>
      </c>
      <c r="Q22" s="55" t="s">
        <v>20</v>
      </c>
      <c r="R22" s="55" t="s">
        <v>28</v>
      </c>
      <c r="S22" s="55" t="s">
        <v>30</v>
      </c>
      <c r="T22" s="29" t="s">
        <v>43</v>
      </c>
      <c r="U22" s="29" t="s">
        <v>46</v>
      </c>
      <c r="V22" s="29" t="s">
        <v>52</v>
      </c>
      <c r="W22" s="29"/>
      <c r="X22" s="56" t="s">
        <v>14</v>
      </c>
      <c r="Y22" s="254" t="s">
        <v>15</v>
      </c>
      <c r="Z22" s="254"/>
      <c r="AA22" s="57" t="s">
        <v>16</v>
      </c>
    </row>
    <row r="23" spans="1:30" ht="12.75" customHeight="1" x14ac:dyDescent="0.2">
      <c r="A23" s="5"/>
      <c r="B23" s="16"/>
      <c r="C23" s="42"/>
      <c r="D23" s="44"/>
      <c r="E23" s="17"/>
      <c r="F23" s="18"/>
      <c r="G23" s="19"/>
      <c r="H23" s="20"/>
      <c r="I23" s="24"/>
      <c r="J23" s="32"/>
      <c r="K23" s="32"/>
      <c r="L23" s="32"/>
      <c r="M23" s="265" t="s">
        <v>50</v>
      </c>
      <c r="N23" s="266"/>
      <c r="O23" s="267"/>
      <c r="P23" s="55" t="s">
        <v>13</v>
      </c>
      <c r="Q23" s="55" t="s">
        <v>20</v>
      </c>
      <c r="R23" s="55" t="s">
        <v>28</v>
      </c>
      <c r="S23" s="55" t="s">
        <v>30</v>
      </c>
      <c r="T23" s="29" t="s">
        <v>43</v>
      </c>
      <c r="U23" s="29" t="s">
        <v>46</v>
      </c>
      <c r="V23" s="29" t="s">
        <v>52</v>
      </c>
      <c r="W23" s="29" t="s">
        <v>48</v>
      </c>
      <c r="X23" s="56" t="s">
        <v>14</v>
      </c>
      <c r="Y23" s="254" t="s">
        <v>15</v>
      </c>
      <c r="Z23" s="254"/>
      <c r="AA23" s="57" t="s">
        <v>16</v>
      </c>
    </row>
    <row r="24" spans="1:30" ht="14.45" customHeight="1" thickBot="1" x14ac:dyDescent="0.25">
      <c r="X24" s="58"/>
      <c r="Y24" s="256"/>
      <c r="Z24" s="256"/>
      <c r="AA24" s="58"/>
    </row>
    <row r="25" spans="1:30" ht="13.5" thickBot="1" x14ac:dyDescent="0.25">
      <c r="A25" s="5"/>
      <c r="B25" s="259" t="s">
        <v>31</v>
      </c>
      <c r="C25" s="260"/>
      <c r="D25" s="260"/>
      <c r="E25" s="260"/>
      <c r="F25" s="260"/>
      <c r="G25" s="260"/>
      <c r="H25" s="260"/>
      <c r="I25" s="260"/>
      <c r="J25" s="260"/>
      <c r="K25" s="260"/>
      <c r="L25" s="260"/>
      <c r="M25" s="260"/>
      <c r="N25" s="260"/>
      <c r="O25" s="260"/>
      <c r="P25" s="260"/>
      <c r="Q25" s="260"/>
      <c r="R25" s="260"/>
      <c r="S25" s="260"/>
      <c r="T25" s="260"/>
      <c r="U25" s="260"/>
      <c r="V25" s="260"/>
      <c r="W25" s="261"/>
      <c r="X25" s="59" t="s">
        <v>14</v>
      </c>
      <c r="Y25" s="257" t="s">
        <v>15</v>
      </c>
      <c r="Z25" s="257"/>
      <c r="AA25" s="60" t="s">
        <v>16</v>
      </c>
    </row>
    <row r="26" spans="1:30" x14ac:dyDescent="0.2"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30" ht="12.75" customHeight="1" x14ac:dyDescent="0.2">
      <c r="B27" s="242" t="s">
        <v>32</v>
      </c>
      <c r="C27" s="242"/>
      <c r="D27" s="242"/>
      <c r="E27" s="242"/>
      <c r="F27" s="242"/>
      <c r="G27" s="242"/>
      <c r="H27" s="242"/>
      <c r="I27" s="242"/>
      <c r="J27" s="242"/>
      <c r="K27" s="242"/>
      <c r="L27" s="242"/>
      <c r="M27" s="242"/>
      <c r="N27" s="242"/>
      <c r="O27" s="61" t="s">
        <v>33</v>
      </c>
      <c r="P27" s="62"/>
      <c r="Q27" s="258"/>
      <c r="R27" s="258"/>
      <c r="S27" s="62"/>
      <c r="T27" s="62"/>
      <c r="U27" s="62"/>
      <c r="V27" s="62"/>
      <c r="W27" s="62"/>
      <c r="X27" s="258" t="s">
        <v>34</v>
      </c>
      <c r="Y27" s="258"/>
      <c r="Z27" s="62"/>
      <c r="AA27" s="63" t="s">
        <v>35</v>
      </c>
    </row>
    <row r="28" spans="1:30" x14ac:dyDescent="0.2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25" t="s">
        <v>36</v>
      </c>
      <c r="P28" s="25"/>
      <c r="Q28" s="255" t="s">
        <v>37</v>
      </c>
      <c r="R28" s="255"/>
      <c r="S28" s="25"/>
      <c r="T28" s="25"/>
      <c r="U28" s="25"/>
      <c r="V28" s="25"/>
      <c r="W28" s="25"/>
      <c r="X28" s="255" t="s">
        <v>38</v>
      </c>
      <c r="Y28" s="255"/>
      <c r="Z28" s="25"/>
      <c r="AA28" s="25" t="s">
        <v>39</v>
      </c>
    </row>
    <row r="29" spans="1:30" x14ac:dyDescent="0.2">
      <c r="I29" s="8" t="s">
        <v>40</v>
      </c>
      <c r="J29" s="8"/>
      <c r="K29" s="8"/>
      <c r="L29" s="8"/>
      <c r="M29" s="8"/>
      <c r="N29" s="8"/>
    </row>
  </sheetData>
  <mergeCells count="45">
    <mergeCell ref="Y20:Z20"/>
    <mergeCell ref="B27:N27"/>
    <mergeCell ref="Q28:R28"/>
    <mergeCell ref="X28:Y28"/>
    <mergeCell ref="Y24:Z24"/>
    <mergeCell ref="Y25:Z25"/>
    <mergeCell ref="Q27:R27"/>
    <mergeCell ref="X27:Y27"/>
    <mergeCell ref="Y23:Z23"/>
    <mergeCell ref="B25:W25"/>
    <mergeCell ref="Y22:Z22"/>
    <mergeCell ref="Y21:Z21"/>
    <mergeCell ref="J20:O20"/>
    <mergeCell ref="K21:O21"/>
    <mergeCell ref="M23:O23"/>
    <mergeCell ref="L22:O22"/>
    <mergeCell ref="G15:O15"/>
    <mergeCell ref="Y15:Z15"/>
    <mergeCell ref="H16:O16"/>
    <mergeCell ref="Y16:Z16"/>
    <mergeCell ref="Y17:Z17"/>
    <mergeCell ref="I17:O17"/>
    <mergeCell ref="B1:AA1"/>
    <mergeCell ref="B3:AA3"/>
    <mergeCell ref="B5:AA5"/>
    <mergeCell ref="B7:O7"/>
    <mergeCell ref="Y7:Z7"/>
    <mergeCell ref="B4:N4"/>
    <mergeCell ref="B6:N6"/>
    <mergeCell ref="I19:O19"/>
    <mergeCell ref="Y18:Z18"/>
    <mergeCell ref="Y19:Z19"/>
    <mergeCell ref="I18:O18"/>
    <mergeCell ref="B8:O8"/>
    <mergeCell ref="Y8:Z8"/>
    <mergeCell ref="B10:O10"/>
    <mergeCell ref="Y10:Z10"/>
    <mergeCell ref="C11:O11"/>
    <mergeCell ref="Y11:Z11"/>
    <mergeCell ref="Y12:Z12"/>
    <mergeCell ref="E13:O13"/>
    <mergeCell ref="Y13:Z13"/>
    <mergeCell ref="F14:O14"/>
    <mergeCell ref="Y14:Z14"/>
    <mergeCell ref="D12:O12"/>
  </mergeCells>
  <pageMargins left="0.39370078740157483" right="0.23622047244094491" top="0.74803149606299213" bottom="0.39370078740157483" header="0.51181102362204722" footer="0.51181102362204722"/>
  <pageSetup scale="92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41</vt:i4>
      </vt:variant>
    </vt:vector>
  </HeadingPairs>
  <TitlesOfParts>
    <vt:vector size="43" baseType="lpstr">
      <vt:lpstr>2024-2026</vt:lpstr>
      <vt:lpstr>Лист1</vt:lpstr>
      <vt:lpstr>clsAnalityc1</vt:lpstr>
      <vt:lpstr>clsAnalityc2</vt:lpstr>
      <vt:lpstr>clsAnalityc3</vt:lpstr>
      <vt:lpstr>ColTotalAnalityc1</vt:lpstr>
      <vt:lpstr>ColTotalAnalityc2</vt:lpstr>
      <vt:lpstr>ColTotalAnalityc3</vt:lpstr>
      <vt:lpstr>ColTotalCSR1</vt:lpstr>
      <vt:lpstr>ColTotalCSR2</vt:lpstr>
      <vt:lpstr>ColTotalCSR3</vt:lpstr>
      <vt:lpstr>ColTotalCSR4</vt:lpstr>
      <vt:lpstr>ColTotalFKR1</vt:lpstr>
      <vt:lpstr>ColTotalFKR2</vt:lpstr>
      <vt:lpstr>ColTotalGRBS</vt:lpstr>
      <vt:lpstr>ColTotalSubEKR</vt:lpstr>
      <vt:lpstr>CSR</vt:lpstr>
      <vt:lpstr>FKR</vt:lpstr>
      <vt:lpstr>Footer</vt:lpstr>
      <vt:lpstr>GRBS</vt:lpstr>
      <vt:lpstr>Header</vt:lpstr>
      <vt:lpstr>Row</vt:lpstr>
      <vt:lpstr>SubEKR</vt:lpstr>
      <vt:lpstr>Total</vt:lpstr>
      <vt:lpstr>TotalAnalityc1</vt:lpstr>
      <vt:lpstr>TotalAnalityc2</vt:lpstr>
      <vt:lpstr>TotalAnalityc3</vt:lpstr>
      <vt:lpstr>TotalCSRXX00000000</vt:lpstr>
      <vt:lpstr>TotalCSRXXX0000000</vt:lpstr>
      <vt:lpstr>TotalCSRXXXXX00000</vt:lpstr>
      <vt:lpstr>TotalCSRXXXXXXXXXX</vt:lpstr>
      <vt:lpstr>TotalFKRXX00</vt:lpstr>
      <vt:lpstr>TotalFKRXXXX</vt:lpstr>
      <vt:lpstr>TotalGRBS</vt:lpstr>
      <vt:lpstr>TotalSubEKR</vt:lpstr>
      <vt:lpstr>TotalVR</vt:lpstr>
      <vt:lpstr>TotalVR1</vt:lpstr>
      <vt:lpstr>TotalVR2</vt:lpstr>
      <vt:lpstr>VR</vt:lpstr>
      <vt:lpstr>Year1</vt:lpstr>
      <vt:lpstr>Year2</vt:lpstr>
      <vt:lpstr>Year3</vt:lpstr>
      <vt:lpstr>'2024-2026'!Область_печати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Греков Сергей Викторович</dc:creator>
  <cp:lastModifiedBy>ГаврилинаОВ</cp:lastModifiedBy>
  <cp:revision>0</cp:revision>
  <cp:lastPrinted>2024-10-07T07:05:44Z</cp:lastPrinted>
  <dcterms:created xsi:type="dcterms:W3CDTF">2017-02-20T14:15:25Z</dcterms:created>
  <dcterms:modified xsi:type="dcterms:W3CDTF">2024-10-07T13:39:40Z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