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6" windowHeight="13176" tabRatio="500"/>
  </bookViews>
  <sheets>
    <sheet name="2024-2026" sheetId="4" r:id="rId1"/>
    <sheet name="Лист1" sheetId="1" state="hidden" r:id="rId2"/>
  </sheets>
  <definedNames>
    <definedName name="_xlnm._FilterDatabase" localSheetId="0" hidden="1">'2024-2026'!$A$8:$H$756</definedName>
    <definedName name="clsAnalityc1">Лист1!$U$24</definedName>
    <definedName name="clsAnalityc2">Лист1!$V$24</definedName>
    <definedName name="clsAnalityc3">Лист1!$W$24</definedName>
    <definedName name="ColTotalAnalityc1">Лист1!$K$24</definedName>
    <definedName name="ColTotalAnalityc2">Лист1!$L$24</definedName>
    <definedName name="ColTotalAnalityc3">Лист1!$M$24</definedName>
    <definedName name="ColTotalCSR1">Лист1!$E$24</definedName>
    <definedName name="ColTotalCSR2">Лист1!$F$24</definedName>
    <definedName name="ColTotalCSR3">Лист1!$G$24</definedName>
    <definedName name="ColTotalCSR4">Лист1!$H$24</definedName>
    <definedName name="ColTotalFKR1">Лист1!$C$24</definedName>
    <definedName name="ColTotalFKR2">Лист1!$D$24</definedName>
    <definedName name="ColTotalGRBS">Лист1!$B$24</definedName>
    <definedName name="ColTotalSubEKR">Лист1!$J$24</definedName>
    <definedName name="CSR">Лист1!$R$24</definedName>
    <definedName name="FKR">Лист1!$Q$24</definedName>
    <definedName name="Footer">Лист1!$B$26:$AA$29</definedName>
    <definedName name="GRBS">Лист1!$P$24</definedName>
    <definedName name="Header">Лист1!$B$1:$AA$8</definedName>
    <definedName name="Row">Лист1!$B$24:$AA$24</definedName>
    <definedName name="SubEKR">Лист1!$T$24</definedName>
    <definedName name="Total">Лист1!$B$25:$AA$25</definedName>
    <definedName name="TotalAnalityc1">Лист1!$B$21:$AA$21</definedName>
    <definedName name="TotalAnalityc2">Лист1!$B$22:$AA$22</definedName>
    <definedName name="TotalAnalityc3">Лист1!$B$23:$AA$23</definedName>
    <definedName name="TotalCSRXX00000000">Лист1!$B$13:$AA$13</definedName>
    <definedName name="TotalCSRXXX0000000">Лист1!$B$14:$AA$14</definedName>
    <definedName name="TotalCSRXXXXX00000">Лист1!$B$15:$AA$15</definedName>
    <definedName name="TotalCSRXXXXXXXXXX">Лист1!$B$16:$AA$16</definedName>
    <definedName name="TotalFKRXX00">Лист1!$B$11:$AA$11</definedName>
    <definedName name="TotalFKRXXXX">Лист1!$B$12:$AA$12</definedName>
    <definedName name="TotalGRBS">Лист1!$B$10:$AA$10</definedName>
    <definedName name="TotalSubEKR">Лист1!$B$20:$AA$20</definedName>
    <definedName name="TotalVR">Лист1!$B$19:$AA$19</definedName>
    <definedName name="TotalVR1">Лист1!$B$17:$AA$17</definedName>
    <definedName name="TotalVR2">Лист1!$B$18:$AA$18</definedName>
    <definedName name="VR">Лист1!$S$24</definedName>
    <definedName name="Year1">Лист1!$X$24</definedName>
    <definedName name="Year2">Лист1!$Y$24</definedName>
    <definedName name="Year3">Лист1!$AA$24</definedName>
    <definedName name="_xlnm.Print_Area" localSheetId="0">'2024-2026'!$A$1:$H$756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4" i="4"/>
  <c r="H20"/>
  <c r="H25"/>
  <c r="H28"/>
  <c r="H29"/>
  <c r="H30"/>
  <c r="H35"/>
  <c r="H39"/>
  <c r="H40"/>
  <c r="H43"/>
  <c r="H44"/>
  <c r="H48"/>
  <c r="H53"/>
  <c r="H58"/>
  <c r="H64"/>
  <c r="H66"/>
  <c r="H68"/>
  <c r="H72"/>
  <c r="H75"/>
  <c r="H78"/>
  <c r="H83"/>
  <c r="H85"/>
  <c r="H88"/>
  <c r="H91"/>
  <c r="H93"/>
  <c r="H95"/>
  <c r="H98"/>
  <c r="H100"/>
  <c r="H105"/>
  <c r="H107"/>
  <c r="H110"/>
  <c r="H112"/>
  <c r="H115"/>
  <c r="H119"/>
  <c r="H120"/>
  <c r="H123"/>
  <c r="H126"/>
  <c r="H128"/>
  <c r="H131"/>
  <c r="H132"/>
  <c r="H133"/>
  <c r="H137"/>
  <c r="H139"/>
  <c r="H143"/>
  <c r="H145"/>
  <c r="H148"/>
  <c r="H152"/>
  <c r="H156"/>
  <c r="H157"/>
  <c r="H162"/>
  <c r="H166"/>
  <c r="H167"/>
  <c r="H170"/>
  <c r="H173"/>
  <c r="H174"/>
  <c r="H178"/>
  <c r="H179"/>
  <c r="H180"/>
  <c r="H182"/>
  <c r="H187"/>
  <c r="H189"/>
  <c r="H192"/>
  <c r="H198"/>
  <c r="H203"/>
  <c r="H205"/>
  <c r="H206"/>
  <c r="H207"/>
  <c r="H212"/>
  <c r="H214"/>
  <c r="H219"/>
  <c r="H225"/>
  <c r="H226"/>
  <c r="H229"/>
  <c r="H234"/>
  <c r="H239"/>
  <c r="H245"/>
  <c r="H250"/>
  <c r="H251"/>
  <c r="H256"/>
  <c r="H258"/>
  <c r="H259"/>
  <c r="H265"/>
  <c r="H270"/>
  <c r="H274"/>
  <c r="H279"/>
  <c r="H282"/>
  <c r="H285"/>
  <c r="H288"/>
  <c r="H294"/>
  <c r="H297"/>
  <c r="H300"/>
  <c r="H302"/>
  <c r="H306"/>
  <c r="H312"/>
  <c r="H316"/>
  <c r="H320"/>
  <c r="H323"/>
  <c r="H325"/>
  <c r="H330"/>
  <c r="H334"/>
  <c r="H339"/>
  <c r="H344"/>
  <c r="H349"/>
  <c r="H354"/>
  <c r="H356"/>
  <c r="H358"/>
  <c r="H364"/>
  <c r="H365"/>
  <c r="H366"/>
  <c r="H369"/>
  <c r="H374"/>
  <c r="H377"/>
  <c r="H383"/>
  <c r="H388"/>
  <c r="H389"/>
  <c r="H397"/>
  <c r="H398"/>
  <c r="H402"/>
  <c r="H403"/>
  <c r="H406"/>
  <c r="H407"/>
  <c r="H410"/>
  <c r="H411"/>
  <c r="H414"/>
  <c r="H418"/>
  <c r="H421"/>
  <c r="H426"/>
  <c r="H429"/>
  <c r="H433"/>
  <c r="H438"/>
  <c r="H451"/>
  <c r="H460"/>
  <c r="H466"/>
  <c r="H470"/>
  <c r="H472"/>
  <c r="H474"/>
  <c r="H479"/>
  <c r="H484"/>
  <c r="H487"/>
  <c r="H494"/>
  <c r="H496"/>
  <c r="H499"/>
  <c r="H502"/>
  <c r="H505"/>
  <c r="H507"/>
  <c r="H510"/>
  <c r="H512"/>
  <c r="H515"/>
  <c r="H517"/>
  <c r="H519"/>
  <c r="H523"/>
  <c r="H529"/>
  <c r="H532"/>
  <c r="H535"/>
  <c r="H539"/>
  <c r="H544"/>
  <c r="H549"/>
  <c r="H553"/>
  <c r="H559"/>
  <c r="H562"/>
  <c r="H565"/>
  <c r="H568"/>
  <c r="H571"/>
  <c r="H574"/>
  <c r="H580"/>
  <c r="H592"/>
  <c r="H599"/>
  <c r="H602"/>
  <c r="H606"/>
  <c r="H611"/>
  <c r="H617"/>
  <c r="H621"/>
  <c r="H627"/>
  <c r="H629"/>
  <c r="H630"/>
  <c r="H634"/>
  <c r="H635"/>
  <c r="H638"/>
  <c r="H639"/>
  <c r="H640"/>
  <c r="H645"/>
  <c r="H647"/>
  <c r="H650"/>
  <c r="H653"/>
  <c r="H656"/>
  <c r="H659"/>
  <c r="H662"/>
  <c r="H663"/>
  <c r="H666"/>
  <c r="H668"/>
  <c r="H671"/>
  <c r="H675"/>
  <c r="H679"/>
  <c r="H685"/>
  <c r="H686"/>
  <c r="H689"/>
  <c r="H690"/>
  <c r="H694"/>
  <c r="H695"/>
  <c r="H698"/>
  <c r="H699"/>
  <c r="H702"/>
  <c r="H703"/>
  <c r="H706"/>
  <c r="H707"/>
  <c r="H713"/>
  <c r="H714"/>
  <c r="H719"/>
  <c r="H720"/>
  <c r="H725"/>
  <c r="H728"/>
  <c r="H731"/>
  <c r="H733"/>
  <c r="H735"/>
  <c r="H738"/>
  <c r="H740"/>
  <c r="H742"/>
  <c r="H746"/>
  <c r="H749"/>
  <c r="H752"/>
  <c r="G464" l="1"/>
  <c r="H464" s="1"/>
  <c r="G755"/>
  <c r="H755" s="1"/>
  <c r="G596"/>
  <c r="H596" s="1"/>
  <c r="G588"/>
  <c r="H588" s="1"/>
  <c r="G585"/>
  <c r="H585" s="1"/>
  <c r="G489"/>
  <c r="H489" s="1"/>
  <c r="G491"/>
  <c r="H491" s="1"/>
  <c r="G457"/>
  <c r="H457" s="1"/>
  <c r="G428"/>
  <c r="H428" s="1"/>
  <c r="G396"/>
  <c r="G310"/>
  <c r="H310" s="1"/>
  <c r="G102"/>
  <c r="H102" s="1"/>
  <c r="G80"/>
  <c r="H80" s="1"/>
  <c r="G70"/>
  <c r="H70" s="1"/>
  <c r="G188"/>
  <c r="H188" s="1"/>
  <c r="G516"/>
  <c r="H516" s="1"/>
  <c r="G395" l="1"/>
  <c r="G488"/>
  <c r="E396"/>
  <c r="E395" s="1"/>
  <c r="E394" s="1"/>
  <c r="E409"/>
  <c r="E408" s="1"/>
  <c r="F409"/>
  <c r="F396"/>
  <c r="F395" s="1"/>
  <c r="F394" s="1"/>
  <c r="F408" l="1"/>
  <c r="H408" s="1"/>
  <c r="H409"/>
  <c r="H396"/>
  <c r="G394"/>
  <c r="H394" s="1"/>
  <c r="H395"/>
  <c r="F122"/>
  <c r="H122" s="1"/>
  <c r="G754"/>
  <c r="G751"/>
  <c r="G748"/>
  <c r="G745"/>
  <c r="G741"/>
  <c r="G739"/>
  <c r="G737"/>
  <c r="G734"/>
  <c r="G732"/>
  <c r="G730"/>
  <c r="G727"/>
  <c r="G724"/>
  <c r="G718"/>
  <c r="G712"/>
  <c r="G705"/>
  <c r="G701"/>
  <c r="G697"/>
  <c r="G693"/>
  <c r="G688"/>
  <c r="G684"/>
  <c r="G678"/>
  <c r="G674"/>
  <c r="G670"/>
  <c r="G667"/>
  <c r="G665"/>
  <c r="G661"/>
  <c r="G658"/>
  <c r="G655"/>
  <c r="G652"/>
  <c r="G649"/>
  <c r="G646"/>
  <c r="G644"/>
  <c r="G637"/>
  <c r="G633"/>
  <c r="G628"/>
  <c r="G626"/>
  <c r="G620"/>
  <c r="G616"/>
  <c r="G610"/>
  <c r="G605"/>
  <c r="G601"/>
  <c r="G598"/>
  <c r="G595"/>
  <c r="G591"/>
  <c r="G587"/>
  <c r="G584"/>
  <c r="G579"/>
  <c r="G573"/>
  <c r="G570"/>
  <c r="G567"/>
  <c r="G564"/>
  <c r="G561"/>
  <c r="G558"/>
  <c r="G552"/>
  <c r="G548"/>
  <c r="G543"/>
  <c r="G538"/>
  <c r="G534"/>
  <c r="G531"/>
  <c r="G528"/>
  <c r="G522"/>
  <c r="G518"/>
  <c r="G514"/>
  <c r="G511"/>
  <c r="G509"/>
  <c r="G506"/>
  <c r="G504"/>
  <c r="G501"/>
  <c r="G498"/>
  <c r="G495"/>
  <c r="G493"/>
  <c r="G490"/>
  <c r="G486"/>
  <c r="G483"/>
  <c r="G478"/>
  <c r="G473"/>
  <c r="G471"/>
  <c r="G469"/>
  <c r="G465"/>
  <c r="G463"/>
  <c r="G459"/>
  <c r="G456"/>
  <c r="G450"/>
  <c r="G444"/>
  <c r="G442"/>
  <c r="G437"/>
  <c r="G432"/>
  <c r="G427"/>
  <c r="G425"/>
  <c r="G420"/>
  <c r="G417"/>
  <c r="G413"/>
  <c r="G405"/>
  <c r="G401"/>
  <c r="G391"/>
  <c r="G387"/>
  <c r="G382"/>
  <c r="G376"/>
  <c r="G373"/>
  <c r="G368"/>
  <c r="G363"/>
  <c r="G357"/>
  <c r="G355"/>
  <c r="G353"/>
  <c r="G348"/>
  <c r="G343"/>
  <c r="G338"/>
  <c r="G333"/>
  <c r="G329"/>
  <c r="G324"/>
  <c r="G322"/>
  <c r="G319"/>
  <c r="G315"/>
  <c r="G311"/>
  <c r="G309"/>
  <c r="G305"/>
  <c r="G301"/>
  <c r="G299"/>
  <c r="G296"/>
  <c r="G293"/>
  <c r="G287"/>
  <c r="G284"/>
  <c r="G281"/>
  <c r="G278"/>
  <c r="G273"/>
  <c r="G269"/>
  <c r="G264"/>
  <c r="G257"/>
  <c r="G255"/>
  <c r="G249"/>
  <c r="G244"/>
  <c r="G238"/>
  <c r="G233"/>
  <c r="G228"/>
  <c r="G224"/>
  <c r="G218"/>
  <c r="G213"/>
  <c r="G211"/>
  <c r="G204"/>
  <c r="G202"/>
  <c r="G197"/>
  <c r="G191"/>
  <c r="G186"/>
  <c r="G181"/>
  <c r="G177"/>
  <c r="G172"/>
  <c r="G169"/>
  <c r="G165"/>
  <c r="G161"/>
  <c r="G155"/>
  <c r="G151"/>
  <c r="G147"/>
  <c r="G144"/>
  <c r="G142"/>
  <c r="G138"/>
  <c r="G136"/>
  <c r="G130"/>
  <c r="G127"/>
  <c r="G125"/>
  <c r="G118"/>
  <c r="G114"/>
  <c r="G111"/>
  <c r="G109"/>
  <c r="G106"/>
  <c r="G104"/>
  <c r="G101"/>
  <c r="G99"/>
  <c r="G97"/>
  <c r="G94"/>
  <c r="G92"/>
  <c r="G90"/>
  <c r="G87"/>
  <c r="G84"/>
  <c r="G82"/>
  <c r="G79"/>
  <c r="G77"/>
  <c r="G74"/>
  <c r="G71"/>
  <c r="G69"/>
  <c r="G67"/>
  <c r="G65"/>
  <c r="G63"/>
  <c r="G57"/>
  <c r="G52"/>
  <c r="G47"/>
  <c r="G42"/>
  <c r="G38"/>
  <c r="G34"/>
  <c r="G27"/>
  <c r="G24"/>
  <c r="G19"/>
  <c r="G13"/>
  <c r="F754"/>
  <c r="F753" s="1"/>
  <c r="F751"/>
  <c r="F750" s="1"/>
  <c r="F748"/>
  <c r="F747" s="1"/>
  <c r="F745"/>
  <c r="F744" s="1"/>
  <c r="F741"/>
  <c r="F739"/>
  <c r="F737"/>
  <c r="F734"/>
  <c r="F732"/>
  <c r="F730"/>
  <c r="F727"/>
  <c r="F726" s="1"/>
  <c r="F724"/>
  <c r="F723" s="1"/>
  <c r="F718"/>
  <c r="F717" s="1"/>
  <c r="F716" s="1"/>
  <c r="F715" s="1"/>
  <c r="F712"/>
  <c r="F711" s="1"/>
  <c r="F710" s="1"/>
  <c r="F709" s="1"/>
  <c r="F705"/>
  <c r="F704" s="1"/>
  <c r="F701"/>
  <c r="F700" s="1"/>
  <c r="F697"/>
  <c r="F696" s="1"/>
  <c r="F693"/>
  <c r="F692" s="1"/>
  <c r="F688"/>
  <c r="F687" s="1"/>
  <c r="F684"/>
  <c r="F683" s="1"/>
  <c r="F678"/>
  <c r="F677" s="1"/>
  <c r="F676" s="1"/>
  <c r="F674"/>
  <c r="F673" s="1"/>
  <c r="F672" s="1"/>
  <c r="F670"/>
  <c r="F669" s="1"/>
  <c r="F667"/>
  <c r="F665"/>
  <c r="F661"/>
  <c r="F660" s="1"/>
  <c r="F658"/>
  <c r="F657" s="1"/>
  <c r="F655"/>
  <c r="F654" s="1"/>
  <c r="F652"/>
  <c r="F651" s="1"/>
  <c r="F649"/>
  <c r="F648" s="1"/>
  <c r="F646"/>
  <c r="F644"/>
  <c r="F637"/>
  <c r="F636" s="1"/>
  <c r="F633"/>
  <c r="F632" s="1"/>
  <c r="F628"/>
  <c r="F626"/>
  <c r="F620"/>
  <c r="F619" s="1"/>
  <c r="F618" s="1"/>
  <c r="F616"/>
  <c r="F615" s="1"/>
  <c r="F614" s="1"/>
  <c r="F610"/>
  <c r="F609" s="1"/>
  <c r="F608" s="1"/>
  <c r="F607" s="1"/>
  <c r="F605"/>
  <c r="F604" s="1"/>
  <c r="F603" s="1"/>
  <c r="F601"/>
  <c r="F600" s="1"/>
  <c r="F598"/>
  <c r="F597" s="1"/>
  <c r="F595"/>
  <c r="F594" s="1"/>
  <c r="F591"/>
  <c r="F590" s="1"/>
  <c r="F589" s="1"/>
  <c r="F587"/>
  <c r="F586" s="1"/>
  <c r="F584"/>
  <c r="F583" s="1"/>
  <c r="F579"/>
  <c r="F578" s="1"/>
  <c r="F577" s="1"/>
  <c r="F576" s="1"/>
  <c r="F573"/>
  <c r="F572" s="1"/>
  <c r="F570"/>
  <c r="F569" s="1"/>
  <c r="F567"/>
  <c r="F566" s="1"/>
  <c r="F564"/>
  <c r="F563" s="1"/>
  <c r="F561"/>
  <c r="F560" s="1"/>
  <c r="F558"/>
  <c r="F557" s="1"/>
  <c r="F552"/>
  <c r="F551" s="1"/>
  <c r="F550" s="1"/>
  <c r="F548"/>
  <c r="F547" s="1"/>
  <c r="F546" s="1"/>
  <c r="F543"/>
  <c r="F542" s="1"/>
  <c r="F541" s="1"/>
  <c r="F540" s="1"/>
  <c r="F538"/>
  <c r="F537" s="1"/>
  <c r="F536" s="1"/>
  <c r="F534"/>
  <c r="F533" s="1"/>
  <c r="F531"/>
  <c r="F530" s="1"/>
  <c r="F528"/>
  <c r="F527" s="1"/>
  <c r="F522"/>
  <c r="F521" s="1"/>
  <c r="F520" s="1"/>
  <c r="F518"/>
  <c r="F514"/>
  <c r="F511"/>
  <c r="F509"/>
  <c r="F506"/>
  <c r="F504"/>
  <c r="F501"/>
  <c r="F500" s="1"/>
  <c r="F498"/>
  <c r="F497" s="1"/>
  <c r="F495"/>
  <c r="F493"/>
  <c r="F490"/>
  <c r="F488"/>
  <c r="H488" s="1"/>
  <c r="F486"/>
  <c r="F483"/>
  <c r="F482" s="1"/>
  <c r="F478"/>
  <c r="F477" s="1"/>
  <c r="F476" s="1"/>
  <c r="F475" s="1"/>
  <c r="F473"/>
  <c r="F471"/>
  <c r="F469"/>
  <c r="F465"/>
  <c r="F463"/>
  <c r="F459"/>
  <c r="F458" s="1"/>
  <c r="F456"/>
  <c r="F455" s="1"/>
  <c r="F450"/>
  <c r="F449" s="1"/>
  <c r="F448" s="1"/>
  <c r="F447" s="1"/>
  <c r="F446" s="1"/>
  <c r="F444"/>
  <c r="F442"/>
  <c r="F437"/>
  <c r="F436" s="1"/>
  <c r="F435" s="1"/>
  <c r="F434" s="1"/>
  <c r="F432"/>
  <c r="F431" s="1"/>
  <c r="F430" s="1"/>
  <c r="F427"/>
  <c r="F425"/>
  <c r="F420"/>
  <c r="F419" s="1"/>
  <c r="F417"/>
  <c r="F416" s="1"/>
  <c r="F413"/>
  <c r="F412" s="1"/>
  <c r="F405"/>
  <c r="F404" s="1"/>
  <c r="F401"/>
  <c r="F400" s="1"/>
  <c r="F391"/>
  <c r="F390" s="1"/>
  <c r="F387"/>
  <c r="F386" s="1"/>
  <c r="F382"/>
  <c r="F381" s="1"/>
  <c r="F380" s="1"/>
  <c r="F379" s="1"/>
  <c r="F376"/>
  <c r="F375" s="1"/>
  <c r="F373"/>
  <c r="F372" s="1"/>
  <c r="F368"/>
  <c r="F367" s="1"/>
  <c r="F363"/>
  <c r="F362" s="1"/>
  <c r="F357"/>
  <c r="F355"/>
  <c r="F353"/>
  <c r="F348"/>
  <c r="F347" s="1"/>
  <c r="F346" s="1"/>
  <c r="F345" s="1"/>
  <c r="F343"/>
  <c r="F342" s="1"/>
  <c r="F341" s="1"/>
  <c r="F340" s="1"/>
  <c r="F338"/>
  <c r="F337" s="1"/>
  <c r="F336" s="1"/>
  <c r="F335" s="1"/>
  <c r="F333"/>
  <c r="F332" s="1"/>
  <c r="F331" s="1"/>
  <c r="F329"/>
  <c r="F328" s="1"/>
  <c r="F327" s="1"/>
  <c r="F324"/>
  <c r="F322"/>
  <c r="F319"/>
  <c r="F318" s="1"/>
  <c r="F315"/>
  <c r="F314" s="1"/>
  <c r="F313" s="1"/>
  <c r="F311"/>
  <c r="F309"/>
  <c r="F305"/>
  <c r="F304" s="1"/>
  <c r="F303" s="1"/>
  <c r="F301"/>
  <c r="F299"/>
  <c r="F296"/>
  <c r="F295" s="1"/>
  <c r="F293"/>
  <c r="F292" s="1"/>
  <c r="F287"/>
  <c r="F286" s="1"/>
  <c r="F284"/>
  <c r="F283" s="1"/>
  <c r="F281"/>
  <c r="F280" s="1"/>
  <c r="F278"/>
  <c r="F277" s="1"/>
  <c r="F273"/>
  <c r="F272" s="1"/>
  <c r="F271" s="1"/>
  <c r="F269"/>
  <c r="F268" s="1"/>
  <c r="F267" s="1"/>
  <c r="F264"/>
  <c r="F263" s="1"/>
  <c r="F262" s="1"/>
  <c r="F257"/>
  <c r="F255"/>
  <c r="F249"/>
  <c r="F248" s="1"/>
  <c r="F247" s="1"/>
  <c r="F246" s="1"/>
  <c r="F244"/>
  <c r="F243" s="1"/>
  <c r="F242" s="1"/>
  <c r="F241" s="1"/>
  <c r="F238"/>
  <c r="F237" s="1"/>
  <c r="F236" s="1"/>
  <c r="F235" s="1"/>
  <c r="F233"/>
  <c r="F232" s="1"/>
  <c r="F231" s="1"/>
  <c r="F230" s="1"/>
  <c r="F228"/>
  <c r="F227" s="1"/>
  <c r="F224"/>
  <c r="F223" s="1"/>
  <c r="F218"/>
  <c r="F217" s="1"/>
  <c r="F216" s="1"/>
  <c r="F215" s="1"/>
  <c r="F213"/>
  <c r="F211"/>
  <c r="F204"/>
  <c r="F202"/>
  <c r="F197"/>
  <c r="F196" s="1"/>
  <c r="F195" s="1"/>
  <c r="F194" s="1"/>
  <c r="F191"/>
  <c r="F190" s="1"/>
  <c r="F186"/>
  <c r="F185" s="1"/>
  <c r="F181"/>
  <c r="F177"/>
  <c r="F172"/>
  <c r="F171" s="1"/>
  <c r="F169"/>
  <c r="F168" s="1"/>
  <c r="F165"/>
  <c r="F164" s="1"/>
  <c r="F161"/>
  <c r="F160" s="1"/>
  <c r="F159" s="1"/>
  <c r="F155"/>
  <c r="F154" s="1"/>
  <c r="F153" s="1"/>
  <c r="F151"/>
  <c r="F150" s="1"/>
  <c r="F149" s="1"/>
  <c r="F147"/>
  <c r="F146" s="1"/>
  <c r="F144"/>
  <c r="F142"/>
  <c r="F138"/>
  <c r="F136"/>
  <c r="F130"/>
  <c r="F129" s="1"/>
  <c r="F127"/>
  <c r="F125"/>
  <c r="F118"/>
  <c r="F117" s="1"/>
  <c r="F114"/>
  <c r="F113" s="1"/>
  <c r="F111"/>
  <c r="F109"/>
  <c r="F106"/>
  <c r="F104"/>
  <c r="F101"/>
  <c r="F99"/>
  <c r="F97"/>
  <c r="F94"/>
  <c r="F92"/>
  <c r="F90"/>
  <c r="F87"/>
  <c r="F86" s="1"/>
  <c r="F84"/>
  <c r="F82"/>
  <c r="F79"/>
  <c r="F77"/>
  <c r="F74"/>
  <c r="F73" s="1"/>
  <c r="F71"/>
  <c r="F69"/>
  <c r="F67"/>
  <c r="F65"/>
  <c r="F63"/>
  <c r="F57"/>
  <c r="F56" s="1"/>
  <c r="F55" s="1"/>
  <c r="F54" s="1"/>
  <c r="F52"/>
  <c r="F51" s="1"/>
  <c r="F50" s="1"/>
  <c r="F49" s="1"/>
  <c r="F47"/>
  <c r="F46" s="1"/>
  <c r="F45" s="1"/>
  <c r="F42"/>
  <c r="F41" s="1"/>
  <c r="F38"/>
  <c r="F37" s="1"/>
  <c r="F34"/>
  <c r="F33" s="1"/>
  <c r="F32" s="1"/>
  <c r="F27"/>
  <c r="F26" s="1"/>
  <c r="F24"/>
  <c r="F23" s="1"/>
  <c r="F19"/>
  <c r="F18" s="1"/>
  <c r="F17" s="1"/>
  <c r="F16" s="1"/>
  <c r="F13"/>
  <c r="F12" s="1"/>
  <c r="F11" s="1"/>
  <c r="F10" s="1"/>
  <c r="F9" s="1"/>
  <c r="E191"/>
  <c r="E186"/>
  <c r="H94" l="1"/>
  <c r="H144"/>
  <c r="H177"/>
  <c r="H213"/>
  <c r="H255"/>
  <c r="H425"/>
  <c r="H486"/>
  <c r="G696"/>
  <c r="H696" s="1"/>
  <c r="H697"/>
  <c r="G12"/>
  <c r="H13"/>
  <c r="G51"/>
  <c r="H52"/>
  <c r="H77"/>
  <c r="H97"/>
  <c r="G117"/>
  <c r="H117" s="1"/>
  <c r="H118"/>
  <c r="G146"/>
  <c r="H146" s="1"/>
  <c r="H147"/>
  <c r="H181"/>
  <c r="G217"/>
  <c r="H218"/>
  <c r="H257"/>
  <c r="G292"/>
  <c r="H292" s="1"/>
  <c r="H293"/>
  <c r="G318"/>
  <c r="H318" s="1"/>
  <c r="H319"/>
  <c r="H353"/>
  <c r="G386"/>
  <c r="H386" s="1"/>
  <c r="H387"/>
  <c r="H427"/>
  <c r="H463"/>
  <c r="H490"/>
  <c r="H511"/>
  <c r="G542"/>
  <c r="H543"/>
  <c r="G572"/>
  <c r="H572" s="1"/>
  <c r="H573"/>
  <c r="G604"/>
  <c r="H605"/>
  <c r="H644"/>
  <c r="H667"/>
  <c r="G700"/>
  <c r="H700" s="1"/>
  <c r="H701"/>
  <c r="H734"/>
  <c r="G46"/>
  <c r="H47"/>
  <c r="G458"/>
  <c r="H458" s="1"/>
  <c r="H459"/>
  <c r="G569"/>
  <c r="H569" s="1"/>
  <c r="H570"/>
  <c r="G18"/>
  <c r="H19"/>
  <c r="G56"/>
  <c r="H57"/>
  <c r="H79"/>
  <c r="H99"/>
  <c r="H125"/>
  <c r="G150"/>
  <c r="H151"/>
  <c r="G185"/>
  <c r="H185" s="1"/>
  <c r="H186"/>
  <c r="G223"/>
  <c r="H223" s="1"/>
  <c r="H224"/>
  <c r="G263"/>
  <c r="H264"/>
  <c r="G295"/>
  <c r="H295" s="1"/>
  <c r="H296"/>
  <c r="H322"/>
  <c r="H355"/>
  <c r="G390"/>
  <c r="G431"/>
  <c r="H432"/>
  <c r="H465"/>
  <c r="H493"/>
  <c r="H514"/>
  <c r="G547"/>
  <c r="H548"/>
  <c r="G578"/>
  <c r="H579"/>
  <c r="G609"/>
  <c r="H610"/>
  <c r="H646"/>
  <c r="G669"/>
  <c r="H669" s="1"/>
  <c r="H670"/>
  <c r="G704"/>
  <c r="H704" s="1"/>
  <c r="H705"/>
  <c r="H737"/>
  <c r="G286"/>
  <c r="H286" s="1"/>
  <c r="H287"/>
  <c r="H509"/>
  <c r="G636"/>
  <c r="H636" s="1"/>
  <c r="H637"/>
  <c r="G23"/>
  <c r="H23" s="1"/>
  <c r="H24"/>
  <c r="H63"/>
  <c r="H82"/>
  <c r="H101"/>
  <c r="H127"/>
  <c r="G154"/>
  <c r="H155"/>
  <c r="G190"/>
  <c r="H190" s="1"/>
  <c r="H191"/>
  <c r="G227"/>
  <c r="H227" s="1"/>
  <c r="H228"/>
  <c r="G268"/>
  <c r="H269"/>
  <c r="H299"/>
  <c r="H324"/>
  <c r="H357"/>
  <c r="G400"/>
  <c r="H400" s="1"/>
  <c r="H401"/>
  <c r="G436"/>
  <c r="H437"/>
  <c r="H469"/>
  <c r="H495"/>
  <c r="H518"/>
  <c r="G551"/>
  <c r="H552"/>
  <c r="G583"/>
  <c r="H583" s="1"/>
  <c r="H584"/>
  <c r="G615"/>
  <c r="H616"/>
  <c r="G648"/>
  <c r="H648" s="1"/>
  <c r="H649"/>
  <c r="G673"/>
  <c r="H674"/>
  <c r="G711"/>
  <c r="H712"/>
  <c r="H739"/>
  <c r="G347"/>
  <c r="H348"/>
  <c r="H665"/>
  <c r="G26"/>
  <c r="H26" s="1"/>
  <c r="H27"/>
  <c r="H65"/>
  <c r="H84"/>
  <c r="H104"/>
  <c r="G129"/>
  <c r="H129" s="1"/>
  <c r="H130"/>
  <c r="G160"/>
  <c r="H161"/>
  <c r="G196"/>
  <c r="H197"/>
  <c r="G232"/>
  <c r="H233"/>
  <c r="G272"/>
  <c r="H273"/>
  <c r="H301"/>
  <c r="G328"/>
  <c r="H329"/>
  <c r="G362"/>
  <c r="H362" s="1"/>
  <c r="H363"/>
  <c r="G404"/>
  <c r="H404" s="1"/>
  <c r="H405"/>
  <c r="H471"/>
  <c r="G497"/>
  <c r="H497" s="1"/>
  <c r="H498"/>
  <c r="G521"/>
  <c r="H522"/>
  <c r="G557"/>
  <c r="H557" s="1"/>
  <c r="H558"/>
  <c r="G586"/>
  <c r="H586" s="1"/>
  <c r="H587"/>
  <c r="G619"/>
  <c r="H620"/>
  <c r="G651"/>
  <c r="H651" s="1"/>
  <c r="H652"/>
  <c r="G677"/>
  <c r="H678"/>
  <c r="G717"/>
  <c r="H718"/>
  <c r="H741"/>
  <c r="G73"/>
  <c r="H73" s="1"/>
  <c r="H74"/>
  <c r="G314"/>
  <c r="H315"/>
  <c r="H732"/>
  <c r="G33"/>
  <c r="H34"/>
  <c r="H67"/>
  <c r="G86"/>
  <c r="H86" s="1"/>
  <c r="H87"/>
  <c r="H106"/>
  <c r="H136"/>
  <c r="G164"/>
  <c r="H164" s="1"/>
  <c r="H165"/>
  <c r="H202"/>
  <c r="G237"/>
  <c r="H238"/>
  <c r="G277"/>
  <c r="H277" s="1"/>
  <c r="H278"/>
  <c r="G304"/>
  <c r="H305"/>
  <c r="G332"/>
  <c r="H333"/>
  <c r="G367"/>
  <c r="H367" s="1"/>
  <c r="H368"/>
  <c r="G412"/>
  <c r="H412" s="1"/>
  <c r="H413"/>
  <c r="H473"/>
  <c r="G500"/>
  <c r="H500" s="1"/>
  <c r="H501"/>
  <c r="G527"/>
  <c r="H527" s="1"/>
  <c r="H528"/>
  <c r="G560"/>
  <c r="H560" s="1"/>
  <c r="H561"/>
  <c r="G590"/>
  <c r="H591"/>
  <c r="H626"/>
  <c r="G654"/>
  <c r="H654" s="1"/>
  <c r="H655"/>
  <c r="G683"/>
  <c r="H683" s="1"/>
  <c r="H684"/>
  <c r="G723"/>
  <c r="H723" s="1"/>
  <c r="H724"/>
  <c r="G744"/>
  <c r="H744" s="1"/>
  <c r="H745"/>
  <c r="G113"/>
  <c r="H113" s="1"/>
  <c r="H114"/>
  <c r="G600"/>
  <c r="H600" s="1"/>
  <c r="H601"/>
  <c r="G37"/>
  <c r="H37" s="1"/>
  <c r="H38"/>
  <c r="H69"/>
  <c r="H90"/>
  <c r="H109"/>
  <c r="H138"/>
  <c r="G168"/>
  <c r="H168" s="1"/>
  <c r="H169"/>
  <c r="H204"/>
  <c r="G243"/>
  <c r="H244"/>
  <c r="G280"/>
  <c r="H280" s="1"/>
  <c r="H281"/>
  <c r="H309"/>
  <c r="G337"/>
  <c r="H338"/>
  <c r="G372"/>
  <c r="H372" s="1"/>
  <c r="H373"/>
  <c r="G416"/>
  <c r="H416" s="1"/>
  <c r="H417"/>
  <c r="G449"/>
  <c r="H450"/>
  <c r="G477"/>
  <c r="H478"/>
  <c r="H504"/>
  <c r="G530"/>
  <c r="H530" s="1"/>
  <c r="H531"/>
  <c r="G563"/>
  <c r="H563" s="1"/>
  <c r="H564"/>
  <c r="G594"/>
  <c r="H594" s="1"/>
  <c r="H595"/>
  <c r="H628"/>
  <c r="G657"/>
  <c r="H657" s="1"/>
  <c r="H658"/>
  <c r="G687"/>
  <c r="H687" s="1"/>
  <c r="H688"/>
  <c r="G726"/>
  <c r="H726" s="1"/>
  <c r="H727"/>
  <c r="G747"/>
  <c r="H747" s="1"/>
  <c r="H748"/>
  <c r="G381"/>
  <c r="H382"/>
  <c r="G537"/>
  <c r="H538"/>
  <c r="G753"/>
  <c r="H753" s="1"/>
  <c r="H754"/>
  <c r="G41"/>
  <c r="H41" s="1"/>
  <c r="H42"/>
  <c r="H71"/>
  <c r="H92"/>
  <c r="H111"/>
  <c r="H142"/>
  <c r="G171"/>
  <c r="H171" s="1"/>
  <c r="H172"/>
  <c r="H211"/>
  <c r="G248"/>
  <c r="H249"/>
  <c r="G283"/>
  <c r="H283" s="1"/>
  <c r="H284"/>
  <c r="H311"/>
  <c r="G342"/>
  <c r="H343"/>
  <c r="G375"/>
  <c r="H375" s="1"/>
  <c r="H376"/>
  <c r="G419"/>
  <c r="H419" s="1"/>
  <c r="H420"/>
  <c r="G455"/>
  <c r="H455" s="1"/>
  <c r="H456"/>
  <c r="G482"/>
  <c r="H482" s="1"/>
  <c r="H483"/>
  <c r="H506"/>
  <c r="G533"/>
  <c r="H533" s="1"/>
  <c r="H534"/>
  <c r="G566"/>
  <c r="H566" s="1"/>
  <c r="H567"/>
  <c r="G597"/>
  <c r="H597" s="1"/>
  <c r="H598"/>
  <c r="G632"/>
  <c r="H632" s="1"/>
  <c r="H633"/>
  <c r="G660"/>
  <c r="H660" s="1"/>
  <c r="H661"/>
  <c r="G692"/>
  <c r="H692" s="1"/>
  <c r="H693"/>
  <c r="H730"/>
  <c r="G750"/>
  <c r="H750" s="1"/>
  <c r="H751"/>
  <c r="E190"/>
  <c r="E185"/>
  <c r="F121"/>
  <c r="H121" s="1"/>
  <c r="F135"/>
  <c r="F134" s="1"/>
  <c r="F399"/>
  <c r="F492"/>
  <c r="F513"/>
  <c r="F462"/>
  <c r="F461" s="1"/>
  <c r="G89"/>
  <c r="G108"/>
  <c r="F468"/>
  <c r="F467" s="1"/>
  <c r="G508"/>
  <c r="F326"/>
  <c r="F441"/>
  <c r="F440" s="1"/>
  <c r="F439" s="1"/>
  <c r="F308"/>
  <c r="F307" s="1"/>
  <c r="F643"/>
  <c r="F96"/>
  <c r="F424"/>
  <c r="F423" s="1"/>
  <c r="F422" s="1"/>
  <c r="F503"/>
  <c r="G503"/>
  <c r="G361"/>
  <c r="G492"/>
  <c r="H492" s="1"/>
  <c r="F729"/>
  <c r="F89"/>
  <c r="F261"/>
  <c r="G468"/>
  <c r="F62"/>
  <c r="G135"/>
  <c r="G308"/>
  <c r="F141"/>
  <c r="F352"/>
  <c r="F351" s="1"/>
  <c r="F350" s="1"/>
  <c r="F124"/>
  <c r="F254"/>
  <c r="F253" s="1"/>
  <c r="F252" s="1"/>
  <c r="F240" s="1"/>
  <c r="F361"/>
  <c r="F360" s="1"/>
  <c r="F508"/>
  <c r="G141"/>
  <c r="G254"/>
  <c r="G485"/>
  <c r="G513"/>
  <c r="H513" s="1"/>
  <c r="G664"/>
  <c r="G729"/>
  <c r="H729" s="1"/>
  <c r="G736"/>
  <c r="F103"/>
  <c r="F76"/>
  <c r="F298"/>
  <c r="F291" s="1"/>
  <c r="F708"/>
  <c r="F736"/>
  <c r="G625"/>
  <c r="F682"/>
  <c r="F321"/>
  <c r="F317" s="1"/>
  <c r="F556"/>
  <c r="F555" s="1"/>
  <c r="F554" s="1"/>
  <c r="F81"/>
  <c r="F140"/>
  <c r="F201"/>
  <c r="F200" s="1"/>
  <c r="F199" s="1"/>
  <c r="F454"/>
  <c r="F485"/>
  <c r="G62"/>
  <c r="G81"/>
  <c r="G124"/>
  <c r="G201"/>
  <c r="G462"/>
  <c r="G643"/>
  <c r="H643" s="1"/>
  <c r="F613"/>
  <c r="F612" s="1"/>
  <c r="G556"/>
  <c r="F36"/>
  <c r="F31" s="1"/>
  <c r="G76"/>
  <c r="G321"/>
  <c r="F415"/>
  <c r="F176"/>
  <c r="F175" s="1"/>
  <c r="F276"/>
  <c r="F275" s="1"/>
  <c r="F526"/>
  <c r="F525" s="1"/>
  <c r="F691"/>
  <c r="G96"/>
  <c r="F108"/>
  <c r="F210"/>
  <c r="F209" s="1"/>
  <c r="F208" s="1"/>
  <c r="F625"/>
  <c r="F624" s="1"/>
  <c r="F664"/>
  <c r="G103"/>
  <c r="G176"/>
  <c r="G210"/>
  <c r="G298"/>
  <c r="G352"/>
  <c r="G424"/>
  <c r="G441"/>
  <c r="G440" s="1"/>
  <c r="G439" s="1"/>
  <c r="G582"/>
  <c r="G593"/>
  <c r="G631"/>
  <c r="F222"/>
  <c r="F221" s="1"/>
  <c r="F220" s="1"/>
  <c r="F371"/>
  <c r="F370" s="1"/>
  <c r="F385"/>
  <c r="F384" s="1"/>
  <c r="F631"/>
  <c r="F743"/>
  <c r="F184"/>
  <c r="F183" s="1"/>
  <c r="F22"/>
  <c r="F21" s="1"/>
  <c r="F163"/>
  <c r="F266"/>
  <c r="F545"/>
  <c r="F582"/>
  <c r="F593"/>
  <c r="E693"/>
  <c r="E697"/>
  <c r="E701"/>
  <c r="E705"/>
  <c r="E688"/>
  <c r="E684"/>
  <c r="G743" l="1"/>
  <c r="H743" s="1"/>
  <c r="G36"/>
  <c r="G276"/>
  <c r="G415"/>
  <c r="H96"/>
  <c r="H103"/>
  <c r="H76"/>
  <c r="G371"/>
  <c r="H62"/>
  <c r="G163"/>
  <c r="G399"/>
  <c r="H399" s="1"/>
  <c r="G682"/>
  <c r="G454"/>
  <c r="H108"/>
  <c r="H736"/>
  <c r="H485"/>
  <c r="H454"/>
  <c r="G672"/>
  <c r="H672" s="1"/>
  <c r="H673"/>
  <c r="G526"/>
  <c r="H163"/>
  <c r="G116"/>
  <c r="H124"/>
  <c r="G385"/>
  <c r="G222"/>
  <c r="H89"/>
  <c r="G476"/>
  <c r="H477"/>
  <c r="G336"/>
  <c r="H337"/>
  <c r="G236"/>
  <c r="H237"/>
  <c r="G618"/>
  <c r="H619"/>
  <c r="G159"/>
  <c r="H159" s="1"/>
  <c r="H160"/>
  <c r="G546"/>
  <c r="H546" s="1"/>
  <c r="H547"/>
  <c r="G55"/>
  <c r="H56"/>
  <c r="G45"/>
  <c r="H45" s="1"/>
  <c r="H46"/>
  <c r="G370"/>
  <c r="H370" s="1"/>
  <c r="H371"/>
  <c r="H81"/>
  <c r="G253"/>
  <c r="H254"/>
  <c r="G307"/>
  <c r="H307" s="1"/>
  <c r="H308"/>
  <c r="G153"/>
  <c r="H153" s="1"/>
  <c r="H154"/>
  <c r="G216"/>
  <c r="H217"/>
  <c r="G555"/>
  <c r="H556"/>
  <c r="G327"/>
  <c r="H328"/>
  <c r="G22"/>
  <c r="G423"/>
  <c r="H424"/>
  <c r="G184"/>
  <c r="G140"/>
  <c r="H140" s="1"/>
  <c r="H141"/>
  <c r="G134"/>
  <c r="H134" s="1"/>
  <c r="H135"/>
  <c r="G341"/>
  <c r="H342"/>
  <c r="G448"/>
  <c r="H449"/>
  <c r="G331"/>
  <c r="H331" s="1"/>
  <c r="H332"/>
  <c r="G32"/>
  <c r="H32" s="1"/>
  <c r="H33"/>
  <c r="G716"/>
  <c r="H717"/>
  <c r="G271"/>
  <c r="H271" s="1"/>
  <c r="H272"/>
  <c r="G346"/>
  <c r="H347"/>
  <c r="G17"/>
  <c r="H18"/>
  <c r="G50"/>
  <c r="H51"/>
  <c r="G200"/>
  <c r="H201"/>
  <c r="G351"/>
  <c r="H352"/>
  <c r="G614"/>
  <c r="H614" s="1"/>
  <c r="H615"/>
  <c r="G267"/>
  <c r="H268"/>
  <c r="G149"/>
  <c r="H149" s="1"/>
  <c r="H150"/>
  <c r="G541"/>
  <c r="H542"/>
  <c r="G603"/>
  <c r="H603" s="1"/>
  <c r="H604"/>
  <c r="G691"/>
  <c r="H691" s="1"/>
  <c r="G291"/>
  <c r="H291" s="1"/>
  <c r="H298"/>
  <c r="G317"/>
  <c r="H317" s="1"/>
  <c r="H321"/>
  <c r="G624"/>
  <c r="H624" s="1"/>
  <c r="H625"/>
  <c r="H664"/>
  <c r="H682"/>
  <c r="G360"/>
  <c r="H360" s="1"/>
  <c r="H361"/>
  <c r="G536"/>
  <c r="H536" s="1"/>
  <c r="H537"/>
  <c r="G303"/>
  <c r="H303" s="1"/>
  <c r="H304"/>
  <c r="G676"/>
  <c r="H676" s="1"/>
  <c r="H677"/>
  <c r="G231"/>
  <c r="H232"/>
  <c r="G435"/>
  <c r="H436"/>
  <c r="G608"/>
  <c r="H609"/>
  <c r="G11"/>
  <c r="H12"/>
  <c r="G175"/>
  <c r="H175" s="1"/>
  <c r="H176"/>
  <c r="H36"/>
  <c r="H631"/>
  <c r="H593"/>
  <c r="G275"/>
  <c r="H275" s="1"/>
  <c r="H276"/>
  <c r="G461"/>
  <c r="H461" s="1"/>
  <c r="H462"/>
  <c r="G467"/>
  <c r="H467" s="1"/>
  <c r="H468"/>
  <c r="H503"/>
  <c r="H508"/>
  <c r="G242"/>
  <c r="H243"/>
  <c r="G589"/>
  <c r="H589" s="1"/>
  <c r="H590"/>
  <c r="G313"/>
  <c r="H313" s="1"/>
  <c r="H314"/>
  <c r="G710"/>
  <c r="H711"/>
  <c r="G430"/>
  <c r="H430" s="1"/>
  <c r="H431"/>
  <c r="G262"/>
  <c r="H263"/>
  <c r="G247"/>
  <c r="H248"/>
  <c r="G550"/>
  <c r="H551"/>
  <c r="H582"/>
  <c r="G209"/>
  <c r="H210"/>
  <c r="H415"/>
  <c r="G380"/>
  <c r="H381"/>
  <c r="G520"/>
  <c r="H520" s="1"/>
  <c r="H521"/>
  <c r="G195"/>
  <c r="H196"/>
  <c r="G577"/>
  <c r="H578"/>
  <c r="F116"/>
  <c r="F393"/>
  <c r="F642"/>
  <c r="F641" s="1"/>
  <c r="E692"/>
  <c r="E683"/>
  <c r="E696"/>
  <c r="F722"/>
  <c r="E700"/>
  <c r="E704"/>
  <c r="E687"/>
  <c r="G642"/>
  <c r="G623"/>
  <c r="F623"/>
  <c r="G393"/>
  <c r="F453"/>
  <c r="F481"/>
  <c r="F480" s="1"/>
  <c r="F158"/>
  <c r="G722"/>
  <c r="G481"/>
  <c r="F581"/>
  <c r="F575" s="1"/>
  <c r="F193"/>
  <c r="G681"/>
  <c r="F524"/>
  <c r="F260"/>
  <c r="F61"/>
  <c r="F60" s="1"/>
  <c r="G61"/>
  <c r="F290"/>
  <c r="F289" s="1"/>
  <c r="F359"/>
  <c r="F15"/>
  <c r="F378"/>
  <c r="F681"/>
  <c r="F680" s="1"/>
  <c r="E425"/>
  <c r="H623" l="1"/>
  <c r="H61"/>
  <c r="G60"/>
  <c r="H60" s="1"/>
  <c r="G641"/>
  <c r="H641" s="1"/>
  <c r="H642"/>
  <c r="G384"/>
  <c r="H384" s="1"/>
  <c r="H385"/>
  <c r="G680"/>
  <c r="H680" s="1"/>
  <c r="H681"/>
  <c r="G359"/>
  <c r="H359" s="1"/>
  <c r="G540"/>
  <c r="H540" s="1"/>
  <c r="H541"/>
  <c r="G350"/>
  <c r="H350" s="1"/>
  <c r="H351"/>
  <c r="G54"/>
  <c r="H54" s="1"/>
  <c r="H55"/>
  <c r="G235"/>
  <c r="H235" s="1"/>
  <c r="H236"/>
  <c r="H550"/>
  <c r="G545"/>
  <c r="H545" s="1"/>
  <c r="G607"/>
  <c r="H607" s="1"/>
  <c r="H608"/>
  <c r="G16"/>
  <c r="H17"/>
  <c r="G453"/>
  <c r="H453" s="1"/>
  <c r="G379"/>
  <c r="H379" s="1"/>
  <c r="H380"/>
  <c r="G246"/>
  <c r="H246" s="1"/>
  <c r="H247"/>
  <c r="G31"/>
  <c r="H31" s="1"/>
  <c r="G434"/>
  <c r="H434" s="1"/>
  <c r="H435"/>
  <c r="G345"/>
  <c r="H345" s="1"/>
  <c r="H346"/>
  <c r="G554"/>
  <c r="H554" s="1"/>
  <c r="H555"/>
  <c r="G252"/>
  <c r="H253"/>
  <c r="H116"/>
  <c r="G709"/>
  <c r="H710"/>
  <c r="H327"/>
  <c r="G326"/>
  <c r="H326" s="1"/>
  <c r="G290"/>
  <c r="G183"/>
  <c r="H183" s="1"/>
  <c r="H184"/>
  <c r="G335"/>
  <c r="H335" s="1"/>
  <c r="H336"/>
  <c r="G230"/>
  <c r="H230" s="1"/>
  <c r="H231"/>
  <c r="G221"/>
  <c r="H222"/>
  <c r="G576"/>
  <c r="H576" s="1"/>
  <c r="H577"/>
  <c r="G199"/>
  <c r="H199" s="1"/>
  <c r="H200"/>
  <c r="G447"/>
  <c r="H448"/>
  <c r="G215"/>
  <c r="H215" s="1"/>
  <c r="H216"/>
  <c r="H722"/>
  <c r="H393"/>
  <c r="G208"/>
  <c r="H208" s="1"/>
  <c r="H209"/>
  <c r="H267"/>
  <c r="G266"/>
  <c r="H266" s="1"/>
  <c r="G422"/>
  <c r="H422" s="1"/>
  <c r="H423"/>
  <c r="G475"/>
  <c r="H475" s="1"/>
  <c r="H476"/>
  <c r="H618"/>
  <c r="G613"/>
  <c r="G480"/>
  <c r="H480" s="1"/>
  <c r="H481"/>
  <c r="H262"/>
  <c r="G261"/>
  <c r="G525"/>
  <c r="H526"/>
  <c r="G158"/>
  <c r="H158" s="1"/>
  <c r="F59"/>
  <c r="G581"/>
  <c r="G194"/>
  <c r="H195"/>
  <c r="G241"/>
  <c r="H241" s="1"/>
  <c r="H242"/>
  <c r="G10"/>
  <c r="H11"/>
  <c r="G49"/>
  <c r="H49" s="1"/>
  <c r="H50"/>
  <c r="G715"/>
  <c r="H715" s="1"/>
  <c r="H716"/>
  <c r="G340"/>
  <c r="H340" s="1"/>
  <c r="H341"/>
  <c r="G21"/>
  <c r="H21" s="1"/>
  <c r="H22"/>
  <c r="F452"/>
  <c r="F622"/>
  <c r="E682"/>
  <c r="E691"/>
  <c r="G622"/>
  <c r="G59"/>
  <c r="H59" s="1"/>
  <c r="E181"/>
  <c r="E177"/>
  <c r="H622" l="1"/>
  <c r="G378"/>
  <c r="H378" s="1"/>
  <c r="G446"/>
  <c r="H446" s="1"/>
  <c r="H447"/>
  <c r="G220"/>
  <c r="H220" s="1"/>
  <c r="H221"/>
  <c r="H709"/>
  <c r="G708"/>
  <c r="H708" s="1"/>
  <c r="H525"/>
  <c r="G524"/>
  <c r="H524" s="1"/>
  <c r="G452"/>
  <c r="H452" s="1"/>
  <c r="H261"/>
  <c r="G260"/>
  <c r="H260" s="1"/>
  <c r="H16"/>
  <c r="G15"/>
  <c r="H15" s="1"/>
  <c r="G612"/>
  <c r="H612" s="1"/>
  <c r="H613"/>
  <c r="G9"/>
  <c r="H9" s="1"/>
  <c r="H10"/>
  <c r="H194"/>
  <c r="G193"/>
  <c r="H193" s="1"/>
  <c r="G240"/>
  <c r="H240" s="1"/>
  <c r="H252"/>
  <c r="F721"/>
  <c r="F756" s="1"/>
  <c r="G575"/>
  <c r="H575" s="1"/>
  <c r="H581"/>
  <c r="G289"/>
  <c r="H289" s="1"/>
  <c r="H290"/>
  <c r="E681"/>
  <c r="E176"/>
  <c r="E138"/>
  <c r="E136"/>
  <c r="G721" l="1"/>
  <c r="H721" s="1"/>
  <c r="E680"/>
  <c r="E135"/>
  <c r="E301"/>
  <c r="E151"/>
  <c r="G756" l="1"/>
  <c r="H756" s="1"/>
  <c r="E134"/>
  <c r="E150"/>
  <c r="E391"/>
  <c r="E413"/>
  <c r="E390" l="1"/>
  <c r="E412"/>
  <c r="E149"/>
  <c r="E626"/>
  <c r="E628"/>
  <c r="E257"/>
  <c r="E625" l="1"/>
  <c r="E616"/>
  <c r="E624" l="1"/>
  <c r="E615"/>
  <c r="E155"/>
  <c r="E734"/>
  <c r="E109"/>
  <c r="E614" l="1"/>
  <c r="E509"/>
  <c r="E511"/>
  <c r="E355"/>
  <c r="E658"/>
  <c r="E655"/>
  <c r="E652"/>
  <c r="E651" l="1"/>
  <c r="E657"/>
  <c r="E654"/>
  <c r="E508"/>
  <c r="E224"/>
  <c r="E223" l="1"/>
  <c r="E142"/>
  <c r="E38" l="1"/>
  <c r="E37" l="1"/>
  <c r="E514"/>
  <c r="E387" l="1"/>
  <c r="E386" l="1"/>
  <c r="E114"/>
  <c r="E144"/>
  <c r="E141" l="1"/>
  <c r="E385"/>
  <c r="E113"/>
  <c r="E376"/>
  <c r="E375" l="1"/>
  <c r="E384"/>
  <c r="E490"/>
  <c r="E570" l="1"/>
  <c r="E569" l="1"/>
  <c r="E42"/>
  <c r="E101"/>
  <c r="E754"/>
  <c r="E644"/>
  <c r="E646"/>
  <c r="E169"/>
  <c r="E127"/>
  <c r="E111"/>
  <c r="E108" l="1"/>
  <c r="E678"/>
  <c r="E745" l="1"/>
  <c r="E744" l="1"/>
  <c r="E287"/>
  <c r="E286" l="1"/>
  <c r="E558"/>
  <c r="E674"/>
  <c r="E670"/>
  <c r="E605"/>
  <c r="E579" l="1"/>
  <c r="E573"/>
  <c r="E718" l="1"/>
  <c r="E712"/>
  <c r="E717" l="1"/>
  <c r="E711"/>
  <c r="E716" l="1"/>
  <c r="E710"/>
  <c r="E715" l="1"/>
  <c r="E709"/>
  <c r="E637"/>
  <c r="E368"/>
  <c r="E367" l="1"/>
  <c r="E708"/>
  <c r="E636"/>
  <c r="E753"/>
  <c r="E13" l="1"/>
  <c r="E19"/>
  <c r="E24"/>
  <c r="E27"/>
  <c r="E34"/>
  <c r="E41"/>
  <c r="E47"/>
  <c r="E52"/>
  <c r="E57"/>
  <c r="E63"/>
  <c r="E65"/>
  <c r="E67"/>
  <c r="E69"/>
  <c r="E71"/>
  <c r="E74"/>
  <c r="E77"/>
  <c r="E79"/>
  <c r="E82"/>
  <c r="E84"/>
  <c r="E87"/>
  <c r="E90"/>
  <c r="E92"/>
  <c r="E94"/>
  <c r="E97"/>
  <c r="E99"/>
  <c r="E104"/>
  <c r="E106"/>
  <c r="E118"/>
  <c r="E125"/>
  <c r="E130"/>
  <c r="E147"/>
  <c r="E154"/>
  <c r="E161"/>
  <c r="E165"/>
  <c r="E168"/>
  <c r="E172"/>
  <c r="E197"/>
  <c r="E202"/>
  <c r="E204"/>
  <c r="E211"/>
  <c r="E213"/>
  <c r="E218"/>
  <c r="E228"/>
  <c r="E233"/>
  <c r="E238"/>
  <c r="E244"/>
  <c r="E249"/>
  <c r="E255"/>
  <c r="E264"/>
  <c r="E269"/>
  <c r="E273"/>
  <c r="E278"/>
  <c r="E281"/>
  <c r="E284"/>
  <c r="E293"/>
  <c r="E296"/>
  <c r="E299"/>
  <c r="E305"/>
  <c r="E309"/>
  <c r="E311"/>
  <c r="E315"/>
  <c r="E319"/>
  <c r="E322"/>
  <c r="E324"/>
  <c r="E329"/>
  <c r="E333"/>
  <c r="E338"/>
  <c r="E343"/>
  <c r="E348"/>
  <c r="E353"/>
  <c r="E357"/>
  <c r="E363"/>
  <c r="E373"/>
  <c r="E382"/>
  <c r="E401"/>
  <c r="E405"/>
  <c r="E417"/>
  <c r="E420"/>
  <c r="E427"/>
  <c r="E432"/>
  <c r="E437"/>
  <c r="E442"/>
  <c r="E444"/>
  <c r="E450"/>
  <c r="E456"/>
  <c r="E459"/>
  <c r="E463"/>
  <c r="E465"/>
  <c r="E469"/>
  <c r="E471"/>
  <c r="E473"/>
  <c r="E478"/>
  <c r="E483"/>
  <c r="E486"/>
  <c r="E488"/>
  <c r="E493"/>
  <c r="E495"/>
  <c r="E498"/>
  <c r="E501"/>
  <c r="E504"/>
  <c r="E506"/>
  <c r="E518"/>
  <c r="E522"/>
  <c r="E528"/>
  <c r="E531"/>
  <c r="E534"/>
  <c r="E538"/>
  <c r="E543"/>
  <c r="E548"/>
  <c r="E552"/>
  <c r="E557"/>
  <c r="E561"/>
  <c r="E564"/>
  <c r="E567"/>
  <c r="E572"/>
  <c r="E578"/>
  <c r="E584"/>
  <c r="E587"/>
  <c r="E591"/>
  <c r="E595"/>
  <c r="E598"/>
  <c r="E601"/>
  <c r="E604"/>
  <c r="E610"/>
  <c r="E620"/>
  <c r="E633"/>
  <c r="E649"/>
  <c r="E661"/>
  <c r="E665"/>
  <c r="E667"/>
  <c r="E669"/>
  <c r="E673"/>
  <c r="E677"/>
  <c r="E724"/>
  <c r="E727"/>
  <c r="E730"/>
  <c r="E732"/>
  <c r="E737"/>
  <c r="E739"/>
  <c r="E741"/>
  <c r="E748"/>
  <c r="E751"/>
  <c r="E500" l="1"/>
  <c r="E672"/>
  <c r="E660"/>
  <c r="E609"/>
  <c r="E594"/>
  <c r="E577"/>
  <c r="E560"/>
  <c r="E542"/>
  <c r="E527"/>
  <c r="E477"/>
  <c r="E449"/>
  <c r="E431"/>
  <c r="E404"/>
  <c r="E362"/>
  <c r="E342"/>
  <c r="E295"/>
  <c r="E277"/>
  <c r="E232"/>
  <c r="E171"/>
  <c r="E153"/>
  <c r="E124"/>
  <c r="E56"/>
  <c r="E33"/>
  <c r="E12"/>
  <c r="E648"/>
  <c r="E537"/>
  <c r="E747"/>
  <c r="E619"/>
  <c r="E597"/>
  <c r="E583"/>
  <c r="E563"/>
  <c r="E547"/>
  <c r="E530"/>
  <c r="E482"/>
  <c r="E455"/>
  <c r="E436"/>
  <c r="E416"/>
  <c r="E372"/>
  <c r="E347"/>
  <c r="E328"/>
  <c r="E314"/>
  <c r="E298"/>
  <c r="E280"/>
  <c r="E263"/>
  <c r="E237"/>
  <c r="E196"/>
  <c r="E160"/>
  <c r="E129"/>
  <c r="E36"/>
  <c r="E18"/>
  <c r="E726"/>
  <c r="E590"/>
  <c r="E676"/>
  <c r="E750"/>
  <c r="E723"/>
  <c r="E632"/>
  <c r="E600"/>
  <c r="E586"/>
  <c r="E566"/>
  <c r="E551"/>
  <c r="E533"/>
  <c r="E497"/>
  <c r="E458"/>
  <c r="E419"/>
  <c r="E381"/>
  <c r="E332"/>
  <c r="E318"/>
  <c r="E304"/>
  <c r="E283"/>
  <c r="E268"/>
  <c r="E243"/>
  <c r="E217"/>
  <c r="E164"/>
  <c r="E146"/>
  <c r="E73"/>
  <c r="E46"/>
  <c r="E23"/>
  <c r="E603"/>
  <c r="E521"/>
  <c r="E400"/>
  <c r="E337"/>
  <c r="E292"/>
  <c r="E272"/>
  <c r="E248"/>
  <c r="E227"/>
  <c r="E117"/>
  <c r="E86"/>
  <c r="E51"/>
  <c r="E26"/>
  <c r="E424"/>
  <c r="E729"/>
  <c r="E352"/>
  <c r="E321"/>
  <c r="E201"/>
  <c r="E175"/>
  <c r="E81"/>
  <c r="E643"/>
  <c r="E468"/>
  <c r="E103"/>
  <c r="E492"/>
  <c r="E76"/>
  <c r="E96"/>
  <c r="E503"/>
  <c r="E184"/>
  <c r="E89"/>
  <c r="E441"/>
  <c r="E664"/>
  <c r="E513"/>
  <c r="E210"/>
  <c r="E736"/>
  <c r="E485"/>
  <c r="E462"/>
  <c r="E254"/>
  <c r="E308"/>
  <c r="E62"/>
  <c r="E454" l="1"/>
  <c r="E22"/>
  <c r="E21" s="1"/>
  <c r="E291"/>
  <c r="E526"/>
  <c r="E415"/>
  <c r="E276"/>
  <c r="E275" s="1"/>
  <c r="E556"/>
  <c r="E555" s="1"/>
  <c r="E593"/>
  <c r="E582"/>
  <c r="E743"/>
  <c r="E116"/>
  <c r="E163"/>
  <c r="E399"/>
  <c r="E467"/>
  <c r="E307"/>
  <c r="E200"/>
  <c r="E50"/>
  <c r="E247"/>
  <c r="E45"/>
  <c r="E140"/>
  <c r="E242"/>
  <c r="E380"/>
  <c r="E195"/>
  <c r="E262"/>
  <c r="E327"/>
  <c r="E371"/>
  <c r="E435"/>
  <c r="E546"/>
  <c r="E618"/>
  <c r="E536"/>
  <c r="E11"/>
  <c r="E55"/>
  <c r="E341"/>
  <c r="E448"/>
  <c r="E461"/>
  <c r="E440"/>
  <c r="E423"/>
  <c r="E209"/>
  <c r="E183"/>
  <c r="E642"/>
  <c r="E317"/>
  <c r="E351"/>
  <c r="E222"/>
  <c r="E271"/>
  <c r="E336"/>
  <c r="E520"/>
  <c r="E216"/>
  <c r="E267"/>
  <c r="E303"/>
  <c r="E331"/>
  <c r="E550"/>
  <c r="E631"/>
  <c r="E589"/>
  <c r="E17"/>
  <c r="E159"/>
  <c r="E236"/>
  <c r="E313"/>
  <c r="E346"/>
  <c r="E32"/>
  <c r="E231"/>
  <c r="E361"/>
  <c r="E430"/>
  <c r="E476"/>
  <c r="E541"/>
  <c r="E576"/>
  <c r="E608"/>
  <c r="E253"/>
  <c r="E61"/>
  <c r="E481"/>
  <c r="E722"/>
  <c r="E60" l="1"/>
  <c r="E525"/>
  <c r="E453"/>
  <c r="E393"/>
  <c r="E581"/>
  <c r="E158"/>
  <c r="E641"/>
  <c r="E290"/>
  <c r="E252"/>
  <c r="E475"/>
  <c r="E360"/>
  <c r="E31"/>
  <c r="E545"/>
  <c r="E215"/>
  <c r="E335"/>
  <c r="E221"/>
  <c r="E350"/>
  <c r="E208"/>
  <c r="E554"/>
  <c r="E439"/>
  <c r="E447"/>
  <c r="E54"/>
  <c r="E370"/>
  <c r="E261"/>
  <c r="E379"/>
  <c r="E246"/>
  <c r="E199"/>
  <c r="E480"/>
  <c r="E607"/>
  <c r="E540"/>
  <c r="E230"/>
  <c r="E345"/>
  <c r="E235"/>
  <c r="E16"/>
  <c r="E623"/>
  <c r="E266"/>
  <c r="E422"/>
  <c r="E340"/>
  <c r="E10"/>
  <c r="E613"/>
  <c r="E434"/>
  <c r="E326"/>
  <c r="E194"/>
  <c r="E241"/>
  <c r="E49"/>
  <c r="E452" l="1"/>
  <c r="E59"/>
  <c r="E524"/>
  <c r="E446"/>
  <c r="E240"/>
  <c r="E289"/>
  <c r="E575"/>
  <c r="E612"/>
  <c r="E15"/>
  <c r="E359"/>
  <c r="E9"/>
  <c r="E378"/>
  <c r="E622"/>
  <c r="E193"/>
  <c r="E260"/>
  <c r="E220"/>
  <c r="E721" l="1"/>
  <c r="E756" l="1"/>
</calcChain>
</file>

<file path=xl/sharedStrings.xml><?xml version="1.0" encoding="utf-8"?>
<sst xmlns="http://schemas.openxmlformats.org/spreadsheetml/2006/main" count="1960" uniqueCount="719">
  <si>
    <t>&lt;caption&gt;</t>
  </si>
  <si>
    <t>Бюджет: &lt;Бюджет&gt;</t>
  </si>
  <si>
    <t>Финансовый орган, обслуживающий данный бюджет: &lt;ФО&gt;</t>
  </si>
  <si>
    <t>Наименование</t>
  </si>
  <si>
    <t>Код главы</t>
  </si>
  <si>
    <t>РзПр</t>
  </si>
  <si>
    <t>ЦСР</t>
  </si>
  <si>
    <t>ВР</t>
  </si>
  <si>
    <t>I Год</t>
  </si>
  <si>
    <t>II Год</t>
  </si>
  <si>
    <t>III Год</t>
  </si>
  <si>
    <t>&lt;ColNumber&gt;</t>
  </si>
  <si>
    <t>&lt;ГРБСИмя&gt;</t>
  </si>
  <si>
    <t>&lt;ГРБС&gt;</t>
  </si>
  <si>
    <t>&lt;Год1&gt;</t>
  </si>
  <si>
    <t>&lt;Год2&gt;</t>
  </si>
  <si>
    <t>&lt;Год3&gt;</t>
  </si>
  <si>
    <t>&lt;ФКРИмя_ХХ00&gt;</t>
  </si>
  <si>
    <t>&lt;ФКР_ХХ00&gt;</t>
  </si>
  <si>
    <t>&lt;ФКРИмя_ХХХХ&gt;</t>
  </si>
  <si>
    <t>&lt;ФКР_ХХХХ&gt;</t>
  </si>
  <si>
    <t>&lt;ЦСРИмя_ХХ00000000&gt;</t>
  </si>
  <si>
    <t>&lt;ЦСР_ХХ00000000&gt;</t>
  </si>
  <si>
    <t>&lt;ЦСРИмя_ХХХ0000000&gt;</t>
  </si>
  <si>
    <t>&lt;ЦСР_ХХХ0000000&gt;</t>
  </si>
  <si>
    <t>&lt;ЦСРИмя_ХХХХХ00000&gt;</t>
  </si>
  <si>
    <t>&lt;ЦСР_ХХХХХ00000&gt;</t>
  </si>
  <si>
    <t>&lt;ЦСРИмя_ХХХХХХХХХХ&gt;</t>
  </si>
  <si>
    <t>&lt;ЦСР_ХХХХХХХХХХ&gt;</t>
  </si>
  <si>
    <t>&lt;ВРИмя&gt;</t>
  </si>
  <si>
    <t>&lt;ВР&gt;</t>
  </si>
  <si>
    <t xml:space="preserve">ИТОГО  </t>
  </si>
  <si>
    <t>Ответственный исполнитель</t>
  </si>
  <si>
    <t>&lt;ДолжностьИсполнителя&gt;</t>
  </si>
  <si>
    <t>&lt;ИмяИсполнителя&gt;</t>
  </si>
  <si>
    <t>&lt;ТелефонИсполнителя&gt;</t>
  </si>
  <si>
    <t>(должность)</t>
  </si>
  <si>
    <t>(подпись)</t>
  </si>
  <si>
    <t>(расшифровка подписи)</t>
  </si>
  <si>
    <t>(телефон)</t>
  </si>
  <si>
    <t>&lt;НаДату&gt;</t>
  </si>
  <si>
    <t>СубКОСГУ</t>
  </si>
  <si>
    <t>&lt;СубЭКРИмя&gt;</t>
  </si>
  <si>
    <t>&lt;СубЭКР&gt;</t>
  </si>
  <si>
    <t>Единица измерения: &lt;sumFormat&gt;</t>
  </si>
  <si>
    <t>&lt;АналитическийКлассификатор1&gt;</t>
  </si>
  <si>
    <t>&lt;clsAnalityc1&gt;</t>
  </si>
  <si>
    <t xml:space="preserve"> </t>
  </si>
  <si>
    <t>&lt;clsAnalityc3&gt;</t>
  </si>
  <si>
    <t>&lt;АналитИстИмя1&gt;</t>
  </si>
  <si>
    <t>&lt;АналитИстИмя3&gt;</t>
  </si>
  <si>
    <t>&lt;АналитическийКлассификатор3&gt;</t>
  </si>
  <si>
    <t>&lt;clsAnalityc2&gt;</t>
  </si>
  <si>
    <t>&lt;АналитическийКлассификатор2&gt;</t>
  </si>
  <si>
    <t>&lt;АналитИстИмя2&gt;</t>
  </si>
  <si>
    <t>&lt;ВР1Имя&gt;</t>
  </si>
  <si>
    <t>&lt;ВР2Имя&gt;</t>
  </si>
  <si>
    <t>&lt;ВР1&gt;</t>
  </si>
  <si>
    <t>&lt;ВР2&gt;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</si>
  <si>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</si>
  <si>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</si>
  <si>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</si>
  <si>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</si>
  <si>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</si>
  <si>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</si>
  <si>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</si>
  <si>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</si>
  <si>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</si>
  <si>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</si>
  <si>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</si>
  <si>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</si>
  <si>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автономным учреждениям</t>
  </si>
  <si>
    <t>620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</si>
  <si>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</si>
  <si>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</si>
  <si>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</si>
  <si>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</si>
  <si>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630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</si>
  <si>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</si>
  <si>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</si>
  <si>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</si>
  <si>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</si>
  <si>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Подпрограмма "Общее образование"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</si>
  <si>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</si>
  <si>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</si>
  <si>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</si>
  <si>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</si>
  <si>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</si>
  <si>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</si>
  <si>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Обеспечивающая подпрограмма</t>
  </si>
  <si>
    <t>Обеспечение деятельности органов местного самоуправления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</si>
  <si>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</si>
  <si>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Обслуживание государственного (муниципального) долга</t>
  </si>
  <si>
    <t>Обслуживание муниципального долга</t>
  </si>
  <si>
    <t>Резервные средства</t>
  </si>
  <si>
    <t>870</t>
  </si>
  <si>
    <t>Публичные нормативные социальные выплаты гражданам</t>
  </si>
  <si>
    <t>Итого по муниципальным программам</t>
  </si>
  <si>
    <t xml:space="preserve">Субсидии бюджетным учреждениям </t>
  </si>
  <si>
    <t>01 0 00 00000</t>
  </si>
  <si>
    <t>07 0 00 00000</t>
  </si>
  <si>
    <t>07 2 00 00000</t>
  </si>
  <si>
    <t>10 0 00 00000</t>
  </si>
  <si>
    <t>10 1 00 00000</t>
  </si>
  <si>
    <t>10 3 00 00000</t>
  </si>
  <si>
    <t>10 3 02 00000</t>
  </si>
  <si>
    <t>05 0 00 00000</t>
  </si>
  <si>
    <t>05 1 00 00000</t>
  </si>
  <si>
    <t>16 0 00 00000</t>
  </si>
  <si>
    <t>05 1 01 00000</t>
  </si>
  <si>
    <t>05 3 00 00000</t>
  </si>
  <si>
    <t>05 3 01 00000</t>
  </si>
  <si>
    <t>06 0 00 00000</t>
  </si>
  <si>
    <t>06 4 00 00000</t>
  </si>
  <si>
    <t>06 4 01 00000</t>
  </si>
  <si>
    <t>12 0 00 00000</t>
  </si>
  <si>
    <t>12 1 00 00000</t>
  </si>
  <si>
    <t>12 3 00 00000</t>
  </si>
  <si>
    <t>12 3 01 00000</t>
  </si>
  <si>
    <t>13 0 00 00000</t>
  </si>
  <si>
    <t>13 1 00 00000</t>
  </si>
  <si>
    <t>14 0 00 00000</t>
  </si>
  <si>
    <t>15 2 00 00000</t>
  </si>
  <si>
    <t>95 0 00 00000</t>
  </si>
  <si>
    <t xml:space="preserve">Непрограммные расходы бюджета </t>
  </si>
  <si>
    <t>99 0 00 00000</t>
  </si>
  <si>
    <t>02 0 00 00000</t>
  </si>
  <si>
    <t>02 2 00 00000</t>
  </si>
  <si>
    <t>02 3 00 00000</t>
  </si>
  <si>
    <t>02 3 01 00000</t>
  </si>
  <si>
    <t>02 4 00 00000</t>
  </si>
  <si>
    <t>02 8 00 00000</t>
  </si>
  <si>
    <t>02 8 01 00000</t>
  </si>
  <si>
    <t>03 0 00 00000</t>
  </si>
  <si>
    <t>03 1 00 00000</t>
  </si>
  <si>
    <t>03 1 02 00000</t>
  </si>
  <si>
    <t>03 2 00 00000</t>
  </si>
  <si>
    <t>04 0 00 00000</t>
  </si>
  <si>
    <t>04 1 00 00000</t>
  </si>
  <si>
    <t>04 2 00 00000</t>
  </si>
  <si>
    <t>02 2 01 00000</t>
  </si>
  <si>
    <t>12 5 00 00000</t>
  </si>
  <si>
    <t>12 5 01 00000</t>
  </si>
  <si>
    <t>тыс.руб.</t>
  </si>
  <si>
    <t>15 1 02 00000</t>
  </si>
  <si>
    <t xml:space="preserve">Муниципальная программа «Здравоохранение» </t>
  </si>
  <si>
    <t>Основное мероприятие «Обеспечение выполнения функций муниципальных музеев»</t>
  </si>
  <si>
    <t>Расходы на обеспечение деятельности (оказание услуг) муниципальных учреждений - музеи, галереи</t>
  </si>
  <si>
    <t>02 2 01 06130</t>
  </si>
  <si>
    <t>Расходы на обеспечение деятельности (оказание услуг) муниципальных учреждений - библиотеки</t>
  </si>
  <si>
    <t>02 3 01 06100</t>
  </si>
  <si>
    <t>Мероприятия в сфере культуры</t>
  </si>
  <si>
    <t>Стипендии в области образования, культуры и искусства</t>
  </si>
  <si>
    <t>Расходы на обеспечение деятельности (оказание услуг) муниципальных учреждений - общеобразовательные организации</t>
  </si>
  <si>
    <t>Расходы на обеспечение деятельности (оказание услуг) муниципальных учреждений - организации дополнительного образования</t>
  </si>
  <si>
    <t>Предоставление доплаты за выслугу лет к трудовой пенсии муниципальным служащим за счет средств местного бюджета</t>
  </si>
  <si>
    <t>Мероприятия по организации отдыха детей в каникулярное время</t>
  </si>
  <si>
    <t>Оказание поддержки социально ориентированным некоммерческим организациям</t>
  </si>
  <si>
    <t>Подпрограмма «Развитие физической культуры и спорта»</t>
  </si>
  <si>
    <t>Подпрограмма «Подготовка спортивного резерва»</t>
  </si>
  <si>
    <t>Основное мероприятие «Обеспечение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экзамена»</t>
  </si>
  <si>
    <t>12 1 02 00000</t>
  </si>
  <si>
    <t>12 1 03 00000</t>
  </si>
  <si>
    <t xml:space="preserve">Обеспечивающая подпрограмма   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</si>
  <si>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</si>
  <si>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12 5 01 06090</t>
  </si>
  <si>
    <t>Функционирование высшего должностного лица</t>
  </si>
  <si>
    <t>12 5 01 00110</t>
  </si>
  <si>
    <t>Обеспечение деятельности финансового органа</t>
  </si>
  <si>
    <t>12 5 01 00160</t>
  </si>
  <si>
    <t>12 5 01 00720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</si>
  <si>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</si>
  <si>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12 5 01 06070</t>
  </si>
  <si>
    <t>Расходы на обеспечение деятельности (оказание услуг) муниципальных учреждений в сфере физической культуры и спорта</t>
  </si>
  <si>
    <t>05 1 01 06140</t>
  </si>
  <si>
    <t>Обеспечение деятельности администрации</t>
  </si>
  <si>
    <t>12 5 01 00120</t>
  </si>
  <si>
    <t>Основное мероприятие «Обеспечение безопасности гидротехнических сооружений и проведение мероприятий по берегоукреплению»</t>
  </si>
  <si>
    <t>07 2 01 00000</t>
  </si>
  <si>
    <t>07 5 00 00000</t>
  </si>
  <si>
    <t>09 0 00 00000</t>
  </si>
  <si>
    <t>09 2 00 00000</t>
  </si>
  <si>
    <t>09 2 01 00000</t>
  </si>
  <si>
    <t>Реализация мероприятий по обеспечению жильем молодых семей</t>
  </si>
  <si>
    <t>09 2 01 L4970</t>
  </si>
  <si>
    <t>09 3 00 00000</t>
  </si>
  <si>
    <t>09 3 01 00000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</si>
  <si>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</si>
  <si>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09 3 01 60820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</si>
  <si>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</si>
  <si>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10 6 00 00000</t>
  </si>
  <si>
    <t>10 6 01 00000</t>
  </si>
  <si>
    <t>10 8 00 00000</t>
  </si>
  <si>
    <t>11 0 00 00000</t>
  </si>
  <si>
    <t>11 3 00 00000</t>
  </si>
  <si>
    <t>11 3 02 00000</t>
  </si>
  <si>
    <t>Содействие развитию малого и среднего предпринимательства</t>
  </si>
  <si>
    <t>11 3 02 00750</t>
  </si>
  <si>
    <t>Расходы на обеспечение деятельности (оказание услуг) муниципальных учреждений в сфере похоронного дела</t>
  </si>
  <si>
    <t>06 2 00 00000</t>
  </si>
  <si>
    <t>06 2 01 00000</t>
  </si>
  <si>
    <t>06 4 01 60870</t>
  </si>
  <si>
    <t>16 2 00 00000</t>
  </si>
  <si>
    <t>Ликвидация самовольных, недостроенных и аварийных объектов на территории муниципального образования</t>
  </si>
  <si>
    <t>14 2 00 00000</t>
  </si>
  <si>
    <t>Мероприятия по обеспечению безопасности дорожного движения</t>
  </si>
  <si>
    <t>13 1 01 00000</t>
  </si>
  <si>
    <t>Дорожная деятельность в отношении автомобильных дорог местного значения в границах городского округа (содержание автомобильных дорог)</t>
  </si>
  <si>
    <t>Дорожная деятельность в отношении автомобильных дорог местного значения в границах городского округа (разработка и экспертиза проектно-сметной документации капитального ремонта  автомобильных  дорог  общего пользования)</t>
  </si>
  <si>
    <t>Дорожная деятельность в отношении автомобильных дорог местного значения в границах городского округа (текущий,ямочный ремонт автомобильных дорог)</t>
  </si>
  <si>
    <t>Расходы на обеспечение деятельности (оказание услуг) муниципальных учреждений в сфере молодежной политики</t>
  </si>
  <si>
    <t>13 4 00 00000</t>
  </si>
  <si>
    <t>13 4 01 00000</t>
  </si>
  <si>
    <t>Руководство и управление в сфере установленных функций органов местного самоуправления</t>
  </si>
  <si>
    <t xml:space="preserve">Председатель представительного органа местного самоуправления </t>
  </si>
  <si>
    <t>95 0 00 00010</t>
  </si>
  <si>
    <t>95 0 00 00020</t>
  </si>
  <si>
    <t>Расходы на содержание представительного органа муниципального образования</t>
  </si>
  <si>
    <t>95 0 00 00030</t>
  </si>
  <si>
    <t xml:space="preserve">Резервный фонд администрации </t>
  </si>
  <si>
    <t>99 0 00 00060</t>
  </si>
  <si>
    <t>Резервный фонд на предупреждение и ликвидацию чрезвычайных ситуаций и последствий стихийных бедствий</t>
  </si>
  <si>
    <t>99 0 00 00070</t>
  </si>
  <si>
    <t>08 0 00 00000</t>
  </si>
  <si>
    <t>08 1 00 00000</t>
  </si>
  <si>
    <t>08 1 01 00000</t>
  </si>
  <si>
    <t>08 1 02 00000</t>
  </si>
  <si>
    <t>08 1 04 00000</t>
  </si>
  <si>
    <t>Осуществление мероприятий в сфере профилактики правонарушений</t>
  </si>
  <si>
    <t>08 1 04 00900</t>
  </si>
  <si>
    <t>08 1 05 00000</t>
  </si>
  <si>
    <t>08 1 05 00990</t>
  </si>
  <si>
    <t>08 2 00 00000</t>
  </si>
  <si>
    <t>08 2 02 00000</t>
  </si>
  <si>
    <t>Осуществление мероприятий по обеспечению безопасности людей на водных объектах, охране их жизни и здоровья</t>
  </si>
  <si>
    <t>08 3 00 00000</t>
  </si>
  <si>
    <t>08 3 01 00000</t>
  </si>
  <si>
    <t>08 4 00 00000</t>
  </si>
  <si>
    <t>08 4 01 00000</t>
  </si>
  <si>
    <t>Обеспечение первичных мер пожарной безопасности в границах городского округа</t>
  </si>
  <si>
    <t>08 4 01 00360</t>
  </si>
  <si>
    <t>08 5 00 00000</t>
  </si>
  <si>
    <t>08 5 01 00000</t>
  </si>
  <si>
    <t>13 1 01 00821</t>
  </si>
  <si>
    <t>13 1 01 00824</t>
  </si>
  <si>
    <t>тип средств</t>
  </si>
  <si>
    <t>900100</t>
  </si>
  <si>
    <t>900302</t>
  </si>
  <si>
    <t xml:space="preserve">Обеспечение деятельности контрольно-счетной палаты </t>
  </si>
  <si>
    <t>95 0 00 00150</t>
  </si>
  <si>
    <t>15 0 00 00000</t>
  </si>
  <si>
    <t>15 1 00 00000</t>
  </si>
  <si>
    <t>15 2 01 00000</t>
  </si>
  <si>
    <t>Развитие информационной инфраструктуры ( обеспечение оборудованием и поддержание его работоспособности)</t>
  </si>
  <si>
    <t>15 2 01 01152</t>
  </si>
  <si>
    <t>15 2 02 00000</t>
  </si>
  <si>
    <t>Информационная безопасность</t>
  </si>
  <si>
    <t>15 2 02 01160</t>
  </si>
  <si>
    <t>15 2 03 00000</t>
  </si>
  <si>
    <t>15 2 03 01171</t>
  </si>
  <si>
    <t>15 2 03 01172</t>
  </si>
  <si>
    <t>15 2 03 01173</t>
  </si>
  <si>
    <t>15 2 E4 00000</t>
  </si>
  <si>
    <t>Подпрограмма «Финансовое обеспечение системы организации медицинской помощи»</t>
  </si>
  <si>
    <t>01 5 00 00000</t>
  </si>
  <si>
    <t>Основное мероприятие «Развитие мер социальной поддержки медицинских работников»</t>
  </si>
  <si>
    <t>Проведение мероприятий по комплексной борьбе с борщевиком Сосновского</t>
  </si>
  <si>
    <t>06 2 01 01280</t>
  </si>
  <si>
    <t>17 0 00 00000</t>
  </si>
  <si>
    <t>17 1 00 00000</t>
  </si>
  <si>
    <t>17 1 01 00000</t>
  </si>
  <si>
    <t>17 1 F2 00000</t>
  </si>
  <si>
    <t>17 2 00 00000</t>
  </si>
  <si>
    <t>17 2 01 00000</t>
  </si>
  <si>
    <t>Ремонт подъездов в многоквартирных домах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</si>
  <si>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</si>
  <si>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Взносы на капитальный ремонт общего имущества многоквартирных домов</t>
  </si>
  <si>
    <t>12 1 02 00180</t>
  </si>
  <si>
    <t>Основное мероприятие "Создание условий для реализации полномочий органов местного самоуправления"</t>
  </si>
  <si>
    <t>08 1 07 00000</t>
  </si>
  <si>
    <t>08 1 07 06250</t>
  </si>
  <si>
    <t xml:space="preserve">ВСЕГО      </t>
  </si>
  <si>
    <t>Подпрограмма "Обеспечивающая подпрограмма"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</si>
  <si>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</si>
  <si>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08 1 01 00310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</si>
  <si>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</si>
  <si>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08 1 02 00780</t>
  </si>
  <si>
    <t>Основное мероприятие «Реализация механизмов муниципальной поддержки субъектов малого и среднего предпринимательства»</t>
  </si>
  <si>
    <t>Депутат представительного органа местного самоуправления на постоянной основе</t>
  </si>
  <si>
    <t>900202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</si>
  <si>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</si>
  <si>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</si>
  <si>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10 2 00 00000</t>
  </si>
  <si>
    <t>08 1 07 62820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</si>
  <si>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</si>
  <si>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Организация и проведение официальных физкультурно-оздоровительных и спортивных мероприятий</t>
  </si>
  <si>
    <t>Подпрограмма "Обеспечение пожарной безопасности на территории муниципального образования Московской области"</t>
  </si>
  <si>
    <t>Подпрограмма "Обеспечение мероприятий гражданской обороны на территории муниципального образования Московской области"</t>
  </si>
  <si>
    <t>Муниципальная программа "Экология и окружающая среда"</t>
  </si>
  <si>
    <t>Подпрограмма "Комплексное развитие сельских территорий"</t>
  </si>
  <si>
    <t>06 3 00 00000</t>
  </si>
  <si>
    <t>10 3 02 S0320</t>
  </si>
  <si>
    <t>12 5 01 00870</t>
  </si>
  <si>
    <t>Взносы в общественные организации</t>
  </si>
  <si>
    <t>02 6 00 00000</t>
  </si>
  <si>
    <t>02 6 01 06260</t>
  </si>
  <si>
    <t>02 6 01 00000</t>
  </si>
  <si>
    <t>Ремонт дворовых территорий</t>
  </si>
  <si>
    <t>Основное мероприятие «Строительство и содержание газопроводов в населенных пунктах»</t>
  </si>
  <si>
    <t>10 3 05 00000</t>
  </si>
  <si>
    <t>08 6 00 00000</t>
  </si>
  <si>
    <t>08 6 01 00000</t>
  </si>
  <si>
    <t>Содержание и развитие муниципальных экстренных оперативных служб</t>
  </si>
  <si>
    <t>08 6 01 01020</t>
  </si>
  <si>
    <t>04 5 00 00000</t>
  </si>
  <si>
    <t>07 4 00 00000</t>
  </si>
  <si>
    <t>Основное мероприятие «Осуществление отдельных полномочий в области лесных отношений»</t>
  </si>
  <si>
    <t>07 4 01 00000</t>
  </si>
  <si>
    <t>17 1 F2 54249</t>
  </si>
  <si>
    <t>17 2 01 01480</t>
  </si>
  <si>
    <t>Участие в предупреждении и ликвидации последствий чрезвычайных ситуаций в границах городского округа</t>
  </si>
  <si>
    <t>Расходы на обеспечение деятельности (оказание услуг) муниципальных учреждений в сфере благоустройства (МБУ/МАУ)</t>
  </si>
  <si>
    <t>17 2 01 06242</t>
  </si>
  <si>
    <t>Приложение 4</t>
  </si>
  <si>
    <t>02 4 06 00000</t>
  </si>
  <si>
    <t>06 3 03 00000</t>
  </si>
  <si>
    <t>Частичная компенсация транспортных расходов организаций и индивидуальных предпринимателей по доставке продовольственных и промышленных товаров в сельские населенные пункты</t>
  </si>
  <si>
    <t>06 3 03 S1100</t>
  </si>
  <si>
    <t>07 4 01 62050</t>
  </si>
  <si>
    <t>04 2 03 00000</t>
  </si>
  <si>
    <t>04 2 03 S2190</t>
  </si>
  <si>
    <t>03 1 01 00000</t>
  </si>
  <si>
    <t>03 1 01 62010</t>
  </si>
  <si>
    <t>03 1 01 62140</t>
  </si>
  <si>
    <t>03 1 02 62230</t>
  </si>
  <si>
    <t>03 1 02 S2870</t>
  </si>
  <si>
    <t>03 1 02 L3040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</si>
  <si>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</si>
  <si>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</si>
  <si>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17 2 03 00000</t>
  </si>
  <si>
    <t>Создание и ремонт пешеходных коммуникаций</t>
  </si>
  <si>
    <t>17 2 01 62670</t>
  </si>
  <si>
    <t>17 2 F2 00000</t>
  </si>
  <si>
    <t>Капитальный ремонт сетей водоснабжения, водоотведения, теплоснабжения</t>
  </si>
  <si>
    <t>Строительство и реконструкция сетей водоснабжения, водоотведения, теплоснабжения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</si>
  <si>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</si>
  <si>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10 8 02 61930</t>
  </si>
  <si>
    <t>13 6 00 00000</t>
  </si>
  <si>
    <t>13 6 04 00000</t>
  </si>
  <si>
    <t>13 6 04 51200</t>
  </si>
  <si>
    <t>Муниципальная программа "Культура и туризм"</t>
  </si>
  <si>
    <t>Подпрограмма «Развитие музейного дела»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</si>
  <si>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</si>
  <si>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Подпрограмма "Развитие библиотечного дела"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</si>
  <si>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</si>
  <si>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02 4 02 00000</t>
  </si>
  <si>
    <t>Основное мероприятие "Реализация отдельных функций органа местного самоуправления в сфере культуры"</t>
  </si>
  <si>
    <t>02 4 02 01110</t>
  </si>
  <si>
    <t>02 4 04 00000</t>
  </si>
  <si>
    <t>Основное мероприятие "Обеспечение функций культурно-досуговых учреждений"</t>
  </si>
  <si>
    <t>02 3 01 L5198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</si>
  <si>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</si>
  <si>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Расходы на обеспечение деятельности (оказание услуг) муниципальных учреждений - культурно-досуговые учреждения</t>
  </si>
  <si>
    <t>02 4 04 06110</t>
  </si>
  <si>
    <t>Основное мероприятие "Создание условий для массового отдыха жителей городского округа в парках культуры и отдыха"</t>
  </si>
  <si>
    <t>02 4 06 06170</t>
  </si>
  <si>
    <t>Расходы на обеспечение деятельности (оказание услуг) муниципальных учреждений - парк культуры и отдыха</t>
  </si>
  <si>
    <t xml:space="preserve"> 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</si>
  <si>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</si>
  <si>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</si>
  <si>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02 8 01 00500</t>
  </si>
  <si>
    <t xml:space="preserve">Муниципальная программа "Спорт"                 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</si>
  <si>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</si>
  <si>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05 2 00 00000</t>
  </si>
  <si>
    <t>Основное мероприятие "Подготовка спортивных сборных команд"</t>
  </si>
  <si>
    <t>05 2 01 00000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</si>
  <si>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</si>
  <si>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05 2 01 06150</t>
  </si>
  <si>
    <t>05 3 01 00570</t>
  </si>
  <si>
    <t>01 5 02 00000</t>
  </si>
  <si>
    <t>01 5 02 00420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</si>
  <si>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</si>
  <si>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 xml:space="preserve">Муниципальная программа "Образование"                </t>
  </si>
  <si>
    <t>Основное мероприятие "Финансовое обеспечение деятельности образовательных организаций"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</si>
  <si>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</si>
  <si>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</si>
  <si>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Обеспечение подвоза обучающихся к месту обучения в муниципальные общеобразовательные организации</t>
  </si>
  <si>
    <t>03 1 01 02270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</si>
  <si>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</si>
  <si>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</si>
  <si>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</si>
  <si>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</si>
  <si>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</si>
  <si>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Подпрограмма "Дополнительное образование, воспитание и психолого-социальное сопровождение детей"</t>
  </si>
  <si>
    <t>03 4 00 00000</t>
  </si>
  <si>
    <t>03 4 01 00000</t>
  </si>
  <si>
    <t>03 4 01 00130</t>
  </si>
  <si>
    <t>Обеспечение деятельности прочих учреждений образования</t>
  </si>
  <si>
    <t xml:space="preserve"> 03 4 01 06080</t>
  </si>
  <si>
    <t>Подпрограмма "Социальная поддержка граждан"</t>
  </si>
  <si>
    <t xml:space="preserve">Муниципальная программа "Социальная защита населения"                    </t>
  </si>
  <si>
    <t>04 1 15 00000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</si>
  <si>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</si>
  <si>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04 1 15 00840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</si>
  <si>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</si>
  <si>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</si>
  <si>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</si>
  <si>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03 2 01 00000</t>
  </si>
  <si>
    <t>03 2 01 01110</t>
  </si>
  <si>
    <t>03 2 02 00000</t>
  </si>
  <si>
    <t>Основное мероприятие "Финансовое обеспечение деятельности организаций дополнительного образования"</t>
  </si>
  <si>
    <t>04 5 03 60680</t>
  </si>
  <si>
    <t>ООсновное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</si>
  <si>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04 5 03 00000</t>
  </si>
  <si>
    <t>Подпрограмма "Развитие и поддержка социально ориентированных некоммерческих организаций"</t>
  </si>
  <si>
    <t>04 6 00 00000</t>
  </si>
  <si>
    <t>Основное мероприятие "Развитие негосударственного сектора социального обслуживания"</t>
  </si>
  <si>
    <t>04 6 01 00000</t>
  </si>
  <si>
    <t>04 6 01 00760</t>
  </si>
  <si>
    <t xml:space="preserve">Муниципальная программа "Развитие сельского хозяйства"           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</si>
  <si>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</si>
  <si>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</si>
  <si>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Основное мероприятие "Обеспечение доступности торгового обслуживания в сельских населенных пунктах"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</si>
  <si>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</si>
  <si>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Подпрограмма "Развитие водохозяйственного комплекса"</t>
  </si>
  <si>
    <t>Подпрограмма "Развитие лесного хозяйства"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</si>
  <si>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</si>
  <si>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</si>
  <si>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07 5 02 00000</t>
  </si>
  <si>
    <t xml:space="preserve">Муниципальная программа "Безопасность и обеспечение безопасности жизнедеятельности населения"         </t>
  </si>
  <si>
    <t>Подпрограмма "Профилактика преступлений и иных правонарушений"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</si>
  <si>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</si>
  <si>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 xml:space="preserve"> Основное мероприятие "Развитие похоронного дела"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</si>
  <si>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</si>
  <si>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</si>
  <si>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Основное мероприятие "Обеспечение деятельности общественных объединений правоохранительной направленности"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</si>
  <si>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</si>
  <si>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</si>
  <si>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</si>
  <si>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</si>
  <si>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</si>
  <si>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</si>
  <si>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08 5 01 00730</t>
  </si>
  <si>
    <t xml:space="preserve"> Муниципальная программа "Жилище"                  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</si>
  <si>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</si>
  <si>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</si>
  <si>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</si>
  <si>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</si>
  <si>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Муниципальная программа "Развитие инженерной инфраструктуры, энергоэффективности и отрасли обращения с отходами"</t>
  </si>
  <si>
    <t>Подпрограмма "Чистая вода"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</si>
  <si>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</si>
  <si>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10 1 02 00000</t>
  </si>
  <si>
    <t>Подпрограмма "Системы водоотведения"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</si>
  <si>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</si>
  <si>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</si>
  <si>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</si>
  <si>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Подпрограмма "Энергосбережение и повышение энергетической эффективности"</t>
  </si>
  <si>
    <t>10 5 00 00000</t>
  </si>
  <si>
    <t>Основное мероприятие "Повышение энергетической эффективности муниципальных учреждений Московской области"</t>
  </si>
  <si>
    <t>10 5 01 00000</t>
  </si>
  <si>
    <t>10 5 01 00190</t>
  </si>
  <si>
    <t>10 6 01 00190</t>
  </si>
  <si>
    <t>Подпрограмма "Реализация полномочий в сфере жилищно-коммунального хозяйства"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</si>
  <si>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</si>
  <si>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10 8 02 00000</t>
  </si>
  <si>
    <t xml:space="preserve">Муниципальная программа "Предпринимательство"              </t>
  </si>
  <si>
    <t>Подпрограмма "Развитие малого и среднего предпринимательства"</t>
  </si>
  <si>
    <t xml:space="preserve">Муниципальная программа "Управление имуществом и муниципальными финансами"  </t>
  </si>
  <si>
    <t>Основное мероприятие "Управление имуществом, находящимся в муниципальной собственности, и выполнение кадастровых работ"</t>
  </si>
  <si>
    <t>Подпрограмма "Эффективное управление имущественным комплексом"</t>
  </si>
  <si>
    <t xml:space="preserve"> 12 1 04 00000</t>
  </si>
  <si>
    <t xml:space="preserve"> 12 1 04 00130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</si>
  <si>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</si>
  <si>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</si>
  <si>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Организация и осуществление мероприятий по мобилизационной подготовке</t>
  </si>
  <si>
    <t>Обеспечение деятельности муниципальных казенных учреждений в сфере закупок товаров, работ, услуг</t>
  </si>
  <si>
    <t>12 5 01 01680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</si>
  <si>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</si>
  <si>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12 5 03 00000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</si>
  <si>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</si>
  <si>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12 5 03 00830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</si>
  <si>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</si>
  <si>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</si>
  <si>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</si>
  <si>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Подпрограмма "Молодежь Подмосковья"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</si>
  <si>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</si>
  <si>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</si>
  <si>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13 4 01 00770</t>
  </si>
  <si>
    <t>Организация и осуществление мероприятий по работе с детьми и молодежью в городском округе</t>
  </si>
  <si>
    <t>13 6 01 00000</t>
  </si>
  <si>
    <t>13 6 01 06020</t>
  </si>
  <si>
    <t xml:space="preserve">Муниципальная программа "Развитие и функционирование дорожно-транспортного комплекса"        </t>
  </si>
  <si>
    <t>Подпрограмма "Дороги Подмосковья"</t>
  </si>
  <si>
    <t>Основное мероприятие "Ремонт, капитальный ремонт сети автомобильных дорог, мостов и путепроводов местного значения"</t>
  </si>
  <si>
    <t>14 2 04 00000</t>
  </si>
  <si>
    <t>Муниципальная программа "Цифровое муниципальное образование"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</si>
  <si>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</si>
  <si>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</si>
  <si>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</si>
  <si>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</si>
  <si>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Основное мероприятие "Информационная безопасность"</t>
  </si>
  <si>
    <t>Федеральный проект "Цифровая образовательная среда"</t>
  </si>
  <si>
    <t>Основное мероприятие "Цифровое государственное управление"</t>
  </si>
  <si>
    <t>Муниципальная программа "Архитектура и градостроительство"</t>
  </si>
  <si>
    <t>Подпрограмма "Реализация политики пространственного развития городского округа"</t>
  </si>
  <si>
    <t>16 2 05 00000</t>
  </si>
  <si>
    <t>16 2 05 01210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</si>
  <si>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</si>
  <si>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</si>
  <si>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</si>
  <si>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Основное мероприятие "Благоустройство общественных территорий муниципальных образований Московской области"</t>
  </si>
  <si>
    <t>Федеральный проект "Формирование комфортной городской среды"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</si>
  <si>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</si>
  <si>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</si>
  <si>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</si>
  <si>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17 2 01 00620</t>
  </si>
  <si>
    <t>Организация наружного освещения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</si>
  <si>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</si>
  <si>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Основное мероприятие "Приведение в надлежащее состояние подъездов в многоквартирных домах"</t>
  </si>
  <si>
    <t>15 2 01 01151</t>
  </si>
  <si>
    <t>10 3 05 00191</t>
  </si>
  <si>
    <t>10 3 05 00192</t>
  </si>
  <si>
    <t>Организация в границах городского округа электро-, тепло-, газо- и водоснабжения населения, водоотведения, снабжения населения топливом (Утверждение схем водоснабжения и водоотведения городских округов (актуализированных схем водоснабжения и водоотведения городских округов))</t>
  </si>
  <si>
    <t>Организация в границах городского округа электро-, тепло-, газо- и водоснабжения населения, водоотведения, снабжения населения топливом (Утверждение схем теплоснабжения городских округов (актуализированных схем теплоснабжения городских округов))</t>
  </si>
  <si>
    <t>13 1 01 00826</t>
  </si>
  <si>
    <t>Основное мероприятие "Вовлечение молодежи в общественную жизнь"</t>
  </si>
  <si>
    <t>Развитие информационной инфраструктуры (Обеспечение ОМСУ муниципального образования Московской области широкополосным доступом в сеть Интернет, телефонной связью, иными услугами электросвязи)</t>
  </si>
  <si>
    <t>Развитие информационной инфраструктуры (Обеспечение программными продуктами)</t>
  </si>
  <si>
    <t>Развитие информационной инфраструктуры (Внедрение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области)</t>
  </si>
  <si>
    <t>Цифровое государственное управление (Развитие и сопровождение муниципальных информационных систем обеспечения деятельности ОМСУ муниципального образования Московской области)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</si>
  <si>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</t>
  </si>
  <si>
    <t>03 1 01 06051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</si>
  <si>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(Укрепление материально-технической базы и проведение текущего ремонта общеобразовательных организаций)</t>
  </si>
  <si>
    <t>03 1 01 06052</t>
  </si>
  <si>
    <t>03 1 01 06053</t>
  </si>
  <si>
    <t>03 1 01 06054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</si>
  <si>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(Профессиональная физическая охрана муниципальных учреждений в сфере общеобразовательных организаций)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</si>
  <si>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(Организация питания обучающихся и воспитанников общеобразовательных организаций)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</si>
  <si>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(Мероприятия в сфере образования)</t>
  </si>
  <si>
    <t>03 1 01 06055</t>
  </si>
  <si>
    <t>03 2 04 00000</t>
  </si>
  <si>
    <t>03 2 04 00940</t>
  </si>
  <si>
    <t>Федеральный проект "Патриотическое воспитание граждан Российской Федерации"</t>
  </si>
  <si>
    <t>03 2 02 06061</t>
  </si>
  <si>
    <t>03 2 02 06063</t>
  </si>
  <si>
    <t>03 2 02 06064</t>
  </si>
  <si>
    <t>Расходы на обеспечение деятельности (оказание услуг) муниципальных учреждений - организации дополнительного образования (Профессиональная физическая охрана муниципальных учреждений дополнительного образования)</t>
  </si>
  <si>
    <t>Расходы на обеспечение деятельности (оказание услуг) муниципальных учреждений - организации дополнительного образования (Мероприятия в сфере дополнительного образования)</t>
  </si>
  <si>
    <t>14 2 04 00210</t>
  </si>
  <si>
    <t>14 2 04 00201</t>
  </si>
  <si>
    <t>Содержание и ремонт шахтных колодцев</t>
  </si>
  <si>
    <t>10 1 02 01540</t>
  </si>
  <si>
    <t>08 2 02 00340</t>
  </si>
  <si>
    <t>Стипендии</t>
  </si>
  <si>
    <t>Субсидии автономным  учреждениям</t>
  </si>
  <si>
    <t>03 1 04 00000</t>
  </si>
  <si>
    <t>03 1 04 06050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</si>
  <si>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</si>
  <si>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07 5 02 01721</t>
  </si>
  <si>
    <t>07 5 02 01722</t>
  </si>
  <si>
    <t>07 5 02 01723</t>
  </si>
  <si>
    <t>Организация мероприятий, связанных с содержанием закрытых полигонов твердых коммунальных отходов (Отбор проб, проводимый на территории полигона ТКО, и расходы за обработку данных лабораторных исследований, осуществляемых в пострекультивационный период на полигоне ТКО)</t>
  </si>
  <si>
    <t>Организация мероприятий, связанных с содержанием закрытых полигонов твердых коммунальных отходов (Вывоз и уничтожение фильтрата/фильтрата концентрированного с полигона ТКО)</t>
  </si>
  <si>
    <t>08 1 01 00300</t>
  </si>
  <si>
    <t>08 1 01 00320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</si>
  <si>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</si>
  <si>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"Сохранение ветеринарно-санитарного благополучия"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</si>
  <si>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</si>
  <si>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08 2 03 00000</t>
  </si>
  <si>
    <t>08 2 03 00340</t>
  </si>
  <si>
    <t>12 3 01 00800</t>
  </si>
  <si>
    <t>14 2 04 00202</t>
  </si>
  <si>
    <t>14 2 04 00203</t>
  </si>
  <si>
    <t>07 2 01 01440</t>
  </si>
  <si>
    <t xml:space="preserve"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 </t>
  </si>
  <si>
    <t>Основное мероприятие "Вовлечение населения в мероприятия по охране леса"</t>
  </si>
  <si>
    <t>07 4 04 00000</t>
  </si>
  <si>
    <t>Организация мероприятий, связанных с содержанием закрытых полигонов твердых коммунальных отходов (Содержание полигона ТБО "Каширский")</t>
  </si>
  <si>
    <t>Содержание территорий в нормативном состоянии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</si>
  <si>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(в печатных СМИ)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</si>
  <si>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(в электронных СМИ, распространяемых в сети Интернет (сетевых изданиях))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</si>
  <si>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(путем изготовления и распространения полиграфической продукции о социально значимых вопросах в деятельности органов местного самоуправления муниципального образования, формирование положительного образа муниципального образования как социально ориентированного, комфортного для жизни и ведения предпринимательской деятельности)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</si>
  <si>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</si>
  <si>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15 3 00 00000</t>
  </si>
  <si>
    <t>15 3 01 00000</t>
  </si>
  <si>
    <t>15 3 01 06190</t>
  </si>
  <si>
    <t>Основное мероприятие "Организация учета энергоресурсов в жилищном фонде Московской области"</t>
  </si>
  <si>
    <t>10 5 02 00000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</si>
  <si>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</si>
  <si>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10 5 02 01500</t>
  </si>
  <si>
    <t>03 1 EВ 00000</t>
  </si>
  <si>
    <t>03 1 EВ 51791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</si>
  <si>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</si>
  <si>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</si>
  <si>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Владение, пользование и распоряжение имуществом, находящимся в муниципальной собственности городского округа</t>
  </si>
  <si>
    <t>12 1 02 00170</t>
  </si>
  <si>
    <t>07 4 04 01750</t>
  </si>
  <si>
    <t>Организация и проведение акций по посадке леса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</si>
  <si>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</si>
  <si>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17 1 01 01340</t>
  </si>
  <si>
    <t>13 1 07 00660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</si>
  <si>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</si>
  <si>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Оплата исполнительных листов, судебных издержек</t>
  </si>
  <si>
    <t>99 0 00 00080</t>
  </si>
  <si>
    <t>Исполнение судебных актов</t>
  </si>
  <si>
    <t>08 3 01 00690</t>
  </si>
  <si>
    <t>Проведение работ по капитальному ремонту зданий региональных (муниципальных) общеобразовательных организаций</t>
  </si>
  <si>
    <t>Оснащение отремонтированных зданий общеобразовательных организаций средствами обучения и воспитания</t>
  </si>
  <si>
    <t>Основное мероприятие "Организация создания и эксплуатации сети объектов наружной рекламы"</t>
  </si>
  <si>
    <t>13 1 07 00000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</si>
  <si>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</si>
  <si>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Подпрограмма "Развитие газификации, топливозаправочного комплекса и электроэнергетики"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</si>
  <si>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</si>
  <si>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</si>
  <si>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</si>
  <si>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</si>
  <si>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</si>
  <si>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Реализация мероприятий по обеспечению жильем молодых семей за счет средств местного бюджета</t>
  </si>
  <si>
    <t>09 2 01 74970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</si>
  <si>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</si>
  <si>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 1 F2 54240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</si>
  <si>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</si>
  <si>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Муниципальная программа «Переселение граждан из аварийного жилищного фонда »</t>
  </si>
  <si>
    <t>19 0 00 00000</t>
  </si>
  <si>
    <t>Подпрограмма «Обеспечение мероприятий по переселению граждан из аварийного жилищного фонда в Московской области»</t>
  </si>
  <si>
    <t>19 2 00 00000</t>
  </si>
  <si>
    <t>Основное мероприятие «Переселение граждан из аварийного жилищного фонда»</t>
  </si>
  <si>
    <t>19 2 02 00000</t>
  </si>
  <si>
    <t>Обеспечение мероприятий по переселению граждан из аварийного жилищного фонда</t>
  </si>
  <si>
    <t>Подпрограмма «Обеспечение мероприятий по переселению граждан из аварийного жилищного фонда в Московской области, признанного таковым после 1 января 2017 года»</t>
  </si>
  <si>
    <t>Основное мероприятие «Переселение граждан из аварийного жилищного фонда в Московской области, признанного таковым после 1 января 2017 года»</t>
  </si>
  <si>
    <t>Обеспечение мероприятий по переселению граждан из аварийного жилищного фонда, признанного таковым после 1 января 2017 года</t>
  </si>
  <si>
    <t>19 4 00 00000</t>
  </si>
  <si>
    <t>19 4 01 00000</t>
  </si>
  <si>
    <t>15 1 02 80860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</si>
  <si>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</si>
  <si>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 2 E4 81690</t>
  </si>
  <si>
    <t>17 2 01 81870</t>
  </si>
  <si>
    <t>17 2 03 80950</t>
  </si>
  <si>
    <t>Капитальный ремонт и ремонт автомобильных дорог общего пользования местного значения</t>
  </si>
  <si>
    <t>14 2 04 80240</t>
  </si>
  <si>
    <t>Организация мероприятий, связанных с содержанием закрытых полигонов твердых коммунальных отходов (разработка документации для полигона ТБО "Каширский"</t>
  </si>
  <si>
    <t>07 5 02 01724</t>
  </si>
  <si>
    <t>Основное мероприятие «Создание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помещений»</t>
  </si>
  <si>
    <t>12 1 03 65900</t>
  </si>
  <si>
    <t>Проведение выборов</t>
  </si>
  <si>
    <t>99 0 00 00040</t>
  </si>
  <si>
    <t>Специальные расходы</t>
  </si>
  <si>
    <t>17 2 F2 82740</t>
  </si>
  <si>
    <t>Единая субвенция бюджетам муниципальных образований Московской области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</si>
  <si>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Дорожная деятельность в отношении автомобильных дорог местного значения в границах городского округа (Содержание объектов дорожного хозяйства)</t>
  </si>
  <si>
    <t>14 2 04 00204</t>
  </si>
  <si>
    <t>19 2 02 S9605</t>
  </si>
  <si>
    <t>19 4 01 S9605</t>
  </si>
  <si>
    <t>Предоставление жилищного сертификата и единовременной социальной выплаты</t>
  </si>
  <si>
    <t>09 3 01 63080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</si>
  <si>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</si>
  <si>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03 1 04 63190</t>
  </si>
  <si>
    <t>Выплата пособия педагогическим работникам муниципальных дошкольных и общеобразовательных организаций - молодым специалистам</t>
  </si>
  <si>
    <t>03 1 01 63180</t>
  </si>
  <si>
    <t>10 2 02 00000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</si>
  <si>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</si>
  <si>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</si>
  <si>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 2 02 S0310</t>
  </si>
  <si>
    <t>02 4 04 00500</t>
  </si>
  <si>
    <t>05 1 01 00570</t>
  </si>
  <si>
    <t>17 2 01 01920</t>
  </si>
  <si>
    <t>Модернизация асфальтовых и иных покрытий с дополнительным благоустройством на дворовых территориях</t>
  </si>
  <si>
    <t>17 2 01 01930</t>
  </si>
  <si>
    <t>17 2 01 01940</t>
  </si>
  <si>
    <t>Модернизация детских игровых площадок, установленных ранее с привлечением средств бюджета Московской области</t>
  </si>
  <si>
    <t>Замена и модернизация детских игровых площадок</t>
  </si>
  <si>
    <t>03 1 01 R3031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</si>
  <si>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</si>
  <si>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10 3 02 S4080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</si>
  <si>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</si>
  <si>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Осуществление расходов, связанных с планировкой территорий</t>
  </si>
  <si>
    <t>16 2 01 00000</t>
  </si>
  <si>
    <t>16 2 01 01910</t>
  </si>
  <si>
    <t>Капитальный ремонт сетей водоснабжения, водоотведения, теплоснабжения за счет средств местного бюджета</t>
  </si>
  <si>
    <t>10 3 02 70320</t>
  </si>
  <si>
    <t>Капитальный ремонт канализационных коллекторов и канализационных насосных станций за счет средств местного бюджета</t>
  </si>
  <si>
    <t>10 2 02 70310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</si>
  <si>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</si>
  <si>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03 1 09 00000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</si>
  <si>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 за счет средств местного бюджета</t>
  </si>
  <si>
    <t>03 1 09 72640</t>
  </si>
  <si>
    <t>Основное мероприятие "Повышение степени пожарной безопасности"</t>
  </si>
  <si>
    <t>Выполнение работ по обеспечению пожарной безопасности</t>
  </si>
  <si>
    <t>03 1 03 00000</t>
  </si>
  <si>
    <t>03 1 03 01590</t>
  </si>
  <si>
    <t>Муниципальная программа "Строительство объектов социальной инфраструктуры"</t>
  </si>
  <si>
    <t>18 0 00 00000</t>
  </si>
  <si>
    <t>Подпрограмма "Строительство (реконструкция) объектов образования"</t>
  </si>
  <si>
    <t>18 3 00 00000</t>
  </si>
  <si>
    <t>Основное мероприятие "Капитальный ремонт объектов дошкольного образования"</t>
  </si>
  <si>
    <t>18 3 06 00000</t>
  </si>
  <si>
    <t>18 3 06 S2590</t>
  </si>
  <si>
    <t>18 3 06 S3990</t>
  </si>
  <si>
    <t>18 3 07 00000</t>
  </si>
  <si>
    <t>18 3 07 S2950</t>
  </si>
  <si>
    <t>18 3 07 S3780</t>
  </si>
  <si>
    <t>18 3 07 S3770</t>
  </si>
  <si>
    <t>18 3 07 S3800</t>
  </si>
  <si>
    <t>утверждено</t>
  </si>
  <si>
    <t>утверждено СБР</t>
  </si>
  <si>
    <t>исполнено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</si>
  <si>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</si>
  <si>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 1 02 S2970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</si>
  <si>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</si>
  <si>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Реализация первоочередных мероприятий по строительству и реконструкции объектов теплоснабжения муниципальной собственности (в том числе технологическое присоединение)</t>
  </si>
  <si>
    <t>10 3 01 00000</t>
  </si>
  <si>
    <t>10 3 01 S4790</t>
  </si>
  <si>
    <t>Реализация первоочередных мероприятий по строительству и реконструкции сетей теплоснабжения муниципальной собственности</t>
  </si>
  <si>
    <t>10 3 02 S4780</t>
  </si>
  <si>
    <t xml:space="preserve">к постановлению администрации </t>
  </si>
  <si>
    <t xml:space="preserve"> городского округа Кашира  от 2024 №</t>
  </si>
  <si>
    <t>Исполнение расходов бюджета городского округа Кашира по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бюджета городского округа Кашира  за 1 квартал 2024 года</t>
  </si>
  <si>
    <t>%исполнения по СБР</t>
  </si>
</sst>
</file>

<file path=xl/styles.xml><?xml version="1.0" encoding="utf-8"?>
<styleSheet xmlns="http://schemas.openxmlformats.org/spreadsheetml/2006/main">
  <numFmts count="1">
    <numFmt numFmtId="164" formatCode="#,##0.0"/>
  </numFmts>
  <fonts count="24">
    <font>
      <sz val="10"/>
      <name val="Arial"/>
      <charset val="1"/>
    </font>
    <font>
      <b/>
      <sz val="11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EBEE"/>
      </patternFill>
    </fill>
    <fill>
      <patternFill patternType="solid">
        <fgColor rgb="FFFFF176"/>
        <bgColor rgb="FFFFEBEE"/>
      </patternFill>
    </fill>
    <fill>
      <patternFill patternType="solid">
        <fgColor rgb="FFE0F2F1"/>
        <bgColor rgb="FFCCFFFF"/>
      </patternFill>
    </fill>
    <fill>
      <patternFill patternType="solid">
        <fgColor rgb="FFB2DFDB"/>
        <bgColor rgb="FFC0C0C0"/>
      </patternFill>
    </fill>
    <fill>
      <patternFill patternType="solid">
        <fgColor rgb="FFFFEBEE"/>
        <bgColor rgb="FFFFFFFF"/>
      </patternFill>
    </fill>
    <fill>
      <patternFill patternType="solid">
        <fgColor rgb="FFFFCDD2"/>
        <bgColor rgb="FFFFEBEE"/>
      </patternFill>
    </fill>
    <fill>
      <patternFill patternType="solid">
        <fgColor rgb="FFEF9A9A"/>
        <bgColor rgb="FFE57373"/>
      </patternFill>
    </fill>
    <fill>
      <patternFill patternType="solid">
        <fgColor rgb="FFE57373"/>
        <bgColor rgb="FFEF9A9A"/>
      </patternFill>
    </fill>
    <fill>
      <patternFill patternType="solid">
        <fgColor rgb="FFD1C4E9"/>
        <bgColor rgb="FFC0C0C0"/>
      </patternFill>
    </fill>
    <fill>
      <patternFill patternType="solid">
        <fgColor rgb="FFD1C4E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4B3E3"/>
        <bgColor rgb="FFC0C0C0"/>
      </patternFill>
    </fill>
    <fill>
      <patternFill patternType="solid">
        <fgColor rgb="FFE1D8F0"/>
        <bgColor rgb="FFC0C0C0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1">
    <xf numFmtId="0" fontId="0" fillId="0" borderId="0"/>
    <xf numFmtId="0" fontId="7" fillId="3" borderId="4" applyNumberFormat="0" applyFont="0" applyBorder="0" applyAlignment="0" applyProtection="0">
      <alignment horizontal="center" wrapText="1"/>
    </xf>
    <xf numFmtId="0" fontId="7" fillId="4" borderId="8" applyNumberFormat="0" applyFont="0" applyBorder="0" applyAlignment="0" applyProtection="0">
      <alignment horizontal="center" wrapText="1"/>
    </xf>
    <xf numFmtId="0" fontId="7" fillId="5" borderId="8" applyNumberFormat="0" applyFont="0" applyBorder="0" applyAlignment="0" applyProtection="0">
      <alignment horizontal="center" wrapText="1"/>
    </xf>
    <xf numFmtId="0" fontId="7" fillId="6" borderId="8" applyNumberFormat="0" applyFont="0" applyBorder="0" applyAlignment="0" applyProtection="0">
      <alignment horizontal="center" wrapText="1"/>
    </xf>
    <xf numFmtId="0" fontId="7" fillId="7" borderId="8" applyNumberFormat="0" applyFont="0" applyBorder="0" applyAlignment="0" applyProtection="0">
      <alignment horizontal="center" wrapText="1"/>
    </xf>
    <xf numFmtId="0" fontId="4" fillId="8" borderId="8" applyNumberFormat="0" applyFont="0" applyBorder="0" applyAlignment="0" applyProtection="0">
      <alignment horizontal="center" wrapText="1"/>
    </xf>
    <xf numFmtId="0" fontId="7" fillId="9" borderId="8" applyNumberFormat="0" applyFont="0" applyBorder="0" applyAlignment="0" applyProtection="0">
      <alignment horizontal="center" wrapText="1"/>
    </xf>
    <xf numFmtId="0" fontId="7" fillId="10" borderId="5" applyNumberFormat="0" applyFont="0" applyBorder="0" applyAlignment="0" applyProtection="0">
      <alignment horizontal="center" wrapText="1"/>
    </xf>
    <xf numFmtId="0" fontId="12" fillId="0" borderId="21"/>
    <xf numFmtId="0" fontId="20" fillId="0" borderId="21" applyFill="0" applyProtection="0"/>
  </cellStyleXfs>
  <cellXfs count="23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9" fillId="0" borderId="0" xfId="0" applyFont="1"/>
    <xf numFmtId="0" fontId="4" fillId="0" borderId="0" xfId="0" applyFont="1"/>
    <xf numFmtId="0" fontId="5" fillId="3" borderId="5" xfId="0" applyFont="1" applyFill="1" applyBorder="1" applyAlignment="1">
      <alignment horizontal="center" vertical="center"/>
    </xf>
    <xf numFmtId="0" fontId="5" fillId="5" borderId="5" xfId="3" applyFont="1" applyBorder="1" applyAlignment="1">
      <alignment horizontal="center" vertical="center"/>
    </xf>
    <xf numFmtId="0" fontId="5" fillId="4" borderId="5" xfId="2" applyFont="1" applyBorder="1" applyAlignment="1">
      <alignment horizontal="center" vertical="center"/>
    </xf>
    <xf numFmtId="0" fontId="5" fillId="9" borderId="5" xfId="7" applyFont="1" applyBorder="1" applyAlignment="1">
      <alignment horizontal="center" vertical="center"/>
    </xf>
    <xf numFmtId="0" fontId="5" fillId="8" borderId="5" xfId="6" applyFont="1" applyBorder="1" applyAlignment="1">
      <alignment horizontal="center" vertical="center"/>
    </xf>
    <xf numFmtId="0" fontId="5" fillId="7" borderId="5" xfId="5" applyFont="1" applyBorder="1" applyAlignment="1">
      <alignment horizontal="center" vertical="center"/>
    </xf>
    <xf numFmtId="0" fontId="5" fillId="6" borderId="5" xfId="4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top" wrapText="1"/>
    </xf>
    <xf numFmtId="0" fontId="5" fillId="9" borderId="9" xfId="7" applyFont="1" applyBorder="1" applyAlignment="1">
      <alignment horizontal="left" vertical="top" wrapText="1"/>
    </xf>
    <xf numFmtId="0" fontId="5" fillId="8" borderId="9" xfId="6" applyFont="1" applyBorder="1" applyAlignment="1">
      <alignment horizontal="left" vertical="top" wrapText="1"/>
    </xf>
    <xf numFmtId="0" fontId="5" fillId="7" borderId="9" xfId="5" applyFont="1" applyBorder="1" applyAlignment="1">
      <alignment horizontal="left" vertical="top" wrapText="1"/>
    </xf>
    <xf numFmtId="0" fontId="5" fillId="6" borderId="9" xfId="4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11" borderId="9" xfId="4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10" borderId="5" xfId="0" applyFont="1" applyFill="1" applyBorder="1" applyAlignment="1">
      <alignment horizontal="center" vertical="center"/>
    </xf>
    <xf numFmtId="4" fontId="5" fillId="4" borderId="5" xfId="2" applyNumberFormat="1" applyFont="1" applyBorder="1" applyAlignment="1">
      <alignment horizontal="right" vertical="center"/>
    </xf>
    <xf numFmtId="0" fontId="8" fillId="0" borderId="0" xfId="0" applyFont="1"/>
    <xf numFmtId="49" fontId="5" fillId="12" borderId="5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19" xfId="4" applyFont="1" applyFill="1" applyBorder="1" applyAlignment="1">
      <alignment horizontal="left" vertical="top" wrapText="1"/>
    </xf>
    <xf numFmtId="0" fontId="5" fillId="0" borderId="9" xfId="4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4" fontId="5" fillId="3" borderId="5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4" fontId="5" fillId="5" borderId="5" xfId="3" applyNumberFormat="1" applyFont="1" applyBorder="1" applyAlignment="1">
      <alignment horizontal="right" vertical="center"/>
    </xf>
    <xf numFmtId="4" fontId="5" fillId="5" borderId="6" xfId="3" applyNumberFormat="1" applyFont="1" applyBorder="1" applyAlignment="1">
      <alignment horizontal="right" vertical="center"/>
    </xf>
    <xf numFmtId="0" fontId="5" fillId="5" borderId="9" xfId="3" applyFont="1" applyBorder="1" applyAlignment="1">
      <alignment horizontal="left" vertical="top" wrapText="1"/>
    </xf>
    <xf numFmtId="4" fontId="5" fillId="4" borderId="6" xfId="2" applyNumberFormat="1" applyFont="1" applyBorder="1" applyAlignment="1">
      <alignment horizontal="right" vertical="center"/>
    </xf>
    <xf numFmtId="0" fontId="5" fillId="4" borderId="9" xfId="2" applyFont="1" applyBorder="1" applyAlignment="1">
      <alignment horizontal="left" vertical="top" wrapText="1"/>
    </xf>
    <xf numFmtId="4" fontId="5" fillId="9" borderId="5" xfId="7" applyNumberFormat="1" applyFont="1" applyBorder="1" applyAlignment="1">
      <alignment horizontal="right" vertical="center"/>
    </xf>
    <xf numFmtId="4" fontId="5" fillId="9" borderId="6" xfId="7" applyNumberFormat="1" applyFont="1" applyBorder="1" applyAlignment="1">
      <alignment horizontal="right" vertical="center"/>
    </xf>
    <xf numFmtId="4" fontId="5" fillId="8" borderId="5" xfId="6" applyNumberFormat="1" applyFont="1" applyBorder="1" applyAlignment="1">
      <alignment horizontal="right" vertical="center"/>
    </xf>
    <xf numFmtId="4" fontId="5" fillId="8" borderId="6" xfId="6" applyNumberFormat="1" applyFont="1" applyBorder="1" applyAlignment="1">
      <alignment horizontal="right" vertical="center"/>
    </xf>
    <xf numFmtId="4" fontId="5" fillId="7" borderId="5" xfId="5" applyNumberFormat="1" applyFont="1" applyBorder="1" applyAlignment="1">
      <alignment horizontal="right" vertical="center"/>
    </xf>
    <xf numFmtId="4" fontId="5" fillId="7" borderId="6" xfId="5" applyNumberFormat="1" applyFont="1" applyBorder="1" applyAlignment="1">
      <alignment horizontal="right" vertical="center"/>
    </xf>
    <xf numFmtId="4" fontId="5" fillId="6" borderId="5" xfId="4" applyNumberFormat="1" applyFont="1" applyBorder="1" applyAlignment="1">
      <alignment horizontal="right" vertical="center"/>
    </xf>
    <xf numFmtId="4" fontId="5" fillId="6" borderId="6" xfId="4" applyNumberFormat="1" applyFont="1" applyBorder="1" applyAlignment="1">
      <alignment horizontal="right" vertical="center"/>
    </xf>
    <xf numFmtId="4" fontId="5" fillId="10" borderId="5" xfId="0" applyNumberFormat="1" applyFont="1" applyFill="1" applyBorder="1" applyAlignment="1">
      <alignment horizontal="right" vertical="center"/>
    </xf>
    <xf numFmtId="4" fontId="5" fillId="10" borderId="6" xfId="0" applyNumberFormat="1" applyFont="1" applyFill="1" applyBorder="1" applyAlignment="1">
      <alignment horizontal="right" vertical="center"/>
    </xf>
    <xf numFmtId="0" fontId="5" fillId="12" borderId="5" xfId="0" applyFont="1" applyFill="1" applyBorder="1" applyAlignment="1">
      <alignment horizontal="center" vertical="center"/>
    </xf>
    <xf numFmtId="4" fontId="5" fillId="12" borderId="5" xfId="0" applyNumberFormat="1" applyFont="1" applyFill="1" applyBorder="1" applyAlignment="1">
      <alignment horizontal="right" vertical="center"/>
    </xf>
    <xf numFmtId="4" fontId="5" fillId="12" borderId="6" xfId="0" applyNumberFormat="1" applyFont="1" applyFill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13" borderId="5" xfId="0" applyFont="1" applyFill="1" applyBorder="1" applyAlignment="1">
      <alignment horizontal="center" vertical="center"/>
    </xf>
    <xf numFmtId="4" fontId="5" fillId="13" borderId="5" xfId="0" applyNumberFormat="1" applyFont="1" applyFill="1" applyBorder="1" applyAlignment="1">
      <alignment horizontal="right" vertical="center"/>
    </xf>
    <xf numFmtId="4" fontId="5" fillId="13" borderId="6" xfId="0" applyNumberFormat="1" applyFont="1" applyFill="1" applyBorder="1" applyAlignment="1">
      <alignment horizontal="right" vertical="center"/>
    </xf>
    <xf numFmtId="0" fontId="5" fillId="14" borderId="5" xfId="0" applyFont="1" applyFill="1" applyBorder="1" applyAlignment="1">
      <alignment horizontal="center" vertical="center"/>
    </xf>
    <xf numFmtId="4" fontId="5" fillId="14" borderId="5" xfId="0" applyNumberFormat="1" applyFont="1" applyFill="1" applyBorder="1" applyAlignment="1">
      <alignment horizontal="right" vertical="center"/>
    </xf>
    <xf numFmtId="4" fontId="5" fillId="14" borderId="6" xfId="0" applyNumberFormat="1" applyFont="1" applyFill="1" applyBorder="1" applyAlignment="1">
      <alignment horizontal="right" vertical="center"/>
    </xf>
    <xf numFmtId="49" fontId="14" fillId="0" borderId="5" xfId="4" applyNumberFormat="1" applyFont="1" applyFill="1" applyBorder="1" applyAlignment="1">
      <alignment horizontal="center" vertical="center"/>
    </xf>
    <xf numFmtId="0" fontId="14" fillId="0" borderId="5" xfId="4" applyNumberFormat="1" applyFont="1" applyFill="1" applyBorder="1" applyAlignment="1">
      <alignment horizontal="center" vertical="center"/>
    </xf>
    <xf numFmtId="0" fontId="16" fillId="0" borderId="5" xfId="7" applyNumberFormat="1" applyFont="1" applyFill="1" applyBorder="1" applyAlignment="1">
      <alignment horizontal="center" vertical="center"/>
    </xf>
    <xf numFmtId="0" fontId="16" fillId="0" borderId="5" xfId="6" applyNumberFormat="1" applyFont="1" applyFill="1" applyBorder="1" applyAlignment="1">
      <alignment horizontal="center" vertical="center"/>
    </xf>
    <xf numFmtId="0" fontId="16" fillId="0" borderId="5" xfId="5" applyNumberFormat="1" applyFont="1" applyFill="1" applyBorder="1" applyAlignment="1">
      <alignment horizontal="center" vertical="center"/>
    </xf>
    <xf numFmtId="0" fontId="14" fillId="0" borderId="5" xfId="5" applyNumberFormat="1" applyFont="1" applyFill="1" applyBorder="1" applyAlignment="1">
      <alignment horizontal="center" vertical="center"/>
    </xf>
    <xf numFmtId="0" fontId="16" fillId="0" borderId="5" xfId="4" applyNumberFormat="1" applyFont="1" applyFill="1" applyBorder="1" applyAlignment="1">
      <alignment horizontal="center" vertical="center"/>
    </xf>
    <xf numFmtId="0" fontId="10" fillId="0" borderId="21" xfId="0" applyFont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4" fillId="0" borderId="5" xfId="7" applyNumberFormat="1" applyFont="1" applyFill="1" applyBorder="1" applyAlignment="1">
      <alignment horizontal="center" vertical="center"/>
    </xf>
    <xf numFmtId="0" fontId="10" fillId="0" borderId="21" xfId="0" applyFont="1" applyBorder="1"/>
    <xf numFmtId="0" fontId="11" fillId="0" borderId="21" xfId="0" applyFont="1" applyBorder="1"/>
    <xf numFmtId="0" fontId="14" fillId="0" borderId="5" xfId="6" applyNumberFormat="1" applyFont="1" applyFill="1" applyBorder="1" applyAlignment="1">
      <alignment horizontal="center" vertical="center"/>
    </xf>
    <xf numFmtId="0" fontId="16" fillId="0" borderId="22" xfId="7" applyNumberFormat="1" applyFont="1" applyFill="1" applyBorder="1" applyAlignment="1">
      <alignment vertical="top" wrapText="1"/>
    </xf>
    <xf numFmtId="49" fontId="16" fillId="0" borderId="5" xfId="7" applyNumberFormat="1" applyFont="1" applyFill="1" applyBorder="1" applyAlignment="1">
      <alignment horizontal="center" vertical="center"/>
    </xf>
    <xf numFmtId="0" fontId="16" fillId="0" borderId="22" xfId="6" applyNumberFormat="1" applyFont="1" applyFill="1" applyBorder="1" applyAlignment="1">
      <alignment vertical="top" wrapText="1"/>
    </xf>
    <xf numFmtId="0" fontId="15" fillId="0" borderId="22" xfId="5" applyNumberFormat="1" applyFont="1" applyFill="1" applyBorder="1" applyAlignment="1">
      <alignment vertical="top" wrapText="1"/>
    </xf>
    <xf numFmtId="49" fontId="16" fillId="0" borderId="5" xfId="5" applyNumberFormat="1" applyFont="1" applyFill="1" applyBorder="1" applyAlignment="1">
      <alignment horizontal="center" vertical="center"/>
    </xf>
    <xf numFmtId="0" fontId="16" fillId="0" borderId="22" xfId="4" applyNumberFormat="1" applyFont="1" applyFill="1" applyBorder="1" applyAlignment="1">
      <alignment vertical="top" wrapText="1"/>
    </xf>
    <xf numFmtId="49" fontId="16" fillId="0" borderId="5" xfId="4" applyNumberFormat="1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13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13" fillId="0" borderId="21" xfId="0" applyFont="1" applyBorder="1" applyAlignment="1">
      <alignment vertical="center" wrapText="1"/>
    </xf>
    <xf numFmtId="0" fontId="13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3" fillId="0" borderId="21" xfId="0" applyFont="1" applyBorder="1"/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vertical="top" wrapText="1"/>
    </xf>
    <xf numFmtId="49" fontId="15" fillId="0" borderId="22" xfId="0" applyNumberFormat="1" applyFont="1" applyBorder="1" applyAlignment="1" applyProtection="1">
      <alignment vertical="top" wrapText="1"/>
      <protection locked="0" hidden="1"/>
    </xf>
    <xf numFmtId="49" fontId="15" fillId="0" borderId="5" xfId="0" applyNumberFormat="1" applyFont="1" applyBorder="1" applyAlignment="1" applyProtection="1">
      <alignment horizontal="center" vertical="center" wrapText="1"/>
      <protection locked="0" hidden="1"/>
    </xf>
    <xf numFmtId="0" fontId="13" fillId="0" borderId="22" xfId="0" applyFont="1" applyBorder="1" applyAlignment="1" applyProtection="1">
      <alignment vertical="top" wrapText="1"/>
      <protection locked="0" hidden="1"/>
    </xf>
    <xf numFmtId="49" fontId="13" fillId="0" borderId="5" xfId="0" applyNumberFormat="1" applyFont="1" applyBorder="1" applyAlignment="1" applyProtection="1">
      <alignment horizontal="center" vertical="center" wrapText="1"/>
      <protection locked="0" hidden="1"/>
    </xf>
    <xf numFmtId="164" fontId="13" fillId="0" borderId="5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/>
    </xf>
    <xf numFmtId="0" fontId="13" fillId="0" borderId="22" xfId="0" applyFont="1" applyBorder="1" applyAlignment="1">
      <alignment vertical="top" wrapText="1"/>
    </xf>
    <xf numFmtId="49" fontId="13" fillId="0" borderId="22" xfId="0" applyNumberFormat="1" applyFont="1" applyBorder="1" applyAlignment="1" applyProtection="1">
      <alignment vertical="top" wrapText="1"/>
      <protection locked="0" hidden="1"/>
    </xf>
    <xf numFmtId="49" fontId="15" fillId="0" borderId="22" xfId="0" applyNumberFormat="1" applyFont="1" applyBorder="1" applyAlignment="1" applyProtection="1">
      <alignment horizontal="left" vertical="top" wrapText="1"/>
      <protection locked="0" hidden="1"/>
    </xf>
    <xf numFmtId="49" fontId="15" fillId="0" borderId="5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/>
    <xf numFmtId="49" fontId="15" fillId="0" borderId="22" xfId="0" applyNumberFormat="1" applyFont="1" applyBorder="1" applyAlignment="1" applyProtection="1">
      <alignment horizontal="left" vertical="center" wrapText="1"/>
      <protection locked="0" hidden="1"/>
    </xf>
    <xf numFmtId="0" fontId="13" fillId="0" borderId="22" xfId="0" applyFont="1" applyBorder="1" applyAlignment="1" applyProtection="1">
      <alignment horizontal="left" vertical="center" wrapText="1"/>
      <protection locked="0" hidden="1"/>
    </xf>
    <xf numFmtId="0" fontId="15" fillId="0" borderId="22" xfId="0" applyFont="1" applyBorder="1" applyAlignment="1" applyProtection="1">
      <alignment horizontal="left" vertical="center" wrapText="1"/>
      <protection locked="0" hidden="1"/>
    </xf>
    <xf numFmtId="0" fontId="13" fillId="0" borderId="5" xfId="0" quotePrefix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/>
    </xf>
    <xf numFmtId="164" fontId="21" fillId="0" borderId="5" xfId="0" applyNumberFormat="1" applyFont="1" applyBorder="1" applyAlignment="1">
      <alignment horizontal="center" vertical="center"/>
    </xf>
    <xf numFmtId="0" fontId="15" fillId="0" borderId="22" xfId="0" applyFont="1" applyBorder="1" applyAlignment="1" applyProtection="1">
      <alignment horizontal="left" vertical="top" wrapText="1"/>
      <protection locked="0" hidden="1"/>
    </xf>
    <xf numFmtId="0" fontId="13" fillId="0" borderId="22" xfId="0" applyFont="1" applyBorder="1" applyAlignment="1" applyProtection="1">
      <alignment horizontal="left" vertical="top" wrapText="1"/>
      <protection locked="0" hidden="1"/>
    </xf>
    <xf numFmtId="0" fontId="17" fillId="0" borderId="22" xfId="0" applyFont="1" applyBorder="1" applyAlignment="1">
      <alignment vertical="center" wrapText="1"/>
    </xf>
    <xf numFmtId="0" fontId="15" fillId="0" borderId="22" xfId="0" applyFont="1" applyBorder="1" applyAlignment="1" applyProtection="1">
      <alignment vertical="top" wrapText="1"/>
      <protection locked="0" hidden="1"/>
    </xf>
    <xf numFmtId="0" fontId="13" fillId="0" borderId="22" xfId="0" applyFont="1" applyBorder="1" applyAlignment="1">
      <alignment wrapText="1"/>
    </xf>
    <xf numFmtId="0" fontId="15" fillId="0" borderId="22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49" fontId="13" fillId="0" borderId="22" xfId="0" applyNumberFormat="1" applyFont="1" applyBorder="1" applyAlignment="1" applyProtection="1">
      <alignment horizontal="left" vertical="top" wrapText="1"/>
      <protection locked="0" hidden="1"/>
    </xf>
    <xf numFmtId="0" fontId="13" fillId="0" borderId="5" xfId="0" applyFont="1" applyBorder="1" applyAlignment="1">
      <alignment horizontal="center" vertical="center"/>
    </xf>
    <xf numFmtId="49" fontId="15" fillId="0" borderId="22" xfId="0" applyNumberFormat="1" applyFont="1" applyBorder="1" applyAlignment="1" applyProtection="1">
      <alignment wrapText="1"/>
      <protection locked="0" hidden="1"/>
    </xf>
    <xf numFmtId="49" fontId="13" fillId="0" borderId="5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0" fontId="15" fillId="0" borderId="22" xfId="0" applyFont="1" applyBorder="1" applyAlignment="1" applyProtection="1">
      <alignment wrapText="1"/>
      <protection locked="0" hidden="1"/>
    </xf>
    <xf numFmtId="0" fontId="13" fillId="0" borderId="22" xfId="0" applyFont="1" applyBorder="1" applyAlignment="1" applyProtection="1">
      <alignment wrapText="1"/>
      <protection locked="0" hidden="1"/>
    </xf>
    <xf numFmtId="0" fontId="15" fillId="0" borderId="22" xfId="0" applyFont="1" applyBorder="1" applyAlignment="1" applyProtection="1">
      <alignment vertical="center" wrapText="1"/>
      <protection locked="0" hidden="1"/>
    </xf>
    <xf numFmtId="49" fontId="13" fillId="0" borderId="22" xfId="0" applyNumberFormat="1" applyFont="1" applyBorder="1" applyAlignment="1" applyProtection="1">
      <alignment horizontal="left" vertical="center" wrapText="1"/>
      <protection locked="0" hidden="1"/>
    </xf>
    <xf numFmtId="0" fontId="15" fillId="0" borderId="5" xfId="0" quotePrefix="1" applyFont="1" applyBorder="1" applyAlignment="1">
      <alignment horizontal="center" vertical="center"/>
    </xf>
    <xf numFmtId="0" fontId="18" fillId="0" borderId="5" xfId="0" quotePrefix="1" applyFont="1" applyBorder="1" applyAlignment="1">
      <alignment horizontal="center" vertical="center"/>
    </xf>
    <xf numFmtId="164" fontId="18" fillId="0" borderId="5" xfId="0" applyNumberFormat="1" applyFont="1" applyBorder="1" applyAlignment="1">
      <alignment horizontal="center" vertical="center"/>
    </xf>
    <xf numFmtId="0" fontId="15" fillId="0" borderId="22" xfId="0" applyFont="1" applyBorder="1" applyAlignment="1">
      <alignment wrapText="1"/>
    </xf>
    <xf numFmtId="0" fontId="17" fillId="0" borderId="5" xfId="0" quotePrefix="1" applyFont="1" applyBorder="1" applyAlignment="1">
      <alignment horizontal="center" vertical="center"/>
    </xf>
    <xf numFmtId="164" fontId="23" fillId="0" borderId="5" xfId="0" applyNumberFormat="1" applyFont="1" applyBorder="1" applyAlignment="1">
      <alignment horizontal="center" vertical="center"/>
    </xf>
    <xf numFmtId="0" fontId="21" fillId="0" borderId="22" xfId="0" applyFont="1" applyBorder="1" applyAlignment="1" applyProtection="1">
      <alignment wrapText="1"/>
      <protection locked="0" hidden="1"/>
    </xf>
    <xf numFmtId="0" fontId="19" fillId="0" borderId="22" xfId="0" applyFont="1" applyBorder="1" applyAlignment="1" applyProtection="1">
      <alignment vertical="top" wrapText="1"/>
      <protection locked="0" hidden="1"/>
    </xf>
    <xf numFmtId="49" fontId="21" fillId="0" borderId="22" xfId="0" applyNumberFormat="1" applyFont="1" applyBorder="1" applyAlignment="1" applyProtection="1">
      <alignment horizontal="left" vertical="center" wrapText="1"/>
      <protection locked="0" hidden="1"/>
    </xf>
    <xf numFmtId="49" fontId="21" fillId="0" borderId="5" xfId="0" applyNumberFormat="1" applyFont="1" applyBorder="1" applyAlignment="1" applyProtection="1">
      <alignment horizontal="center" vertical="center" wrapText="1"/>
      <protection locked="0" hidden="1"/>
    </xf>
    <xf numFmtId="0" fontId="15" fillId="0" borderId="22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5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64" fontId="15" fillId="0" borderId="24" xfId="0" applyNumberFormat="1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49" fontId="13" fillId="0" borderId="22" xfId="0" applyNumberFormat="1" applyFont="1" applyBorder="1" applyAlignment="1" applyProtection="1">
      <alignment wrapText="1"/>
      <protection locked="0" hidden="1"/>
    </xf>
    <xf numFmtId="164" fontId="10" fillId="0" borderId="0" xfId="0" applyNumberFormat="1" applyFont="1"/>
    <xf numFmtId="0" fontId="13" fillId="0" borderId="21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vertical="center"/>
    </xf>
    <xf numFmtId="0" fontId="10" fillId="0" borderId="21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164" fontId="15" fillId="0" borderId="5" xfId="0" applyNumberFormat="1" applyFont="1" applyFill="1" applyBorder="1" applyAlignment="1">
      <alignment horizontal="center" vertical="center"/>
    </xf>
    <xf numFmtId="164" fontId="13" fillId="0" borderId="5" xfId="0" applyNumberFormat="1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19" fillId="0" borderId="5" xfId="0" applyNumberFormat="1" applyFont="1" applyFill="1" applyBorder="1" applyAlignment="1">
      <alignment horizontal="center" vertical="center"/>
    </xf>
    <xf numFmtId="164" fontId="21" fillId="0" borderId="5" xfId="0" applyNumberFormat="1" applyFont="1" applyFill="1" applyBorder="1" applyAlignment="1">
      <alignment horizontal="center" vertical="center"/>
    </xf>
    <xf numFmtId="164" fontId="18" fillId="0" borderId="5" xfId="0" applyNumberFormat="1" applyFont="1" applyFill="1" applyBorder="1" applyAlignment="1">
      <alignment horizontal="center" vertical="center"/>
    </xf>
    <xf numFmtId="164" fontId="23" fillId="0" borderId="5" xfId="0" applyNumberFormat="1" applyFont="1" applyFill="1" applyBorder="1" applyAlignment="1">
      <alignment horizontal="center" vertical="center"/>
    </xf>
    <xf numFmtId="164" fontId="15" fillId="0" borderId="24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4" fontId="10" fillId="0" borderId="5" xfId="0" applyNumberFormat="1" applyFont="1" applyBorder="1" applyAlignment="1">
      <alignment horizontal="center"/>
    </xf>
    <xf numFmtId="164" fontId="13" fillId="0" borderId="5" xfId="0" applyNumberFormat="1" applyFont="1" applyFill="1" applyBorder="1" applyAlignment="1">
      <alignment horizontal="center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164" fontId="15" fillId="0" borderId="28" xfId="0" applyNumberFormat="1" applyFont="1" applyBorder="1" applyAlignment="1">
      <alignment horizontal="center" vertical="center"/>
    </xf>
    <xf numFmtId="164" fontId="15" fillId="0" borderId="29" xfId="0" applyNumberFormat="1" applyFont="1" applyBorder="1" applyAlignment="1">
      <alignment horizontal="center" vertical="center"/>
    </xf>
    <xf numFmtId="164" fontId="13" fillId="0" borderId="28" xfId="0" applyNumberFormat="1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4" fillId="0" borderId="21" xfId="0" applyFont="1" applyBorder="1" applyAlignment="1">
      <alignment horizontal="right" vertical="center"/>
    </xf>
    <xf numFmtId="0" fontId="22" fillId="0" borderId="21" xfId="0" applyFont="1" applyBorder="1" applyAlignment="1">
      <alignment horizontal="center" wrapText="1"/>
    </xf>
    <xf numFmtId="0" fontId="10" fillId="0" borderId="21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/>
    </xf>
    <xf numFmtId="4" fontId="5" fillId="12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4" fontId="8" fillId="0" borderId="14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wrapText="1"/>
    </xf>
    <xf numFmtId="0" fontId="6" fillId="2" borderId="16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5" fillId="12" borderId="13" xfId="0" applyFont="1" applyFill="1" applyBorder="1" applyAlignment="1">
      <alignment horizontal="left" vertical="top" wrapText="1"/>
    </xf>
    <xf numFmtId="0" fontId="5" fillId="12" borderId="14" xfId="0" applyFont="1" applyFill="1" applyBorder="1" applyAlignment="1">
      <alignment horizontal="left" vertical="top" wrapText="1"/>
    </xf>
    <xf numFmtId="0" fontId="5" fillId="12" borderId="15" xfId="0" applyFont="1" applyFill="1" applyBorder="1" applyAlignment="1">
      <alignment horizontal="left" vertical="top" wrapText="1"/>
    </xf>
    <xf numFmtId="0" fontId="5" fillId="12" borderId="11" xfId="0" applyFont="1" applyFill="1" applyBorder="1" applyAlignment="1">
      <alignment horizontal="left" vertical="top" wrapText="1"/>
    </xf>
    <xf numFmtId="0" fontId="5" fillId="12" borderId="20" xfId="0" applyFont="1" applyFill="1" applyBorder="1" applyAlignment="1">
      <alignment horizontal="left" vertical="top" wrapText="1"/>
    </xf>
    <xf numFmtId="0" fontId="5" fillId="12" borderId="12" xfId="0" applyFont="1" applyFill="1" applyBorder="1" applyAlignment="1">
      <alignment horizontal="left" vertical="top" wrapText="1"/>
    </xf>
    <xf numFmtId="0" fontId="4" fillId="7" borderId="8" xfId="5" applyFont="1" applyBorder="1" applyAlignment="1">
      <alignment horizontal="left" vertical="top" wrapText="1"/>
    </xf>
    <xf numFmtId="4" fontId="5" fillId="7" borderId="5" xfId="5" applyNumberFormat="1" applyFont="1" applyBorder="1" applyAlignment="1">
      <alignment horizontal="right" vertical="center"/>
    </xf>
    <xf numFmtId="0" fontId="5" fillId="6" borderId="8" xfId="4" applyFont="1" applyBorder="1" applyAlignment="1">
      <alignment horizontal="left" vertical="top" wrapText="1"/>
    </xf>
    <xf numFmtId="4" fontId="5" fillId="6" borderId="5" xfId="4" applyNumberFormat="1" applyFont="1" applyBorder="1" applyAlignment="1">
      <alignment horizontal="right" vertical="center"/>
    </xf>
    <xf numFmtId="4" fontId="5" fillId="13" borderId="5" xfId="0" applyNumberFormat="1" applyFont="1" applyFill="1" applyBorder="1" applyAlignment="1">
      <alignment horizontal="right" vertical="center"/>
    </xf>
    <xf numFmtId="0" fontId="5" fillId="13" borderId="11" xfId="0" applyFont="1" applyFill="1" applyBorder="1" applyAlignment="1">
      <alignment horizontal="left" vertical="top" wrapText="1"/>
    </xf>
    <xf numFmtId="0" fontId="5" fillId="13" borderId="20" xfId="0" applyFont="1" applyFill="1" applyBorder="1" applyAlignment="1">
      <alignment horizontal="left" vertical="top" wrapText="1"/>
    </xf>
    <xf numFmtId="0" fontId="5" fillId="13" borderId="12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14" borderId="13" xfId="0" applyFont="1" applyFill="1" applyBorder="1" applyAlignment="1">
      <alignment horizontal="left" vertical="top" wrapText="1"/>
    </xf>
    <xf numFmtId="0" fontId="5" fillId="14" borderId="14" xfId="0" applyFont="1" applyFill="1" applyBorder="1" applyAlignment="1">
      <alignment horizontal="left" vertical="top" wrapText="1"/>
    </xf>
    <xf numFmtId="0" fontId="5" fillId="14" borderId="15" xfId="0" applyFont="1" applyFill="1" applyBorder="1" applyAlignment="1">
      <alignment horizontal="left" vertical="top" wrapText="1"/>
    </xf>
    <xf numFmtId="4" fontId="5" fillId="10" borderId="5" xfId="0" applyNumberFormat="1" applyFont="1" applyFill="1" applyBorder="1" applyAlignment="1">
      <alignment horizontal="right" vertical="center"/>
    </xf>
    <xf numFmtId="4" fontId="5" fillId="14" borderId="5" xfId="0" applyNumberFormat="1" applyFont="1" applyFill="1" applyBorder="1" applyAlignment="1">
      <alignment horizontal="right" vertical="center"/>
    </xf>
    <xf numFmtId="0" fontId="5" fillId="10" borderId="11" xfId="0" applyFont="1" applyFill="1" applyBorder="1" applyAlignment="1">
      <alignment horizontal="left" vertical="top" wrapText="1"/>
    </xf>
    <xf numFmtId="0" fontId="5" fillId="10" borderId="20" xfId="0" applyFont="1" applyFill="1" applyBorder="1" applyAlignment="1">
      <alignment horizontal="left" vertical="top" wrapText="1"/>
    </xf>
    <xf numFmtId="0" fontId="5" fillId="10" borderId="12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3" borderId="4" xfId="0" applyFont="1" applyFill="1" applyBorder="1" applyAlignment="1">
      <alignment horizontal="left" vertical="top" wrapText="1"/>
    </xf>
    <xf numFmtId="4" fontId="5" fillId="3" borderId="5" xfId="0" applyNumberFormat="1" applyFont="1" applyFill="1" applyBorder="1" applyAlignment="1">
      <alignment horizontal="right" vertical="center"/>
    </xf>
    <xf numFmtId="0" fontId="5" fillId="5" borderId="8" xfId="3" applyFont="1" applyBorder="1" applyAlignment="1">
      <alignment horizontal="left" vertical="top" wrapText="1"/>
    </xf>
    <xf numFmtId="4" fontId="5" fillId="5" borderId="5" xfId="3" applyNumberFormat="1" applyFont="1" applyBorder="1" applyAlignment="1">
      <alignment horizontal="right" vertical="center"/>
    </xf>
    <xf numFmtId="4" fontId="5" fillId="4" borderId="5" xfId="2" applyNumberFormat="1" applyFont="1" applyBorder="1" applyAlignment="1">
      <alignment horizontal="right" vertical="center"/>
    </xf>
    <xf numFmtId="0" fontId="5" fillId="9" borderId="8" xfId="7" applyFont="1" applyBorder="1" applyAlignment="1">
      <alignment horizontal="left" vertical="top" wrapText="1"/>
    </xf>
    <xf numFmtId="4" fontId="5" fillId="9" borderId="5" xfId="7" applyNumberFormat="1" applyFont="1" applyBorder="1" applyAlignment="1">
      <alignment horizontal="right" vertical="center"/>
    </xf>
    <xf numFmtId="0" fontId="5" fillId="8" borderId="8" xfId="6" applyFont="1" applyBorder="1" applyAlignment="1">
      <alignment horizontal="left" vertical="top" wrapText="1"/>
    </xf>
    <xf numFmtId="4" fontId="5" fillId="8" borderId="5" xfId="6" applyNumberFormat="1" applyFont="1" applyBorder="1" applyAlignment="1">
      <alignment horizontal="right" vertical="center"/>
    </xf>
    <xf numFmtId="0" fontId="5" fillId="4" borderId="8" xfId="2" applyFont="1" applyBorder="1" applyAlignment="1">
      <alignment horizontal="left" vertical="top" wrapText="1"/>
    </xf>
  </cellXfs>
  <cellStyles count="11">
    <cellStyle name="1" xfId="1"/>
    <cellStyle name="2" xfId="2"/>
    <cellStyle name="3" xfId="3"/>
    <cellStyle name="4" xfId="4"/>
    <cellStyle name="5" xfId="5"/>
    <cellStyle name="6" xfId="6"/>
    <cellStyle name="7" xfId="7"/>
    <cellStyle name="8" xfId="8"/>
    <cellStyle name="Обычный" xfId="0" builtinId="0"/>
    <cellStyle name="Обычный 2" xfId="9"/>
    <cellStyle name="Обычный 3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BEE"/>
      <rgbColor rgb="FFE0F2F1"/>
      <rgbColor rgb="FF660066"/>
      <rgbColor rgb="FFE57373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76"/>
      <rgbColor rgb="FFB2DFDB"/>
      <rgbColor rgb="FFEF9A9A"/>
      <rgbColor rgb="FFCC99FF"/>
      <rgbColor rgb="FFFFCDD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176"/>
      <color rgb="FFE1D8F0"/>
      <color rgb="FFC4B3E3"/>
      <color rgb="FFD1C4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61"/>
  <sheetViews>
    <sheetView tabSelected="1" zoomScaleNormal="100" zoomScaleSheetLayoutView="100" workbookViewId="0">
      <selection activeCell="E3" sqref="E3:H3"/>
    </sheetView>
  </sheetViews>
  <sheetFormatPr defaultColWidth="9.33203125" defaultRowHeight="13.2"/>
  <cols>
    <col min="1" max="1" width="77.33203125" style="157" customWidth="1"/>
    <col min="2" max="2" width="14.5546875" style="158" customWidth="1"/>
    <col min="3" max="4" width="7.6640625" style="158" customWidth="1"/>
    <col min="5" max="5" width="17.109375" style="158" customWidth="1"/>
    <col min="6" max="6" width="20.109375" style="176" customWidth="1"/>
    <col min="7" max="8" width="17.109375" style="158" customWidth="1"/>
    <col min="9" max="16384" width="9.33203125" style="78"/>
  </cols>
  <sheetData>
    <row r="1" spans="1:10" ht="12.6" customHeight="1">
      <c r="A1" s="91"/>
      <c r="B1" s="92"/>
      <c r="C1" s="92"/>
      <c r="D1" s="92"/>
      <c r="E1" s="92"/>
      <c r="F1" s="161"/>
      <c r="G1" s="92"/>
      <c r="H1" s="92" t="s">
        <v>323</v>
      </c>
    </row>
    <row r="2" spans="1:10" ht="12.6" customHeight="1">
      <c r="A2" s="91"/>
      <c r="B2" s="92"/>
      <c r="C2" s="92"/>
      <c r="D2" s="92"/>
      <c r="E2" s="93"/>
      <c r="F2" s="162"/>
      <c r="G2" s="189" t="s">
        <v>715</v>
      </c>
      <c r="H2" s="189"/>
    </row>
    <row r="3" spans="1:10" s="77" customFormat="1" ht="12" customHeight="1">
      <c r="A3" s="94"/>
      <c r="B3" s="95"/>
      <c r="C3" s="95"/>
      <c r="D3" s="95"/>
      <c r="E3" s="188" t="s">
        <v>716</v>
      </c>
      <c r="F3" s="188"/>
      <c r="G3" s="188"/>
      <c r="H3" s="188"/>
    </row>
    <row r="4" spans="1:10" s="77" customFormat="1" ht="12" customHeight="1">
      <c r="A4" s="94"/>
      <c r="B4" s="95"/>
      <c r="C4" s="95"/>
      <c r="D4" s="95"/>
      <c r="E4" s="96"/>
      <c r="F4" s="163"/>
      <c r="G4" s="96"/>
      <c r="H4" s="96"/>
    </row>
    <row r="5" spans="1:10" ht="31.2" customHeight="1">
      <c r="A5" s="187" t="s">
        <v>717</v>
      </c>
      <c r="B5" s="187"/>
      <c r="C5" s="187"/>
      <c r="D5" s="187"/>
      <c r="E5" s="187"/>
      <c r="F5" s="187"/>
      <c r="G5" s="187"/>
      <c r="H5" s="187"/>
    </row>
    <row r="6" spans="1:10" ht="11.25" customHeight="1" thickBot="1">
      <c r="A6" s="97"/>
      <c r="B6" s="186" t="s">
        <v>143</v>
      </c>
      <c r="C6" s="186"/>
      <c r="D6" s="186"/>
      <c r="E6" s="186"/>
      <c r="F6" s="186"/>
      <c r="G6" s="186"/>
      <c r="H6" s="186"/>
    </row>
    <row r="7" spans="1:10" ht="26.4" customHeight="1">
      <c r="A7" s="98" t="s">
        <v>3</v>
      </c>
      <c r="B7" s="99" t="s">
        <v>6</v>
      </c>
      <c r="C7" s="99" t="s">
        <v>7</v>
      </c>
      <c r="D7" s="99" t="s">
        <v>245</v>
      </c>
      <c r="E7" s="99" t="s">
        <v>704</v>
      </c>
      <c r="F7" s="164" t="s">
        <v>705</v>
      </c>
      <c r="G7" s="99" t="s">
        <v>706</v>
      </c>
      <c r="H7" s="179" t="s">
        <v>718</v>
      </c>
    </row>
    <row r="8" spans="1:10" ht="13.65" customHeight="1">
      <c r="A8" s="100">
        <v>1</v>
      </c>
      <c r="B8" s="101">
        <v>2</v>
      </c>
      <c r="C8" s="101">
        <v>3</v>
      </c>
      <c r="D8" s="101">
        <v>4</v>
      </c>
      <c r="E8" s="101">
        <v>5</v>
      </c>
      <c r="F8" s="165">
        <v>5</v>
      </c>
      <c r="G8" s="101">
        <v>5</v>
      </c>
      <c r="H8" s="180">
        <v>5</v>
      </c>
    </row>
    <row r="9" spans="1:10">
      <c r="A9" s="84" t="s">
        <v>145</v>
      </c>
      <c r="B9" s="85" t="s">
        <v>99</v>
      </c>
      <c r="C9" s="72"/>
      <c r="D9" s="72"/>
      <c r="E9" s="102">
        <f t="shared" ref="E9:G13" si="0">E10</f>
        <v>5040</v>
      </c>
      <c r="F9" s="166">
        <f t="shared" si="0"/>
        <v>5040</v>
      </c>
      <c r="G9" s="102">
        <f t="shared" si="0"/>
        <v>719.9</v>
      </c>
      <c r="H9" s="181">
        <f>G9/F9*100</f>
        <v>14.28373015873016</v>
      </c>
      <c r="J9" s="160"/>
    </row>
    <row r="10" spans="1:10" s="79" customFormat="1" ht="26.4">
      <c r="A10" s="103" t="s">
        <v>263</v>
      </c>
      <c r="B10" s="85" t="s">
        <v>264</v>
      </c>
      <c r="C10" s="72"/>
      <c r="D10" s="72"/>
      <c r="E10" s="102">
        <f t="shared" si="0"/>
        <v>5040</v>
      </c>
      <c r="F10" s="166">
        <f t="shared" si="0"/>
        <v>5040</v>
      </c>
      <c r="G10" s="102">
        <f t="shared" si="0"/>
        <v>719.9</v>
      </c>
      <c r="H10" s="181">
        <f t="shared" ref="H10:H73" si="1">G10/F10*100</f>
        <v>14.28373015873016</v>
      </c>
      <c r="J10" s="160"/>
    </row>
    <row r="11" spans="1:10" ht="15.75" customHeight="1">
      <c r="A11" s="104" t="s">
        <v>265</v>
      </c>
      <c r="B11" s="105" t="s">
        <v>379</v>
      </c>
      <c r="C11" s="72"/>
      <c r="D11" s="72"/>
      <c r="E11" s="102">
        <f t="shared" si="0"/>
        <v>5040</v>
      </c>
      <c r="F11" s="166">
        <f t="shared" si="0"/>
        <v>5040</v>
      </c>
      <c r="G11" s="102">
        <f t="shared" si="0"/>
        <v>719.9</v>
      </c>
      <c r="H11" s="181">
        <f t="shared" si="1"/>
        <v>14.28373015873016</v>
      </c>
      <c r="J11" s="160"/>
    </row>
    <row r="12" spans="1:10" ht="39.6">
      <c r="A12" s="106" t="s">
        <v>381</v>
      </c>
      <c r="B12" s="107" t="s">
        <v>380</v>
      </c>
      <c r="C12" s="80"/>
      <c r="D12" s="80"/>
      <c r="E12" s="108">
        <f t="shared" si="0"/>
        <v>5040</v>
      </c>
      <c r="F12" s="167">
        <f t="shared" si="0"/>
        <v>5040</v>
      </c>
      <c r="G12" s="108">
        <f t="shared" si="0"/>
        <v>719.9</v>
      </c>
      <c r="H12" s="183">
        <f t="shared" si="1"/>
        <v>14.28373015873016</v>
      </c>
      <c r="J12" s="160"/>
    </row>
    <row r="13" spans="1:10">
      <c r="A13" s="109" t="s">
        <v>63</v>
      </c>
      <c r="B13" s="107" t="s">
        <v>380</v>
      </c>
      <c r="C13" s="110" t="s">
        <v>64</v>
      </c>
      <c r="D13" s="80"/>
      <c r="E13" s="108">
        <f t="shared" si="0"/>
        <v>5040</v>
      </c>
      <c r="F13" s="167">
        <f t="shared" si="0"/>
        <v>5040</v>
      </c>
      <c r="G13" s="108">
        <f t="shared" si="0"/>
        <v>719.9</v>
      </c>
      <c r="H13" s="183">
        <f t="shared" si="1"/>
        <v>14.28373015873016</v>
      </c>
      <c r="J13" s="160"/>
    </row>
    <row r="14" spans="1:10">
      <c r="A14" s="109" t="s">
        <v>65</v>
      </c>
      <c r="B14" s="107" t="s">
        <v>380</v>
      </c>
      <c r="C14" s="110" t="s">
        <v>66</v>
      </c>
      <c r="D14" s="110">
        <v>900100</v>
      </c>
      <c r="E14" s="108">
        <v>5040</v>
      </c>
      <c r="F14" s="167">
        <v>5040</v>
      </c>
      <c r="G14" s="108">
        <v>719.9</v>
      </c>
      <c r="H14" s="183">
        <f t="shared" si="1"/>
        <v>14.28373015873016</v>
      </c>
      <c r="J14" s="160"/>
    </row>
    <row r="15" spans="1:10" ht="16.5" customHeight="1">
      <c r="A15" s="86" t="s">
        <v>350</v>
      </c>
      <c r="B15" s="85" t="s">
        <v>126</v>
      </c>
      <c r="C15" s="73"/>
      <c r="D15" s="73"/>
      <c r="E15" s="102">
        <f>E16+E21+E31+E49+E54</f>
        <v>266957.30000000005</v>
      </c>
      <c r="F15" s="166">
        <f>F16+F21+F31+F49+F54</f>
        <v>266957.30000000005</v>
      </c>
      <c r="G15" s="102">
        <f>G16+G21+G31+G49+G54</f>
        <v>49264.799999999996</v>
      </c>
      <c r="H15" s="181">
        <f t="shared" si="1"/>
        <v>18.454187242678881</v>
      </c>
      <c r="J15" s="160"/>
    </row>
    <row r="16" spans="1:10" ht="19.5" customHeight="1">
      <c r="A16" s="87" t="s">
        <v>351</v>
      </c>
      <c r="B16" s="88" t="s">
        <v>127</v>
      </c>
      <c r="C16" s="74"/>
      <c r="D16" s="74"/>
      <c r="E16" s="102">
        <f t="shared" ref="E16:G19" si="2">E17</f>
        <v>11600</v>
      </c>
      <c r="F16" s="166">
        <f t="shared" si="2"/>
        <v>11600</v>
      </c>
      <c r="G16" s="102">
        <f t="shared" si="2"/>
        <v>1933.1</v>
      </c>
      <c r="H16" s="181">
        <f t="shared" si="1"/>
        <v>16.664655172413791</v>
      </c>
      <c r="J16" s="160"/>
    </row>
    <row r="17" spans="1:10" ht="25.5" customHeight="1">
      <c r="A17" s="89" t="s">
        <v>146</v>
      </c>
      <c r="B17" s="90" t="s">
        <v>140</v>
      </c>
      <c r="C17" s="76"/>
      <c r="D17" s="76"/>
      <c r="E17" s="102">
        <f>E18</f>
        <v>11600</v>
      </c>
      <c r="F17" s="166">
        <f>F18</f>
        <v>11600</v>
      </c>
      <c r="G17" s="102">
        <f>G18</f>
        <v>1933.1</v>
      </c>
      <c r="H17" s="181">
        <f t="shared" si="1"/>
        <v>16.664655172413791</v>
      </c>
      <c r="J17" s="160"/>
    </row>
    <row r="18" spans="1:10" ht="26.4">
      <c r="A18" s="109" t="s">
        <v>147</v>
      </c>
      <c r="B18" s="70" t="s">
        <v>148</v>
      </c>
      <c r="C18" s="110"/>
      <c r="D18" s="110"/>
      <c r="E18" s="108">
        <f t="shared" si="2"/>
        <v>11600</v>
      </c>
      <c r="F18" s="167">
        <f t="shared" si="2"/>
        <v>11600</v>
      </c>
      <c r="G18" s="108">
        <f t="shared" si="2"/>
        <v>1933.1</v>
      </c>
      <c r="H18" s="183">
        <f t="shared" si="1"/>
        <v>16.664655172413791</v>
      </c>
      <c r="J18" s="160"/>
    </row>
    <row r="19" spans="1:10" ht="26.4">
      <c r="A19" s="109" t="s">
        <v>67</v>
      </c>
      <c r="B19" s="70" t="s">
        <v>148</v>
      </c>
      <c r="C19" s="110" t="s">
        <v>68</v>
      </c>
      <c r="D19" s="110"/>
      <c r="E19" s="108">
        <f t="shared" si="2"/>
        <v>11600</v>
      </c>
      <c r="F19" s="167">
        <f t="shared" si="2"/>
        <v>11600</v>
      </c>
      <c r="G19" s="108">
        <f t="shared" si="2"/>
        <v>1933.1</v>
      </c>
      <c r="H19" s="183">
        <f t="shared" si="1"/>
        <v>16.664655172413791</v>
      </c>
      <c r="J19" s="160"/>
    </row>
    <row r="20" spans="1:10">
      <c r="A20" s="109" t="s">
        <v>69</v>
      </c>
      <c r="B20" s="70" t="s">
        <v>148</v>
      </c>
      <c r="C20" s="110" t="s">
        <v>70</v>
      </c>
      <c r="D20" s="110">
        <v>900100</v>
      </c>
      <c r="E20" s="108">
        <v>11600</v>
      </c>
      <c r="F20" s="167">
        <v>11600</v>
      </c>
      <c r="G20" s="108">
        <v>1933.1</v>
      </c>
      <c r="H20" s="183">
        <f t="shared" si="1"/>
        <v>16.664655172413791</v>
      </c>
      <c r="J20" s="160"/>
    </row>
    <row r="21" spans="1:10" s="79" customFormat="1" ht="19.5" customHeight="1">
      <c r="A21" s="103" t="s">
        <v>353</v>
      </c>
      <c r="B21" s="90" t="s">
        <v>128</v>
      </c>
      <c r="C21" s="101"/>
      <c r="D21" s="101"/>
      <c r="E21" s="102">
        <f>E22</f>
        <v>41761.1</v>
      </c>
      <c r="F21" s="166">
        <f>F22</f>
        <v>41761.1</v>
      </c>
      <c r="G21" s="102">
        <f>G22</f>
        <v>8027.2</v>
      </c>
      <c r="H21" s="181">
        <f t="shared" si="1"/>
        <v>19.221715903077268</v>
      </c>
      <c r="J21" s="160"/>
    </row>
    <row r="22" spans="1:10" ht="26.4">
      <c r="A22" s="89" t="s">
        <v>352</v>
      </c>
      <c r="B22" s="90" t="s">
        <v>129</v>
      </c>
      <c r="C22" s="76"/>
      <c r="D22" s="76"/>
      <c r="E22" s="102">
        <f>E23+E26</f>
        <v>41761.1</v>
      </c>
      <c r="F22" s="166">
        <f>F23+F26</f>
        <v>41761.1</v>
      </c>
      <c r="G22" s="102">
        <f>G23+G26</f>
        <v>8027.2</v>
      </c>
      <c r="H22" s="181">
        <f t="shared" si="1"/>
        <v>19.221715903077268</v>
      </c>
      <c r="J22" s="160"/>
    </row>
    <row r="23" spans="1:10" ht="26.4">
      <c r="A23" s="111" t="s">
        <v>149</v>
      </c>
      <c r="B23" s="107" t="s">
        <v>150</v>
      </c>
      <c r="C23" s="110"/>
      <c r="D23" s="110"/>
      <c r="E23" s="108">
        <f t="shared" ref="E23:G24" si="3">E24</f>
        <v>41400</v>
      </c>
      <c r="F23" s="167">
        <f t="shared" si="3"/>
        <v>41400</v>
      </c>
      <c r="G23" s="108">
        <f t="shared" si="3"/>
        <v>8027.2</v>
      </c>
      <c r="H23" s="183">
        <f t="shared" si="1"/>
        <v>19.38937198067633</v>
      </c>
      <c r="J23" s="160"/>
    </row>
    <row r="24" spans="1:10" ht="26.4">
      <c r="A24" s="109" t="s">
        <v>67</v>
      </c>
      <c r="B24" s="107" t="s">
        <v>150</v>
      </c>
      <c r="C24" s="110" t="s">
        <v>68</v>
      </c>
      <c r="D24" s="110"/>
      <c r="E24" s="108">
        <f t="shared" si="3"/>
        <v>41400</v>
      </c>
      <c r="F24" s="167">
        <f t="shared" si="3"/>
        <v>41400</v>
      </c>
      <c r="G24" s="108">
        <f t="shared" si="3"/>
        <v>8027.2</v>
      </c>
      <c r="H24" s="183">
        <f t="shared" si="1"/>
        <v>19.38937198067633</v>
      </c>
      <c r="J24" s="160"/>
    </row>
    <row r="25" spans="1:10">
      <c r="A25" s="109" t="s">
        <v>69</v>
      </c>
      <c r="B25" s="107" t="s">
        <v>150</v>
      </c>
      <c r="C25" s="110" t="s">
        <v>70</v>
      </c>
      <c r="D25" s="110">
        <v>900100</v>
      </c>
      <c r="E25" s="108">
        <v>41400</v>
      </c>
      <c r="F25" s="167">
        <v>41400</v>
      </c>
      <c r="G25" s="108">
        <v>8027.2</v>
      </c>
      <c r="H25" s="183">
        <f t="shared" si="1"/>
        <v>19.38937198067633</v>
      </c>
      <c r="J25" s="160"/>
    </row>
    <row r="26" spans="1:10" ht="26.4">
      <c r="A26" s="109" t="s">
        <v>361</v>
      </c>
      <c r="B26" s="107" t="s">
        <v>360</v>
      </c>
      <c r="C26" s="110"/>
      <c r="D26" s="110"/>
      <c r="E26" s="108">
        <f>E27</f>
        <v>361.09999999999997</v>
      </c>
      <c r="F26" s="167">
        <f>F27</f>
        <v>361.09999999999997</v>
      </c>
      <c r="G26" s="108">
        <f>G27</f>
        <v>0</v>
      </c>
      <c r="H26" s="183">
        <f t="shared" si="1"/>
        <v>0</v>
      </c>
      <c r="J26" s="160"/>
    </row>
    <row r="27" spans="1:10" ht="26.4">
      <c r="A27" s="109" t="s">
        <v>67</v>
      </c>
      <c r="B27" s="107" t="s">
        <v>360</v>
      </c>
      <c r="C27" s="110">
        <v>600</v>
      </c>
      <c r="D27" s="110"/>
      <c r="E27" s="108">
        <f>E28+E29+E30</f>
        <v>361.09999999999997</v>
      </c>
      <c r="F27" s="167">
        <f>F28+F29+F30</f>
        <v>361.09999999999997</v>
      </c>
      <c r="G27" s="108">
        <f>G28+G29+G30</f>
        <v>0</v>
      </c>
      <c r="H27" s="183">
        <f t="shared" si="1"/>
        <v>0</v>
      </c>
      <c r="J27" s="160"/>
    </row>
    <row r="28" spans="1:10">
      <c r="A28" s="109" t="s">
        <v>69</v>
      </c>
      <c r="B28" s="107" t="s">
        <v>360</v>
      </c>
      <c r="C28" s="110">
        <v>610</v>
      </c>
      <c r="D28" s="110">
        <v>900202</v>
      </c>
      <c r="E28" s="108">
        <v>164</v>
      </c>
      <c r="F28" s="167">
        <v>164</v>
      </c>
      <c r="G28" s="108">
        <v>0</v>
      </c>
      <c r="H28" s="183">
        <f t="shared" si="1"/>
        <v>0</v>
      </c>
      <c r="J28" s="160"/>
    </row>
    <row r="29" spans="1:10">
      <c r="A29" s="109" t="s">
        <v>69</v>
      </c>
      <c r="B29" s="107" t="s">
        <v>360</v>
      </c>
      <c r="C29" s="110">
        <v>610</v>
      </c>
      <c r="D29" s="110">
        <v>900302</v>
      </c>
      <c r="E29" s="108">
        <v>128.9</v>
      </c>
      <c r="F29" s="167">
        <v>128.9</v>
      </c>
      <c r="G29" s="108">
        <v>0</v>
      </c>
      <c r="H29" s="183">
        <f t="shared" si="1"/>
        <v>0</v>
      </c>
      <c r="J29" s="160"/>
    </row>
    <row r="30" spans="1:10">
      <c r="A30" s="109" t="s">
        <v>69</v>
      </c>
      <c r="B30" s="107" t="s">
        <v>360</v>
      </c>
      <c r="C30" s="110">
        <v>610</v>
      </c>
      <c r="D30" s="110">
        <v>900100</v>
      </c>
      <c r="E30" s="108">
        <v>68.2</v>
      </c>
      <c r="F30" s="167">
        <v>68.2</v>
      </c>
      <c r="G30" s="108">
        <v>0</v>
      </c>
      <c r="H30" s="183">
        <f t="shared" si="1"/>
        <v>0</v>
      </c>
      <c r="J30" s="160"/>
    </row>
    <row r="31" spans="1:10" ht="26.4">
      <c r="A31" s="104" t="s">
        <v>354</v>
      </c>
      <c r="B31" s="105" t="s">
        <v>130</v>
      </c>
      <c r="C31" s="73"/>
      <c r="D31" s="73"/>
      <c r="E31" s="102">
        <f>E32+E36+E45</f>
        <v>154598.20000000001</v>
      </c>
      <c r="F31" s="166">
        <f>F32+F36+F45</f>
        <v>154598.20000000001</v>
      </c>
      <c r="G31" s="102">
        <f>G32+G36+G45</f>
        <v>26685.3</v>
      </c>
      <c r="H31" s="181">
        <f t="shared" si="1"/>
        <v>17.261067722651362</v>
      </c>
      <c r="J31" s="160"/>
    </row>
    <row r="32" spans="1:10" ht="26.4">
      <c r="A32" s="104" t="s">
        <v>356</v>
      </c>
      <c r="B32" s="105" t="s">
        <v>355</v>
      </c>
      <c r="C32" s="73"/>
      <c r="D32" s="73"/>
      <c r="E32" s="102">
        <f t="shared" ref="E32:G34" si="4">E33</f>
        <v>36</v>
      </c>
      <c r="F32" s="166">
        <f t="shared" si="4"/>
        <v>36</v>
      </c>
      <c r="G32" s="102">
        <f t="shared" si="4"/>
        <v>0</v>
      </c>
      <c r="H32" s="183">
        <f t="shared" si="1"/>
        <v>0</v>
      </c>
      <c r="J32" s="160"/>
    </row>
    <row r="33" spans="1:10">
      <c r="A33" s="112" t="s">
        <v>152</v>
      </c>
      <c r="B33" s="107" t="s">
        <v>357</v>
      </c>
      <c r="C33" s="83"/>
      <c r="D33" s="83"/>
      <c r="E33" s="108">
        <f t="shared" si="4"/>
        <v>36</v>
      </c>
      <c r="F33" s="167">
        <f t="shared" si="4"/>
        <v>36</v>
      </c>
      <c r="G33" s="108">
        <f t="shared" si="4"/>
        <v>0</v>
      </c>
      <c r="H33" s="183">
        <f t="shared" si="1"/>
        <v>0</v>
      </c>
      <c r="J33" s="160"/>
    </row>
    <row r="34" spans="1:10">
      <c r="A34" s="112" t="s">
        <v>63</v>
      </c>
      <c r="B34" s="107" t="s">
        <v>357</v>
      </c>
      <c r="C34" s="83">
        <v>300</v>
      </c>
      <c r="D34" s="83"/>
      <c r="E34" s="108">
        <f t="shared" si="4"/>
        <v>36</v>
      </c>
      <c r="F34" s="167">
        <f t="shared" si="4"/>
        <v>36</v>
      </c>
      <c r="G34" s="108">
        <f t="shared" si="4"/>
        <v>0</v>
      </c>
      <c r="H34" s="183">
        <f t="shared" si="1"/>
        <v>0</v>
      </c>
      <c r="J34" s="160"/>
    </row>
    <row r="35" spans="1:10">
      <c r="A35" s="112" t="s">
        <v>553</v>
      </c>
      <c r="B35" s="107" t="s">
        <v>357</v>
      </c>
      <c r="C35" s="83">
        <v>340</v>
      </c>
      <c r="D35" s="83">
        <v>900100</v>
      </c>
      <c r="E35" s="108">
        <v>36</v>
      </c>
      <c r="F35" s="167">
        <v>36</v>
      </c>
      <c r="G35" s="108">
        <v>0</v>
      </c>
      <c r="H35" s="183">
        <f t="shared" si="1"/>
        <v>0</v>
      </c>
      <c r="J35" s="160"/>
    </row>
    <row r="36" spans="1:10" s="79" customFormat="1">
      <c r="A36" s="103" t="s">
        <v>359</v>
      </c>
      <c r="B36" s="105" t="s">
        <v>358</v>
      </c>
      <c r="C36" s="101"/>
      <c r="D36" s="101"/>
      <c r="E36" s="102">
        <f>E37+E41</f>
        <v>143962.20000000001</v>
      </c>
      <c r="F36" s="166">
        <f>F37+F41</f>
        <v>143962.20000000001</v>
      </c>
      <c r="G36" s="102">
        <f>G37+G41</f>
        <v>24369.5</v>
      </c>
      <c r="H36" s="181">
        <f t="shared" si="1"/>
        <v>16.927707412084562</v>
      </c>
      <c r="J36" s="160"/>
    </row>
    <row r="37" spans="1:10">
      <c r="A37" s="109" t="s">
        <v>151</v>
      </c>
      <c r="B37" s="107" t="s">
        <v>664</v>
      </c>
      <c r="C37" s="110"/>
      <c r="D37" s="110"/>
      <c r="E37" s="108">
        <f>E38</f>
        <v>5862.2</v>
      </c>
      <c r="F37" s="167">
        <f>F38</f>
        <v>5862.2</v>
      </c>
      <c r="G37" s="108">
        <f>G38</f>
        <v>1541.5</v>
      </c>
      <c r="H37" s="183">
        <f t="shared" si="1"/>
        <v>26.295588686841121</v>
      </c>
      <c r="J37" s="160"/>
    </row>
    <row r="38" spans="1:10" ht="26.4">
      <c r="A38" s="109" t="s">
        <v>67</v>
      </c>
      <c r="B38" s="107" t="s">
        <v>664</v>
      </c>
      <c r="C38" s="110">
        <v>600</v>
      </c>
      <c r="D38" s="110"/>
      <c r="E38" s="108">
        <f>SUM(E39:E40)</f>
        <v>5862.2</v>
      </c>
      <c r="F38" s="167">
        <f>SUM(F39:F40)</f>
        <v>5862.2</v>
      </c>
      <c r="G38" s="108">
        <f>SUM(G39:G40)</f>
        <v>1541.5</v>
      </c>
      <c r="H38" s="183">
        <f t="shared" si="1"/>
        <v>26.295588686841121</v>
      </c>
      <c r="J38" s="160"/>
    </row>
    <row r="39" spans="1:10">
      <c r="A39" s="109" t="s">
        <v>69</v>
      </c>
      <c r="B39" s="107" t="s">
        <v>664</v>
      </c>
      <c r="C39" s="110">
        <v>610</v>
      </c>
      <c r="D39" s="110">
        <v>900100</v>
      </c>
      <c r="E39" s="108">
        <v>2612</v>
      </c>
      <c r="F39" s="167">
        <v>2612</v>
      </c>
      <c r="G39" s="108">
        <v>1059.7</v>
      </c>
      <c r="H39" s="183">
        <f t="shared" si="1"/>
        <v>40.570444104134765</v>
      </c>
      <c r="J39" s="160"/>
    </row>
    <row r="40" spans="1:10">
      <c r="A40" s="109" t="s">
        <v>554</v>
      </c>
      <c r="B40" s="107" t="s">
        <v>664</v>
      </c>
      <c r="C40" s="110">
        <v>620</v>
      </c>
      <c r="D40" s="110">
        <v>900100</v>
      </c>
      <c r="E40" s="108">
        <v>3250.2</v>
      </c>
      <c r="F40" s="167">
        <v>3250.2</v>
      </c>
      <c r="G40" s="108">
        <v>481.8</v>
      </c>
      <c r="H40" s="183">
        <f t="shared" si="1"/>
        <v>14.823703156728818</v>
      </c>
      <c r="J40" s="160"/>
    </row>
    <row r="41" spans="1:10" ht="26.4">
      <c r="A41" s="109" t="s">
        <v>362</v>
      </c>
      <c r="B41" s="107" t="s">
        <v>363</v>
      </c>
      <c r="C41" s="110"/>
      <c r="D41" s="110"/>
      <c r="E41" s="108">
        <f>E42</f>
        <v>138100</v>
      </c>
      <c r="F41" s="167">
        <f>F42</f>
        <v>138100</v>
      </c>
      <c r="G41" s="108">
        <f>G42</f>
        <v>22828</v>
      </c>
      <c r="H41" s="183">
        <f t="shared" si="1"/>
        <v>16.530050687907313</v>
      </c>
      <c r="J41" s="160"/>
    </row>
    <row r="42" spans="1:10" ht="26.4">
      <c r="A42" s="109" t="s">
        <v>67</v>
      </c>
      <c r="B42" s="107" t="s">
        <v>363</v>
      </c>
      <c r="C42" s="110">
        <v>600</v>
      </c>
      <c r="D42" s="110"/>
      <c r="E42" s="108">
        <f>E43+E44</f>
        <v>138100</v>
      </c>
      <c r="F42" s="167">
        <f>F43+F44</f>
        <v>138100</v>
      </c>
      <c r="G42" s="108">
        <f>G43+G44</f>
        <v>22828</v>
      </c>
      <c r="H42" s="183">
        <f t="shared" si="1"/>
        <v>16.530050687907313</v>
      </c>
      <c r="J42" s="160"/>
    </row>
    <row r="43" spans="1:10">
      <c r="A43" s="109" t="s">
        <v>69</v>
      </c>
      <c r="B43" s="107" t="s">
        <v>363</v>
      </c>
      <c r="C43" s="110">
        <v>610</v>
      </c>
      <c r="D43" s="110">
        <v>900100</v>
      </c>
      <c r="E43" s="108">
        <v>43800</v>
      </c>
      <c r="F43" s="167">
        <v>43800</v>
      </c>
      <c r="G43" s="108">
        <v>8968</v>
      </c>
      <c r="H43" s="183">
        <f t="shared" si="1"/>
        <v>20.474885844748858</v>
      </c>
      <c r="J43" s="160"/>
    </row>
    <row r="44" spans="1:10">
      <c r="A44" s="109" t="s">
        <v>554</v>
      </c>
      <c r="B44" s="107" t="s">
        <v>363</v>
      </c>
      <c r="C44" s="110">
        <v>620</v>
      </c>
      <c r="D44" s="110">
        <v>900100</v>
      </c>
      <c r="E44" s="108">
        <v>94300</v>
      </c>
      <c r="F44" s="167">
        <v>94300</v>
      </c>
      <c r="G44" s="108">
        <v>13860</v>
      </c>
      <c r="H44" s="183">
        <f t="shared" si="1"/>
        <v>14.697773064687169</v>
      </c>
      <c r="J44" s="160"/>
    </row>
    <row r="45" spans="1:10" s="79" customFormat="1" ht="26.4">
      <c r="A45" s="103" t="s">
        <v>364</v>
      </c>
      <c r="B45" s="105" t="s">
        <v>324</v>
      </c>
      <c r="C45" s="101"/>
      <c r="D45" s="101"/>
      <c r="E45" s="102">
        <f t="shared" ref="E45:G47" si="5">E46</f>
        <v>10600</v>
      </c>
      <c r="F45" s="166">
        <f t="shared" si="5"/>
        <v>10600</v>
      </c>
      <c r="G45" s="102">
        <f t="shared" si="5"/>
        <v>2315.8000000000002</v>
      </c>
      <c r="H45" s="181">
        <f t="shared" si="1"/>
        <v>21.847169811320757</v>
      </c>
      <c r="J45" s="160"/>
    </row>
    <row r="46" spans="1:10" ht="26.4">
      <c r="A46" s="109" t="s">
        <v>366</v>
      </c>
      <c r="B46" s="107" t="s">
        <v>365</v>
      </c>
      <c r="C46" s="110"/>
      <c r="D46" s="110"/>
      <c r="E46" s="108">
        <f t="shared" si="5"/>
        <v>10600</v>
      </c>
      <c r="F46" s="167">
        <f t="shared" si="5"/>
        <v>10600</v>
      </c>
      <c r="G46" s="108">
        <f t="shared" si="5"/>
        <v>2315.8000000000002</v>
      </c>
      <c r="H46" s="183">
        <f t="shared" si="1"/>
        <v>21.847169811320757</v>
      </c>
      <c r="J46" s="160"/>
    </row>
    <row r="47" spans="1:10" ht="26.4">
      <c r="A47" s="109" t="s">
        <v>67</v>
      </c>
      <c r="B47" s="107" t="s">
        <v>365</v>
      </c>
      <c r="C47" s="110">
        <v>600</v>
      </c>
      <c r="D47" s="110"/>
      <c r="E47" s="108">
        <f t="shared" si="5"/>
        <v>10600</v>
      </c>
      <c r="F47" s="167">
        <f t="shared" si="5"/>
        <v>10600</v>
      </c>
      <c r="G47" s="108">
        <f t="shared" si="5"/>
        <v>2315.8000000000002</v>
      </c>
      <c r="H47" s="183">
        <f t="shared" si="1"/>
        <v>21.847169811320757</v>
      </c>
      <c r="J47" s="160"/>
    </row>
    <row r="48" spans="1:10">
      <c r="A48" s="109" t="s">
        <v>554</v>
      </c>
      <c r="B48" s="107" t="s">
        <v>365</v>
      </c>
      <c r="C48" s="110">
        <v>620</v>
      </c>
      <c r="D48" s="110">
        <v>900100</v>
      </c>
      <c r="E48" s="108">
        <v>10600</v>
      </c>
      <c r="F48" s="167">
        <v>10600</v>
      </c>
      <c r="G48" s="108">
        <v>2315.8000000000002</v>
      </c>
      <c r="H48" s="183">
        <f t="shared" si="1"/>
        <v>21.847169811320757</v>
      </c>
      <c r="J48" s="160"/>
    </row>
    <row r="49" spans="1:10">
      <c r="A49" s="103" t="s">
        <v>367</v>
      </c>
      <c r="B49" s="105" t="s">
        <v>304</v>
      </c>
      <c r="C49" s="110"/>
      <c r="D49" s="110"/>
      <c r="E49" s="102">
        <f t="shared" ref="E49:G52" si="6">E50</f>
        <v>57200</v>
      </c>
      <c r="F49" s="166">
        <f t="shared" si="6"/>
        <v>57200</v>
      </c>
      <c r="G49" s="102">
        <f t="shared" si="6"/>
        <v>11783.1</v>
      </c>
      <c r="H49" s="181">
        <f t="shared" si="1"/>
        <v>20.599825174825177</v>
      </c>
      <c r="J49" s="160"/>
    </row>
    <row r="50" spans="1:10" ht="26.4">
      <c r="A50" s="103" t="s">
        <v>368</v>
      </c>
      <c r="B50" s="105" t="s">
        <v>306</v>
      </c>
      <c r="C50" s="110"/>
      <c r="D50" s="110"/>
      <c r="E50" s="102">
        <f t="shared" si="6"/>
        <v>57200</v>
      </c>
      <c r="F50" s="166">
        <f t="shared" si="6"/>
        <v>57200</v>
      </c>
      <c r="G50" s="102">
        <f t="shared" si="6"/>
        <v>11783.1</v>
      </c>
      <c r="H50" s="181">
        <f t="shared" si="1"/>
        <v>20.599825174825177</v>
      </c>
      <c r="J50" s="160"/>
    </row>
    <row r="51" spans="1:10" ht="26.4">
      <c r="A51" s="109" t="s">
        <v>369</v>
      </c>
      <c r="B51" s="107" t="s">
        <v>305</v>
      </c>
      <c r="C51" s="110"/>
      <c r="D51" s="110"/>
      <c r="E51" s="102">
        <f t="shared" si="6"/>
        <v>57200</v>
      </c>
      <c r="F51" s="166">
        <f t="shared" si="6"/>
        <v>57200</v>
      </c>
      <c r="G51" s="102">
        <f t="shared" si="6"/>
        <v>11783.1</v>
      </c>
      <c r="H51" s="181">
        <f t="shared" si="1"/>
        <v>20.599825174825177</v>
      </c>
      <c r="J51" s="160"/>
    </row>
    <row r="52" spans="1:10" ht="26.4">
      <c r="A52" s="109" t="s">
        <v>67</v>
      </c>
      <c r="B52" s="107" t="s">
        <v>305</v>
      </c>
      <c r="C52" s="110" t="s">
        <v>68</v>
      </c>
      <c r="D52" s="110"/>
      <c r="E52" s="108">
        <f t="shared" si="6"/>
        <v>57200</v>
      </c>
      <c r="F52" s="167">
        <f t="shared" si="6"/>
        <v>57200</v>
      </c>
      <c r="G52" s="108">
        <f t="shared" si="6"/>
        <v>11783.1</v>
      </c>
      <c r="H52" s="183">
        <f t="shared" si="1"/>
        <v>20.599825174825177</v>
      </c>
      <c r="J52" s="160"/>
    </row>
    <row r="53" spans="1:10">
      <c r="A53" s="109" t="s">
        <v>554</v>
      </c>
      <c r="B53" s="107" t="s">
        <v>305</v>
      </c>
      <c r="C53" s="110">
        <v>620</v>
      </c>
      <c r="D53" s="110">
        <v>900100</v>
      </c>
      <c r="E53" s="108">
        <v>57200</v>
      </c>
      <c r="F53" s="167">
        <v>57200</v>
      </c>
      <c r="G53" s="108">
        <v>11783.1</v>
      </c>
      <c r="H53" s="183">
        <f t="shared" si="1"/>
        <v>20.599825174825177</v>
      </c>
      <c r="J53" s="160"/>
    </row>
    <row r="54" spans="1:10">
      <c r="A54" s="104" t="s">
        <v>89</v>
      </c>
      <c r="B54" s="105" t="s">
        <v>131</v>
      </c>
      <c r="C54" s="110"/>
      <c r="D54" s="110"/>
      <c r="E54" s="102">
        <f t="shared" ref="E54:G55" si="7">E55</f>
        <v>1798</v>
      </c>
      <c r="F54" s="166">
        <f t="shared" si="7"/>
        <v>1798</v>
      </c>
      <c r="G54" s="102">
        <f t="shared" si="7"/>
        <v>836.1</v>
      </c>
      <c r="H54" s="181">
        <f t="shared" si="1"/>
        <v>46.50166852057842</v>
      </c>
      <c r="J54" s="160"/>
    </row>
    <row r="55" spans="1:10" ht="26.4">
      <c r="A55" s="113" t="s">
        <v>278</v>
      </c>
      <c r="B55" s="105" t="s">
        <v>132</v>
      </c>
      <c r="C55" s="114"/>
      <c r="D55" s="114"/>
      <c r="E55" s="102">
        <f t="shared" si="7"/>
        <v>1798</v>
      </c>
      <c r="F55" s="166">
        <f t="shared" si="7"/>
        <v>1798</v>
      </c>
      <c r="G55" s="102">
        <f t="shared" si="7"/>
        <v>836.1</v>
      </c>
      <c r="H55" s="181">
        <f t="shared" si="1"/>
        <v>46.50166852057842</v>
      </c>
      <c r="J55" s="160"/>
    </row>
    <row r="56" spans="1:10">
      <c r="A56" s="106" t="s">
        <v>151</v>
      </c>
      <c r="B56" s="107" t="s">
        <v>370</v>
      </c>
      <c r="C56" s="115"/>
      <c r="D56" s="115"/>
      <c r="E56" s="108">
        <f t="shared" ref="E56:G57" si="8">E57</f>
        <v>1798</v>
      </c>
      <c r="F56" s="167">
        <f t="shared" si="8"/>
        <v>1798</v>
      </c>
      <c r="G56" s="108">
        <f t="shared" si="8"/>
        <v>836.1</v>
      </c>
      <c r="H56" s="183">
        <f t="shared" si="1"/>
        <v>46.50166852057842</v>
      </c>
      <c r="J56" s="160"/>
    </row>
    <row r="57" spans="1:10">
      <c r="A57" s="109" t="s">
        <v>73</v>
      </c>
      <c r="B57" s="107" t="s">
        <v>370</v>
      </c>
      <c r="C57" s="110" t="s">
        <v>74</v>
      </c>
      <c r="D57" s="110"/>
      <c r="E57" s="108">
        <f t="shared" si="8"/>
        <v>1798</v>
      </c>
      <c r="F57" s="167">
        <f t="shared" si="8"/>
        <v>1798</v>
      </c>
      <c r="G57" s="108">
        <f t="shared" si="8"/>
        <v>836.1</v>
      </c>
      <c r="H57" s="183">
        <f t="shared" si="1"/>
        <v>46.50166852057842</v>
      </c>
      <c r="J57" s="160"/>
    </row>
    <row r="58" spans="1:10" ht="23.25" customHeight="1">
      <c r="A58" s="109" t="s">
        <v>75</v>
      </c>
      <c r="B58" s="107" t="s">
        <v>370</v>
      </c>
      <c r="C58" s="110" t="s">
        <v>76</v>
      </c>
      <c r="D58" s="110">
        <v>900100</v>
      </c>
      <c r="E58" s="108">
        <v>1798</v>
      </c>
      <c r="F58" s="167">
        <v>1798</v>
      </c>
      <c r="G58" s="108">
        <v>836.1</v>
      </c>
      <c r="H58" s="183">
        <f t="shared" si="1"/>
        <v>46.50166852057842</v>
      </c>
      <c r="J58" s="160"/>
    </row>
    <row r="59" spans="1:10" ht="17.399999999999999" customHeight="1">
      <c r="A59" s="104" t="s">
        <v>382</v>
      </c>
      <c r="B59" s="105" t="s">
        <v>133</v>
      </c>
      <c r="C59" s="72"/>
      <c r="D59" s="72"/>
      <c r="E59" s="102">
        <f>E60+E158+E183</f>
        <v>1797902.1</v>
      </c>
      <c r="F59" s="166">
        <f>F60+F158+F183</f>
        <v>1801352.2</v>
      </c>
      <c r="G59" s="102">
        <f>G60+G158+G183</f>
        <v>299823.8</v>
      </c>
      <c r="H59" s="181">
        <f t="shared" si="1"/>
        <v>16.644374154038282</v>
      </c>
      <c r="J59" s="160"/>
    </row>
    <row r="60" spans="1:10" ht="19.5" customHeight="1">
      <c r="A60" s="86" t="s">
        <v>82</v>
      </c>
      <c r="B60" s="105" t="s">
        <v>134</v>
      </c>
      <c r="C60" s="73"/>
      <c r="D60" s="73"/>
      <c r="E60" s="102">
        <f>E61+E116+E140+E153+E149+E134</f>
        <v>1691551.8</v>
      </c>
      <c r="F60" s="102">
        <f t="shared" ref="F60:G60" si="9">F61+F116+F140+F153+F149+F134</f>
        <v>1695001.8</v>
      </c>
      <c r="G60" s="102">
        <f t="shared" si="9"/>
        <v>279124.49999999994</v>
      </c>
      <c r="H60" s="181">
        <f t="shared" si="1"/>
        <v>16.467504636278257</v>
      </c>
      <c r="J60" s="160"/>
    </row>
    <row r="61" spans="1:10" ht="26.4">
      <c r="A61" s="104" t="s">
        <v>383</v>
      </c>
      <c r="B61" s="105" t="s">
        <v>331</v>
      </c>
      <c r="C61" s="74"/>
      <c r="D61" s="74"/>
      <c r="E61" s="102">
        <f>E62+E73+E76+E81+E86+E89+E96+E103+E108+E113</f>
        <v>1592899.7</v>
      </c>
      <c r="F61" s="166">
        <f>F62+F73+F76+F81+F86+F89+F96+F103+F108+F113</f>
        <v>1592712.7</v>
      </c>
      <c r="G61" s="102">
        <f>G62+G73+G76+G81+G86+G89+G96+G103+G108+G113</f>
        <v>265706.59999999998</v>
      </c>
      <c r="H61" s="181">
        <f t="shared" si="1"/>
        <v>16.6826446477133</v>
      </c>
      <c r="J61" s="160"/>
    </row>
    <row r="62" spans="1:10" ht="39.6">
      <c r="A62" s="112" t="s">
        <v>530</v>
      </c>
      <c r="B62" s="107" t="s">
        <v>531</v>
      </c>
      <c r="C62" s="71"/>
      <c r="D62" s="71"/>
      <c r="E62" s="108">
        <f>E63+E65+E69+E71+E67</f>
        <v>247409.80000000002</v>
      </c>
      <c r="F62" s="167">
        <f>F63+F65+F69+F71+F67</f>
        <v>247222.80000000002</v>
      </c>
      <c r="G62" s="108">
        <f>G63+G65+G69+G71+G67</f>
        <v>53074.100000000006</v>
      </c>
      <c r="H62" s="183">
        <f t="shared" si="1"/>
        <v>21.468125108201995</v>
      </c>
      <c r="J62" s="160"/>
    </row>
    <row r="63" spans="1:10" ht="39.6">
      <c r="A63" s="109" t="s">
        <v>78</v>
      </c>
      <c r="B63" s="107" t="s">
        <v>531</v>
      </c>
      <c r="C63" s="110" t="s">
        <v>79</v>
      </c>
      <c r="D63" s="110"/>
      <c r="E63" s="108">
        <f>E64</f>
        <v>6820.9</v>
      </c>
      <c r="F63" s="167">
        <f>F64</f>
        <v>6820.9</v>
      </c>
      <c r="G63" s="108">
        <f>G64</f>
        <v>1044.5</v>
      </c>
      <c r="H63" s="183">
        <f t="shared" si="1"/>
        <v>15.313228459587444</v>
      </c>
      <c r="J63" s="160"/>
    </row>
    <row r="64" spans="1:10">
      <c r="A64" s="109" t="s">
        <v>83</v>
      </c>
      <c r="B64" s="107" t="s">
        <v>531</v>
      </c>
      <c r="C64" s="110" t="s">
        <v>84</v>
      </c>
      <c r="D64" s="115" t="s">
        <v>246</v>
      </c>
      <c r="E64" s="116">
        <v>6820.9</v>
      </c>
      <c r="F64" s="168">
        <v>6820.9</v>
      </c>
      <c r="G64" s="116">
        <v>1044.5</v>
      </c>
      <c r="H64" s="183">
        <f t="shared" si="1"/>
        <v>15.313228459587444</v>
      </c>
      <c r="J64" s="160"/>
    </row>
    <row r="65" spans="1:10">
      <c r="A65" s="109" t="s">
        <v>73</v>
      </c>
      <c r="B65" s="107" t="s">
        <v>531</v>
      </c>
      <c r="C65" s="110" t="s">
        <v>74</v>
      </c>
      <c r="D65" s="115"/>
      <c r="E65" s="108">
        <f>E66</f>
        <v>4690.6000000000004</v>
      </c>
      <c r="F65" s="167">
        <f>F66</f>
        <v>4690.6000000000004</v>
      </c>
      <c r="G65" s="108">
        <f>G66</f>
        <v>961.9</v>
      </c>
      <c r="H65" s="183">
        <f t="shared" si="1"/>
        <v>20.506971389587683</v>
      </c>
      <c r="J65" s="160"/>
    </row>
    <row r="66" spans="1:10" ht="26.4">
      <c r="A66" s="109" t="s">
        <v>75</v>
      </c>
      <c r="B66" s="107" t="s">
        <v>531</v>
      </c>
      <c r="C66" s="110" t="s">
        <v>76</v>
      </c>
      <c r="D66" s="115" t="s">
        <v>246</v>
      </c>
      <c r="E66" s="116">
        <v>4690.6000000000004</v>
      </c>
      <c r="F66" s="168">
        <v>4690.6000000000004</v>
      </c>
      <c r="G66" s="116">
        <v>961.9</v>
      </c>
      <c r="H66" s="183">
        <f t="shared" si="1"/>
        <v>20.506971389587683</v>
      </c>
      <c r="J66" s="160"/>
    </row>
    <row r="67" spans="1:10">
      <c r="A67" s="109" t="s">
        <v>63</v>
      </c>
      <c r="B67" s="107" t="s">
        <v>531</v>
      </c>
      <c r="C67" s="110">
        <v>300</v>
      </c>
      <c r="D67" s="115"/>
      <c r="E67" s="108">
        <f>E68</f>
        <v>571.1</v>
      </c>
      <c r="F67" s="167">
        <f>F68</f>
        <v>571.1</v>
      </c>
      <c r="G67" s="108">
        <f>G68</f>
        <v>117.9</v>
      </c>
      <c r="H67" s="183">
        <f t="shared" si="1"/>
        <v>20.644370513045001</v>
      </c>
      <c r="J67" s="160"/>
    </row>
    <row r="68" spans="1:10">
      <c r="A68" s="109" t="s">
        <v>65</v>
      </c>
      <c r="B68" s="107" t="s">
        <v>531</v>
      </c>
      <c r="C68" s="110">
        <v>320</v>
      </c>
      <c r="D68" s="115" t="s">
        <v>246</v>
      </c>
      <c r="E68" s="116">
        <v>571.1</v>
      </c>
      <c r="F68" s="168">
        <v>571.1</v>
      </c>
      <c r="G68" s="116">
        <v>117.9</v>
      </c>
      <c r="H68" s="183">
        <f t="shared" si="1"/>
        <v>20.644370513045001</v>
      </c>
      <c r="J68" s="160"/>
    </row>
    <row r="69" spans="1:10" ht="26.4">
      <c r="A69" s="109" t="s">
        <v>67</v>
      </c>
      <c r="B69" s="107" t="s">
        <v>531</v>
      </c>
      <c r="C69" s="110" t="s">
        <v>68</v>
      </c>
      <c r="D69" s="115"/>
      <c r="E69" s="108">
        <f>E70</f>
        <v>234932.5</v>
      </c>
      <c r="F69" s="167">
        <f>F70</f>
        <v>234745.5</v>
      </c>
      <c r="G69" s="108">
        <f>G70</f>
        <v>50851.9</v>
      </c>
      <c r="H69" s="183">
        <f t="shared" si="1"/>
        <v>21.662566481572597</v>
      </c>
      <c r="J69" s="160"/>
    </row>
    <row r="70" spans="1:10">
      <c r="A70" s="109" t="s">
        <v>69</v>
      </c>
      <c r="B70" s="107" t="s">
        <v>531</v>
      </c>
      <c r="C70" s="110" t="s">
        <v>70</v>
      </c>
      <c r="D70" s="115" t="s">
        <v>246</v>
      </c>
      <c r="E70" s="116">
        <v>234932.5</v>
      </c>
      <c r="F70" s="168">
        <v>234745.5</v>
      </c>
      <c r="G70" s="116">
        <f>24945.4+25906.5</f>
        <v>50851.9</v>
      </c>
      <c r="H70" s="183">
        <f t="shared" si="1"/>
        <v>21.662566481572597</v>
      </c>
      <c r="J70" s="160"/>
    </row>
    <row r="71" spans="1:10">
      <c r="A71" s="109" t="s">
        <v>85</v>
      </c>
      <c r="B71" s="107" t="s">
        <v>531</v>
      </c>
      <c r="C71" s="110" t="s">
        <v>86</v>
      </c>
      <c r="D71" s="115"/>
      <c r="E71" s="108">
        <f>E72</f>
        <v>394.7</v>
      </c>
      <c r="F71" s="167">
        <f>F72</f>
        <v>394.7</v>
      </c>
      <c r="G71" s="108">
        <f>G72</f>
        <v>97.9</v>
      </c>
      <c r="H71" s="183">
        <f t="shared" si="1"/>
        <v>24.803648340511781</v>
      </c>
      <c r="J71" s="160"/>
    </row>
    <row r="72" spans="1:10">
      <c r="A72" s="109" t="s">
        <v>87</v>
      </c>
      <c r="B72" s="107" t="s">
        <v>531</v>
      </c>
      <c r="C72" s="110" t="s">
        <v>88</v>
      </c>
      <c r="D72" s="115" t="s">
        <v>246</v>
      </c>
      <c r="E72" s="116">
        <v>394.7</v>
      </c>
      <c r="F72" s="168">
        <v>394.7</v>
      </c>
      <c r="G72" s="116">
        <v>97.9</v>
      </c>
      <c r="H72" s="183">
        <f t="shared" si="1"/>
        <v>24.803648340511781</v>
      </c>
      <c r="J72" s="160"/>
    </row>
    <row r="73" spans="1:10" ht="52.8">
      <c r="A73" s="106" t="s">
        <v>532</v>
      </c>
      <c r="B73" s="107" t="s">
        <v>533</v>
      </c>
      <c r="C73" s="110"/>
      <c r="D73" s="115"/>
      <c r="E73" s="108">
        <f t="shared" ref="E73:G74" si="10">E74</f>
        <v>101801.9</v>
      </c>
      <c r="F73" s="167">
        <f t="shared" si="10"/>
        <v>101801.9</v>
      </c>
      <c r="G73" s="108">
        <f t="shared" si="10"/>
        <v>0</v>
      </c>
      <c r="H73" s="183">
        <f t="shared" si="1"/>
        <v>0</v>
      </c>
      <c r="J73" s="160"/>
    </row>
    <row r="74" spans="1:10">
      <c r="A74" s="109" t="s">
        <v>73</v>
      </c>
      <c r="B74" s="107" t="s">
        <v>533</v>
      </c>
      <c r="C74" s="110" t="s">
        <v>74</v>
      </c>
      <c r="D74" s="115"/>
      <c r="E74" s="108">
        <f t="shared" si="10"/>
        <v>101801.9</v>
      </c>
      <c r="F74" s="167">
        <f t="shared" si="10"/>
        <v>101801.9</v>
      </c>
      <c r="G74" s="108">
        <f t="shared" si="10"/>
        <v>0</v>
      </c>
      <c r="H74" s="183">
        <f t="shared" ref="H74:H137" si="11">G74/F74*100</f>
        <v>0</v>
      </c>
      <c r="J74" s="160"/>
    </row>
    <row r="75" spans="1:10" ht="20.25" customHeight="1">
      <c r="A75" s="109" t="s">
        <v>75</v>
      </c>
      <c r="B75" s="107" t="s">
        <v>533</v>
      </c>
      <c r="C75" s="110" t="s">
        <v>76</v>
      </c>
      <c r="D75" s="115" t="s">
        <v>246</v>
      </c>
      <c r="E75" s="116">
        <v>101801.9</v>
      </c>
      <c r="F75" s="168">
        <v>101801.9</v>
      </c>
      <c r="G75" s="116">
        <v>0</v>
      </c>
      <c r="H75" s="183">
        <f t="shared" si="11"/>
        <v>0</v>
      </c>
      <c r="J75" s="160"/>
    </row>
    <row r="76" spans="1:10" ht="52.8">
      <c r="A76" s="106" t="s">
        <v>536</v>
      </c>
      <c r="B76" s="107" t="s">
        <v>534</v>
      </c>
      <c r="C76" s="110"/>
      <c r="D76" s="115"/>
      <c r="E76" s="108">
        <f>E77+E79</f>
        <v>94974.599999999991</v>
      </c>
      <c r="F76" s="167">
        <f>F77+F79</f>
        <v>94974.599999999991</v>
      </c>
      <c r="G76" s="108">
        <f>G77+G79</f>
        <v>15388.900000000001</v>
      </c>
      <c r="H76" s="183">
        <f t="shared" si="11"/>
        <v>16.203174322397782</v>
      </c>
      <c r="J76" s="160"/>
    </row>
    <row r="77" spans="1:10">
      <c r="A77" s="109" t="s">
        <v>73</v>
      </c>
      <c r="B77" s="107" t="s">
        <v>534</v>
      </c>
      <c r="C77" s="110" t="s">
        <v>74</v>
      </c>
      <c r="D77" s="115"/>
      <c r="E77" s="108">
        <f>E78</f>
        <v>3583.9</v>
      </c>
      <c r="F77" s="167">
        <f>F78</f>
        <v>3583.9</v>
      </c>
      <c r="G77" s="108">
        <f>G78</f>
        <v>570.20000000000005</v>
      </c>
      <c r="H77" s="183">
        <f t="shared" si="11"/>
        <v>15.910042132872013</v>
      </c>
      <c r="J77" s="160"/>
    </row>
    <row r="78" spans="1:10" ht="26.4">
      <c r="A78" s="109" t="s">
        <v>75</v>
      </c>
      <c r="B78" s="107" t="s">
        <v>534</v>
      </c>
      <c r="C78" s="110" t="s">
        <v>76</v>
      </c>
      <c r="D78" s="115" t="s">
        <v>246</v>
      </c>
      <c r="E78" s="116">
        <v>3583.9</v>
      </c>
      <c r="F78" s="168">
        <v>3583.9</v>
      </c>
      <c r="G78" s="116">
        <v>570.20000000000005</v>
      </c>
      <c r="H78" s="183">
        <f t="shared" si="11"/>
        <v>15.910042132872013</v>
      </c>
      <c r="J78" s="160"/>
    </row>
    <row r="79" spans="1:10" ht="26.4">
      <c r="A79" s="109" t="s">
        <v>67</v>
      </c>
      <c r="B79" s="107" t="s">
        <v>534</v>
      </c>
      <c r="C79" s="110" t="s">
        <v>68</v>
      </c>
      <c r="D79" s="115"/>
      <c r="E79" s="108">
        <f>E80</f>
        <v>91390.7</v>
      </c>
      <c r="F79" s="167">
        <f>F80</f>
        <v>91390.7</v>
      </c>
      <c r="G79" s="108">
        <f>G80</f>
        <v>14818.7</v>
      </c>
      <c r="H79" s="183">
        <f t="shared" si="11"/>
        <v>16.214669545150656</v>
      </c>
      <c r="J79" s="160"/>
    </row>
    <row r="80" spans="1:10">
      <c r="A80" s="109" t="s">
        <v>69</v>
      </c>
      <c r="B80" s="107" t="s">
        <v>534</v>
      </c>
      <c r="C80" s="110" t="s">
        <v>70</v>
      </c>
      <c r="D80" s="115" t="s">
        <v>246</v>
      </c>
      <c r="E80" s="116">
        <v>91390.7</v>
      </c>
      <c r="F80" s="168">
        <v>91390.7</v>
      </c>
      <c r="G80" s="116">
        <f>7850+6968.7</f>
        <v>14818.7</v>
      </c>
      <c r="H80" s="183">
        <f t="shared" si="11"/>
        <v>16.214669545150656</v>
      </c>
      <c r="J80" s="160"/>
    </row>
    <row r="81" spans="1:10" ht="52.8">
      <c r="A81" s="106" t="s">
        <v>537</v>
      </c>
      <c r="B81" s="107" t="s">
        <v>535</v>
      </c>
      <c r="C81" s="110"/>
      <c r="D81" s="115"/>
      <c r="E81" s="108">
        <f t="shared" ref="E81" si="12">E82+E84</f>
        <v>5443</v>
      </c>
      <c r="F81" s="167">
        <f t="shared" ref="F81:G81" si="13">F82+F84</f>
        <v>5443</v>
      </c>
      <c r="G81" s="108">
        <f t="shared" si="13"/>
        <v>1112.0999999999999</v>
      </c>
      <c r="H81" s="183">
        <f t="shared" si="11"/>
        <v>20.431747198236266</v>
      </c>
      <c r="J81" s="160"/>
    </row>
    <row r="82" spans="1:10">
      <c r="A82" s="109" t="s">
        <v>73</v>
      </c>
      <c r="B82" s="107" t="s">
        <v>535</v>
      </c>
      <c r="C82" s="110" t="s">
        <v>74</v>
      </c>
      <c r="D82" s="115"/>
      <c r="E82" s="108">
        <f>E83</f>
        <v>2264.6</v>
      </c>
      <c r="F82" s="167">
        <f>F83</f>
        <v>2264.6</v>
      </c>
      <c r="G82" s="108">
        <f>G83</f>
        <v>562.1</v>
      </c>
      <c r="H82" s="183">
        <f t="shared" si="11"/>
        <v>24.821160469840152</v>
      </c>
      <c r="J82" s="160"/>
    </row>
    <row r="83" spans="1:10" ht="26.4">
      <c r="A83" s="109" t="s">
        <v>75</v>
      </c>
      <c r="B83" s="107" t="s">
        <v>535</v>
      </c>
      <c r="C83" s="110" t="s">
        <v>76</v>
      </c>
      <c r="D83" s="115" t="s">
        <v>246</v>
      </c>
      <c r="E83" s="116">
        <v>2264.6</v>
      </c>
      <c r="F83" s="168">
        <v>2264.6</v>
      </c>
      <c r="G83" s="116">
        <v>562.1</v>
      </c>
      <c r="H83" s="183">
        <f t="shared" si="11"/>
        <v>24.821160469840152</v>
      </c>
      <c r="J83" s="160"/>
    </row>
    <row r="84" spans="1:10" ht="26.4">
      <c r="A84" s="109" t="s">
        <v>67</v>
      </c>
      <c r="B84" s="107" t="s">
        <v>535</v>
      </c>
      <c r="C84" s="110" t="s">
        <v>68</v>
      </c>
      <c r="D84" s="115"/>
      <c r="E84" s="108">
        <f>E85</f>
        <v>3178.4</v>
      </c>
      <c r="F84" s="167">
        <f>F85</f>
        <v>3178.4</v>
      </c>
      <c r="G84" s="108">
        <f>G85</f>
        <v>550</v>
      </c>
      <c r="H84" s="183">
        <f t="shared" si="11"/>
        <v>17.304304052353384</v>
      </c>
      <c r="J84" s="160"/>
    </row>
    <row r="85" spans="1:10" ht="16.2" customHeight="1">
      <c r="A85" s="109" t="s">
        <v>69</v>
      </c>
      <c r="B85" s="107" t="s">
        <v>535</v>
      </c>
      <c r="C85" s="110" t="s">
        <v>70</v>
      </c>
      <c r="D85" s="115" t="s">
        <v>246</v>
      </c>
      <c r="E85" s="116">
        <v>3178.4</v>
      </c>
      <c r="F85" s="168">
        <v>3178.4</v>
      </c>
      <c r="G85" s="116">
        <v>550</v>
      </c>
      <c r="H85" s="183">
        <f t="shared" si="11"/>
        <v>17.304304052353384</v>
      </c>
      <c r="J85" s="160"/>
    </row>
    <row r="86" spans="1:10" ht="39.6">
      <c r="A86" s="112" t="s">
        <v>538</v>
      </c>
      <c r="B86" s="107" t="s">
        <v>539</v>
      </c>
      <c r="C86" s="110"/>
      <c r="D86" s="115"/>
      <c r="E86" s="108">
        <f t="shared" ref="E86:G87" si="14">E87</f>
        <v>2670</v>
      </c>
      <c r="F86" s="167">
        <f t="shared" si="14"/>
        <v>2670</v>
      </c>
      <c r="G86" s="108">
        <f t="shared" si="14"/>
        <v>0</v>
      </c>
      <c r="H86" s="183">
        <f t="shared" si="11"/>
        <v>0</v>
      </c>
      <c r="J86" s="160"/>
    </row>
    <row r="87" spans="1:10">
      <c r="A87" s="109" t="s">
        <v>63</v>
      </c>
      <c r="B87" s="107" t="s">
        <v>539</v>
      </c>
      <c r="C87" s="110">
        <v>300</v>
      </c>
      <c r="D87" s="115"/>
      <c r="E87" s="108">
        <f t="shared" si="14"/>
        <v>2670</v>
      </c>
      <c r="F87" s="167">
        <f t="shared" si="14"/>
        <v>2670</v>
      </c>
      <c r="G87" s="108">
        <f t="shared" si="14"/>
        <v>0</v>
      </c>
      <c r="H87" s="183">
        <f t="shared" si="11"/>
        <v>0</v>
      </c>
      <c r="J87" s="160"/>
    </row>
    <row r="88" spans="1:10">
      <c r="A88" s="109" t="s">
        <v>65</v>
      </c>
      <c r="B88" s="107" t="s">
        <v>539</v>
      </c>
      <c r="C88" s="110">
        <v>320</v>
      </c>
      <c r="D88" s="115" t="s">
        <v>246</v>
      </c>
      <c r="E88" s="116">
        <v>2670</v>
      </c>
      <c r="F88" s="168">
        <v>2670</v>
      </c>
      <c r="G88" s="116">
        <v>0</v>
      </c>
      <c r="H88" s="183">
        <f t="shared" si="11"/>
        <v>0</v>
      </c>
      <c r="J88" s="160"/>
    </row>
    <row r="89" spans="1:10" ht="26.4">
      <c r="A89" s="109" t="s">
        <v>386</v>
      </c>
      <c r="B89" s="107" t="s">
        <v>387</v>
      </c>
      <c r="C89" s="110"/>
      <c r="D89" s="110"/>
      <c r="E89" s="108">
        <f>E90+E92+E94</f>
        <v>18344.400000000001</v>
      </c>
      <c r="F89" s="167">
        <f>F90+F92+F94</f>
        <v>18344.400000000001</v>
      </c>
      <c r="G89" s="108">
        <f>G90+G92+G94</f>
        <v>3837.2</v>
      </c>
      <c r="H89" s="183">
        <f t="shared" si="11"/>
        <v>20.91755522121192</v>
      </c>
      <c r="J89" s="160"/>
    </row>
    <row r="90" spans="1:10">
      <c r="A90" s="109" t="s">
        <v>73</v>
      </c>
      <c r="B90" s="107" t="s">
        <v>387</v>
      </c>
      <c r="C90" s="110" t="s">
        <v>74</v>
      </c>
      <c r="D90" s="110"/>
      <c r="E90" s="108">
        <f>E91</f>
        <v>1433.1</v>
      </c>
      <c r="F90" s="167">
        <f>F91</f>
        <v>1433.1</v>
      </c>
      <c r="G90" s="108">
        <f>G91</f>
        <v>181.1</v>
      </c>
      <c r="H90" s="183">
        <f t="shared" si="11"/>
        <v>12.636940897355384</v>
      </c>
      <c r="J90" s="160"/>
    </row>
    <row r="91" spans="1:10" ht="26.4">
      <c r="A91" s="109" t="s">
        <v>75</v>
      </c>
      <c r="B91" s="107" t="s">
        <v>387</v>
      </c>
      <c r="C91" s="110" t="s">
        <v>76</v>
      </c>
      <c r="D91" s="115" t="s">
        <v>246</v>
      </c>
      <c r="E91" s="116">
        <v>1433.1</v>
      </c>
      <c r="F91" s="168">
        <v>1433.1</v>
      </c>
      <c r="G91" s="116">
        <v>181.1</v>
      </c>
      <c r="H91" s="183">
        <f t="shared" si="11"/>
        <v>12.636940897355384</v>
      </c>
      <c r="J91" s="160"/>
    </row>
    <row r="92" spans="1:10" ht="26.4">
      <c r="A92" s="109" t="s">
        <v>67</v>
      </c>
      <c r="B92" s="107" t="s">
        <v>387</v>
      </c>
      <c r="C92" s="110" t="s">
        <v>68</v>
      </c>
      <c r="D92" s="110"/>
      <c r="E92" s="108">
        <f>E93</f>
        <v>16908.400000000001</v>
      </c>
      <c r="F92" s="167">
        <f>F93</f>
        <v>16908.400000000001</v>
      </c>
      <c r="G92" s="108">
        <f>G93</f>
        <v>3656.1</v>
      </c>
      <c r="H92" s="183">
        <f t="shared" si="11"/>
        <v>21.622980293818454</v>
      </c>
      <c r="J92" s="160"/>
    </row>
    <row r="93" spans="1:10">
      <c r="A93" s="109" t="s">
        <v>69</v>
      </c>
      <c r="B93" s="107" t="s">
        <v>387</v>
      </c>
      <c r="C93" s="110" t="s">
        <v>70</v>
      </c>
      <c r="D93" s="115" t="s">
        <v>246</v>
      </c>
      <c r="E93" s="116">
        <v>16908.400000000001</v>
      </c>
      <c r="F93" s="168">
        <v>16908.400000000001</v>
      </c>
      <c r="G93" s="116">
        <v>3656.1</v>
      </c>
      <c r="H93" s="183">
        <f t="shared" si="11"/>
        <v>21.622980293818454</v>
      </c>
      <c r="J93" s="160"/>
    </row>
    <row r="94" spans="1:10" ht="20.25" customHeight="1">
      <c r="A94" s="109" t="s">
        <v>85</v>
      </c>
      <c r="B94" s="107" t="s">
        <v>387</v>
      </c>
      <c r="C94" s="110" t="s">
        <v>86</v>
      </c>
      <c r="D94" s="115"/>
      <c r="E94" s="108">
        <f>E95</f>
        <v>2.9</v>
      </c>
      <c r="F94" s="167">
        <f>F95</f>
        <v>2.9</v>
      </c>
      <c r="G94" s="108">
        <f>G95</f>
        <v>0</v>
      </c>
      <c r="H94" s="183">
        <f t="shared" si="11"/>
        <v>0</v>
      </c>
      <c r="J94" s="160"/>
    </row>
    <row r="95" spans="1:10" ht="23.25" customHeight="1">
      <c r="A95" s="109" t="s">
        <v>87</v>
      </c>
      <c r="B95" s="107" t="s">
        <v>387</v>
      </c>
      <c r="C95" s="110" t="s">
        <v>88</v>
      </c>
      <c r="D95" s="115" t="s">
        <v>246</v>
      </c>
      <c r="E95" s="116">
        <v>2.9</v>
      </c>
      <c r="F95" s="168">
        <v>2.9</v>
      </c>
      <c r="G95" s="116">
        <v>0</v>
      </c>
      <c r="H95" s="183">
        <f t="shared" si="11"/>
        <v>0</v>
      </c>
      <c r="J95" s="160"/>
    </row>
    <row r="96" spans="1:10" ht="105.6">
      <c r="A96" s="106" t="s">
        <v>384</v>
      </c>
      <c r="B96" s="107" t="s">
        <v>332</v>
      </c>
      <c r="C96" s="71"/>
      <c r="D96" s="71"/>
      <c r="E96" s="108">
        <f>E97+E99+E101</f>
        <v>1078634</v>
      </c>
      <c r="F96" s="167">
        <f>F97+F99+F101</f>
        <v>1078634</v>
      </c>
      <c r="G96" s="108">
        <f>G97+G99+G101</f>
        <v>181985</v>
      </c>
      <c r="H96" s="183">
        <f t="shared" si="11"/>
        <v>16.871802668931259</v>
      </c>
      <c r="J96" s="160"/>
    </row>
    <row r="97" spans="1:10" ht="39.6">
      <c r="A97" s="109" t="s">
        <v>78</v>
      </c>
      <c r="B97" s="107" t="s">
        <v>332</v>
      </c>
      <c r="C97" s="110" t="s">
        <v>79</v>
      </c>
      <c r="D97" s="110"/>
      <c r="E97" s="108">
        <f>E98</f>
        <v>69496</v>
      </c>
      <c r="F97" s="167">
        <f>F98</f>
        <v>69496</v>
      </c>
      <c r="G97" s="108">
        <f>G98</f>
        <v>11895.9</v>
      </c>
      <c r="H97" s="183">
        <f t="shared" si="11"/>
        <v>17.117388051110854</v>
      </c>
      <c r="J97" s="160"/>
    </row>
    <row r="98" spans="1:10">
      <c r="A98" s="109" t="s">
        <v>83</v>
      </c>
      <c r="B98" s="107" t="s">
        <v>332</v>
      </c>
      <c r="C98" s="110" t="s">
        <v>84</v>
      </c>
      <c r="D98" s="110">
        <v>900303</v>
      </c>
      <c r="E98" s="116">
        <v>69496</v>
      </c>
      <c r="F98" s="168">
        <v>69496</v>
      </c>
      <c r="G98" s="116">
        <v>11895.9</v>
      </c>
      <c r="H98" s="183">
        <f t="shared" si="11"/>
        <v>17.117388051110854</v>
      </c>
      <c r="J98" s="160"/>
    </row>
    <row r="99" spans="1:10">
      <c r="A99" s="109" t="s">
        <v>73</v>
      </c>
      <c r="B99" s="107" t="s">
        <v>332</v>
      </c>
      <c r="C99" s="110" t="s">
        <v>74</v>
      </c>
      <c r="D99" s="110"/>
      <c r="E99" s="108">
        <f>E100</f>
        <v>347</v>
      </c>
      <c r="F99" s="167">
        <f>F100</f>
        <v>347</v>
      </c>
      <c r="G99" s="108">
        <f>G100</f>
        <v>0</v>
      </c>
      <c r="H99" s="183">
        <f t="shared" si="11"/>
        <v>0</v>
      </c>
      <c r="J99" s="160"/>
    </row>
    <row r="100" spans="1:10" ht="26.4">
      <c r="A100" s="109" t="s">
        <v>75</v>
      </c>
      <c r="B100" s="107" t="s">
        <v>332</v>
      </c>
      <c r="C100" s="110" t="s">
        <v>76</v>
      </c>
      <c r="D100" s="110">
        <v>900303</v>
      </c>
      <c r="E100" s="116">
        <v>347</v>
      </c>
      <c r="F100" s="168">
        <v>347</v>
      </c>
      <c r="G100" s="116">
        <v>0</v>
      </c>
      <c r="H100" s="183">
        <f t="shared" si="11"/>
        <v>0</v>
      </c>
      <c r="J100" s="160"/>
    </row>
    <row r="101" spans="1:10" ht="26.4">
      <c r="A101" s="109" t="s">
        <v>67</v>
      </c>
      <c r="B101" s="107" t="s">
        <v>332</v>
      </c>
      <c r="C101" s="110" t="s">
        <v>68</v>
      </c>
      <c r="D101" s="110"/>
      <c r="E101" s="108">
        <f>E102</f>
        <v>1008791</v>
      </c>
      <c r="F101" s="167">
        <f>F102</f>
        <v>1008791</v>
      </c>
      <c r="G101" s="108">
        <f>G102</f>
        <v>170089.1</v>
      </c>
      <c r="H101" s="183">
        <f t="shared" si="11"/>
        <v>16.860687694477846</v>
      </c>
      <c r="J101" s="160"/>
    </row>
    <row r="102" spans="1:10">
      <c r="A102" s="109" t="s">
        <v>69</v>
      </c>
      <c r="B102" s="107" t="s">
        <v>332</v>
      </c>
      <c r="C102" s="110" t="s">
        <v>70</v>
      </c>
      <c r="D102" s="110">
        <v>900303</v>
      </c>
      <c r="E102" s="108">
        <v>1008791</v>
      </c>
      <c r="F102" s="167">
        <v>1008791</v>
      </c>
      <c r="G102" s="108">
        <f>54842.4+115246.7</f>
        <v>170089.1</v>
      </c>
      <c r="H102" s="183">
        <f t="shared" si="11"/>
        <v>16.860687694477846</v>
      </c>
      <c r="J102" s="160"/>
    </row>
    <row r="103" spans="1:10" ht="173.25" customHeight="1">
      <c r="A103" s="109" t="s">
        <v>673</v>
      </c>
      <c r="B103" s="107" t="s">
        <v>672</v>
      </c>
      <c r="C103" s="110"/>
      <c r="D103" s="110"/>
      <c r="E103" s="108">
        <f>E104+E106</f>
        <v>25129</v>
      </c>
      <c r="F103" s="167">
        <f>F104+F106</f>
        <v>25129</v>
      </c>
      <c r="G103" s="108">
        <f>G104+G106</f>
        <v>6191</v>
      </c>
      <c r="H103" s="183">
        <f t="shared" si="11"/>
        <v>24.636873731545229</v>
      </c>
      <c r="J103" s="160"/>
    </row>
    <row r="104" spans="1:10" ht="39.6">
      <c r="A104" s="109" t="s">
        <v>78</v>
      </c>
      <c r="B104" s="107" t="s">
        <v>672</v>
      </c>
      <c r="C104" s="110" t="s">
        <v>79</v>
      </c>
      <c r="D104" s="110"/>
      <c r="E104" s="108">
        <f>E105</f>
        <v>937.5</v>
      </c>
      <c r="F104" s="167">
        <f>F105</f>
        <v>937.5</v>
      </c>
      <c r="G104" s="108">
        <f>G105</f>
        <v>234.4</v>
      </c>
      <c r="H104" s="183">
        <f t="shared" si="11"/>
        <v>25.002666666666666</v>
      </c>
      <c r="J104" s="160"/>
    </row>
    <row r="105" spans="1:10">
      <c r="A105" s="109" t="s">
        <v>83</v>
      </c>
      <c r="B105" s="107" t="s">
        <v>672</v>
      </c>
      <c r="C105" s="110" t="s">
        <v>84</v>
      </c>
      <c r="D105" s="110">
        <v>900203</v>
      </c>
      <c r="E105" s="116">
        <v>937.5</v>
      </c>
      <c r="F105" s="168">
        <v>937.5</v>
      </c>
      <c r="G105" s="116">
        <v>234.4</v>
      </c>
      <c r="H105" s="183">
        <f t="shared" si="11"/>
        <v>25.002666666666666</v>
      </c>
      <c r="J105" s="160"/>
    </row>
    <row r="106" spans="1:10" ht="26.4">
      <c r="A106" s="109" t="s">
        <v>67</v>
      </c>
      <c r="B106" s="107" t="s">
        <v>672</v>
      </c>
      <c r="C106" s="110" t="s">
        <v>68</v>
      </c>
      <c r="D106" s="110"/>
      <c r="E106" s="108">
        <f>E107</f>
        <v>24191.5</v>
      </c>
      <c r="F106" s="167">
        <f>F107</f>
        <v>24191.5</v>
      </c>
      <c r="G106" s="108">
        <f>G107</f>
        <v>5956.6</v>
      </c>
      <c r="H106" s="183">
        <f t="shared" si="11"/>
        <v>24.622698055101999</v>
      </c>
      <c r="J106" s="160"/>
    </row>
    <row r="107" spans="1:10">
      <c r="A107" s="109" t="s">
        <v>69</v>
      </c>
      <c r="B107" s="107" t="s">
        <v>672</v>
      </c>
      <c r="C107" s="110" t="s">
        <v>70</v>
      </c>
      <c r="D107" s="110">
        <v>900203</v>
      </c>
      <c r="E107" s="108">
        <v>24191.5</v>
      </c>
      <c r="F107" s="167">
        <v>24191.5</v>
      </c>
      <c r="G107" s="108">
        <v>5956.6</v>
      </c>
      <c r="H107" s="183">
        <f t="shared" si="11"/>
        <v>24.622698055101999</v>
      </c>
      <c r="J107" s="160"/>
    </row>
    <row r="108" spans="1:10" ht="39.6">
      <c r="A108" s="106" t="s">
        <v>385</v>
      </c>
      <c r="B108" s="107" t="s">
        <v>333</v>
      </c>
      <c r="C108" s="71"/>
      <c r="D108" s="71"/>
      <c r="E108" s="108">
        <f>E109+E111</f>
        <v>15643</v>
      </c>
      <c r="F108" s="167">
        <f>F109+F111</f>
        <v>15643</v>
      </c>
      <c r="G108" s="108">
        <f>G109+G111</f>
        <v>4118.3</v>
      </c>
      <c r="H108" s="183">
        <f t="shared" si="11"/>
        <v>26.326791536150356</v>
      </c>
      <c r="J108" s="160"/>
    </row>
    <row r="109" spans="1:10" ht="52.5" customHeight="1">
      <c r="A109" s="109" t="s">
        <v>78</v>
      </c>
      <c r="B109" s="107" t="s">
        <v>333</v>
      </c>
      <c r="C109" s="110" t="s">
        <v>79</v>
      </c>
      <c r="D109" s="71"/>
      <c r="E109" s="108">
        <f>E110</f>
        <v>726</v>
      </c>
      <c r="F109" s="167">
        <f>F110</f>
        <v>726</v>
      </c>
      <c r="G109" s="108">
        <f>G110</f>
        <v>130.69999999999999</v>
      </c>
      <c r="H109" s="183">
        <f t="shared" si="11"/>
        <v>18.002754820936637</v>
      </c>
      <c r="J109" s="160"/>
    </row>
    <row r="110" spans="1:10" ht="16.2" customHeight="1">
      <c r="A110" s="109" t="s">
        <v>83</v>
      </c>
      <c r="B110" s="107" t="s">
        <v>333</v>
      </c>
      <c r="C110" s="110" t="s">
        <v>84</v>
      </c>
      <c r="D110" s="110">
        <v>900303</v>
      </c>
      <c r="E110" s="108">
        <v>726</v>
      </c>
      <c r="F110" s="167">
        <v>726</v>
      </c>
      <c r="G110" s="108">
        <v>130.69999999999999</v>
      </c>
      <c r="H110" s="183">
        <f t="shared" si="11"/>
        <v>18.002754820936637</v>
      </c>
      <c r="J110" s="160"/>
    </row>
    <row r="111" spans="1:10" ht="26.4">
      <c r="A111" s="109" t="s">
        <v>67</v>
      </c>
      <c r="B111" s="107" t="s">
        <v>333</v>
      </c>
      <c r="C111" s="110" t="s">
        <v>68</v>
      </c>
      <c r="D111" s="110"/>
      <c r="E111" s="108">
        <f>E112</f>
        <v>14917</v>
      </c>
      <c r="F111" s="167">
        <f>F112</f>
        <v>14917</v>
      </c>
      <c r="G111" s="108">
        <f>G112</f>
        <v>3987.6</v>
      </c>
      <c r="H111" s="183">
        <f t="shared" si="11"/>
        <v>26.731916605215527</v>
      </c>
      <c r="J111" s="160"/>
    </row>
    <row r="112" spans="1:10">
      <c r="A112" s="109" t="s">
        <v>69</v>
      </c>
      <c r="B112" s="107" t="s">
        <v>333</v>
      </c>
      <c r="C112" s="110" t="s">
        <v>70</v>
      </c>
      <c r="D112" s="110">
        <v>900303</v>
      </c>
      <c r="E112" s="108">
        <v>14917</v>
      </c>
      <c r="F112" s="167">
        <v>14917</v>
      </c>
      <c r="G112" s="108">
        <v>3987.6</v>
      </c>
      <c r="H112" s="183">
        <f t="shared" si="11"/>
        <v>26.731916605215527</v>
      </c>
      <c r="J112" s="160"/>
    </row>
    <row r="113" spans="1:10" ht="26.4">
      <c r="A113" s="109" t="s">
        <v>658</v>
      </c>
      <c r="B113" s="107" t="s">
        <v>659</v>
      </c>
      <c r="C113" s="110"/>
      <c r="D113" s="110"/>
      <c r="E113" s="108">
        <f t="shared" ref="E113:G114" si="15">E114</f>
        <v>2850</v>
      </c>
      <c r="F113" s="167">
        <f t="shared" si="15"/>
        <v>2850</v>
      </c>
      <c r="G113" s="108">
        <f t="shared" si="15"/>
        <v>0</v>
      </c>
      <c r="H113" s="183">
        <f t="shared" si="11"/>
        <v>0</v>
      </c>
      <c r="J113" s="160"/>
    </row>
    <row r="114" spans="1:10" ht="39.6">
      <c r="A114" s="109" t="s">
        <v>78</v>
      </c>
      <c r="B114" s="107" t="s">
        <v>659</v>
      </c>
      <c r="C114" s="110" t="s">
        <v>79</v>
      </c>
      <c r="D114" s="110"/>
      <c r="E114" s="108">
        <f t="shared" si="15"/>
        <v>2850</v>
      </c>
      <c r="F114" s="167">
        <f t="shared" si="15"/>
        <v>2850</v>
      </c>
      <c r="G114" s="108">
        <f t="shared" si="15"/>
        <v>0</v>
      </c>
      <c r="H114" s="183">
        <f t="shared" si="11"/>
        <v>0</v>
      </c>
      <c r="J114" s="160"/>
    </row>
    <row r="115" spans="1:10">
      <c r="A115" s="109" t="s">
        <v>83</v>
      </c>
      <c r="B115" s="107" t="s">
        <v>659</v>
      </c>
      <c r="C115" s="110" t="s">
        <v>84</v>
      </c>
      <c r="D115" s="110">
        <v>900303</v>
      </c>
      <c r="E115" s="108">
        <v>2850</v>
      </c>
      <c r="F115" s="167">
        <v>2850</v>
      </c>
      <c r="G115" s="108">
        <v>0</v>
      </c>
      <c r="H115" s="183">
        <f t="shared" si="11"/>
        <v>0</v>
      </c>
      <c r="J115" s="160"/>
    </row>
    <row r="116" spans="1:10" ht="50.25" customHeight="1">
      <c r="A116" s="104" t="s">
        <v>388</v>
      </c>
      <c r="B116" s="105" t="s">
        <v>135</v>
      </c>
      <c r="C116" s="74"/>
      <c r="D116" s="74"/>
      <c r="E116" s="102">
        <f>E117+E124+E129</f>
        <v>60671.8</v>
      </c>
      <c r="F116" s="166">
        <f>F117+F124+F129+F121</f>
        <v>64308.800000000003</v>
      </c>
      <c r="G116" s="102">
        <f>G117+G124+G129</f>
        <v>12202.3</v>
      </c>
      <c r="H116" s="181">
        <f t="shared" si="11"/>
        <v>18.974541586843475</v>
      </c>
      <c r="J116" s="160"/>
    </row>
    <row r="117" spans="1:10" ht="39.6">
      <c r="A117" s="109" t="s">
        <v>389</v>
      </c>
      <c r="B117" s="107" t="s">
        <v>335</v>
      </c>
      <c r="C117" s="110"/>
      <c r="D117" s="110"/>
      <c r="E117" s="108">
        <f>E118</f>
        <v>22272</v>
      </c>
      <c r="F117" s="167">
        <f>F118</f>
        <v>23263</v>
      </c>
      <c r="G117" s="108">
        <f>G118</f>
        <v>5888.3</v>
      </c>
      <c r="H117" s="183">
        <f t="shared" si="11"/>
        <v>25.311868632592532</v>
      </c>
      <c r="J117" s="160"/>
    </row>
    <row r="118" spans="1:10">
      <c r="A118" s="109" t="s">
        <v>73</v>
      </c>
      <c r="B118" s="107" t="s">
        <v>335</v>
      </c>
      <c r="C118" s="110" t="s">
        <v>74</v>
      </c>
      <c r="D118" s="110"/>
      <c r="E118" s="108">
        <f>E119+E120</f>
        <v>22272</v>
      </c>
      <c r="F118" s="167">
        <f>F119+F120</f>
        <v>23263</v>
      </c>
      <c r="G118" s="108">
        <f>G119+G120</f>
        <v>5888.3</v>
      </c>
      <c r="H118" s="183">
        <f t="shared" si="11"/>
        <v>25.311868632592532</v>
      </c>
      <c r="J118" s="160"/>
    </row>
    <row r="119" spans="1:10" ht="26.4">
      <c r="A119" s="109" t="s">
        <v>75</v>
      </c>
      <c r="B119" s="107" t="s">
        <v>335</v>
      </c>
      <c r="C119" s="110" t="s">
        <v>76</v>
      </c>
      <c r="D119" s="110">
        <v>900302</v>
      </c>
      <c r="E119" s="108">
        <v>18063</v>
      </c>
      <c r="F119" s="167">
        <v>18867</v>
      </c>
      <c r="G119" s="108">
        <v>4775.5</v>
      </c>
      <c r="H119" s="183">
        <f t="shared" si="11"/>
        <v>25.311390258122646</v>
      </c>
      <c r="J119" s="160"/>
    </row>
    <row r="120" spans="1:10" ht="26.4">
      <c r="A120" s="109" t="s">
        <v>75</v>
      </c>
      <c r="B120" s="107" t="s">
        <v>335</v>
      </c>
      <c r="C120" s="110" t="s">
        <v>76</v>
      </c>
      <c r="D120" s="110">
        <v>900100</v>
      </c>
      <c r="E120" s="108">
        <v>4209</v>
      </c>
      <c r="F120" s="167">
        <v>4396</v>
      </c>
      <c r="G120" s="108">
        <v>1112.8</v>
      </c>
      <c r="H120" s="183">
        <f t="shared" si="11"/>
        <v>25.313921747042766</v>
      </c>
      <c r="J120" s="160"/>
    </row>
    <row r="121" spans="1:10" ht="52.8">
      <c r="A121" s="109" t="s">
        <v>707</v>
      </c>
      <c r="B121" s="107" t="s">
        <v>708</v>
      </c>
      <c r="C121" s="110"/>
      <c r="D121" s="110"/>
      <c r="E121" s="108"/>
      <c r="F121" s="167">
        <f>F122</f>
        <v>2646</v>
      </c>
      <c r="G121" s="108">
        <v>0</v>
      </c>
      <c r="H121" s="183">
        <f t="shared" si="11"/>
        <v>0</v>
      </c>
      <c r="J121" s="160"/>
    </row>
    <row r="122" spans="1:10" ht="25.5" customHeight="1">
      <c r="A122" s="109" t="s">
        <v>67</v>
      </c>
      <c r="B122" s="107" t="s">
        <v>708</v>
      </c>
      <c r="C122" s="110" t="s">
        <v>68</v>
      </c>
      <c r="D122" s="110"/>
      <c r="E122" s="108"/>
      <c r="F122" s="167">
        <f>F123</f>
        <v>2646</v>
      </c>
      <c r="G122" s="108">
        <v>0</v>
      </c>
      <c r="H122" s="183">
        <f t="shared" si="11"/>
        <v>0</v>
      </c>
      <c r="J122" s="160"/>
    </row>
    <row r="123" spans="1:10" ht="23.25" customHeight="1">
      <c r="A123" s="109" t="s">
        <v>69</v>
      </c>
      <c r="B123" s="107" t="s">
        <v>708</v>
      </c>
      <c r="C123" s="110" t="s">
        <v>70</v>
      </c>
      <c r="D123" s="110">
        <v>900304</v>
      </c>
      <c r="E123" s="108"/>
      <c r="F123" s="167">
        <v>2646</v>
      </c>
      <c r="G123" s="108">
        <v>0</v>
      </c>
      <c r="H123" s="183">
        <f t="shared" si="11"/>
        <v>0</v>
      </c>
      <c r="J123" s="160"/>
    </row>
    <row r="124" spans="1:10" ht="26.4">
      <c r="A124" s="106" t="s">
        <v>390</v>
      </c>
      <c r="B124" s="107" t="s">
        <v>334</v>
      </c>
      <c r="C124" s="110"/>
      <c r="D124" s="71"/>
      <c r="E124" s="108">
        <f>E125+E127</f>
        <v>18</v>
      </c>
      <c r="F124" s="167">
        <f>F125+F127</f>
        <v>18</v>
      </c>
      <c r="G124" s="108">
        <f>G125+G127</f>
        <v>5.6000000000000005</v>
      </c>
      <c r="H124" s="183">
        <f t="shared" si="11"/>
        <v>31.111111111111111</v>
      </c>
      <c r="J124" s="160"/>
    </row>
    <row r="125" spans="1:10">
      <c r="A125" s="109" t="s">
        <v>63</v>
      </c>
      <c r="B125" s="107" t="s">
        <v>334</v>
      </c>
      <c r="C125" s="110" t="s">
        <v>64</v>
      </c>
      <c r="D125" s="110"/>
      <c r="E125" s="108">
        <f>E126</f>
        <v>13</v>
      </c>
      <c r="F125" s="167">
        <f>F126</f>
        <v>13</v>
      </c>
      <c r="G125" s="108">
        <f>G126</f>
        <v>4.4000000000000004</v>
      </c>
      <c r="H125" s="183">
        <f t="shared" si="11"/>
        <v>33.846153846153847</v>
      </c>
      <c r="J125" s="160"/>
    </row>
    <row r="126" spans="1:10">
      <c r="A126" s="109" t="s">
        <v>65</v>
      </c>
      <c r="B126" s="107" t="s">
        <v>334</v>
      </c>
      <c r="C126" s="110" t="s">
        <v>66</v>
      </c>
      <c r="D126" s="110">
        <v>900303</v>
      </c>
      <c r="E126" s="116">
        <v>13</v>
      </c>
      <c r="F126" s="168">
        <v>13</v>
      </c>
      <c r="G126" s="116">
        <v>4.4000000000000004</v>
      </c>
      <c r="H126" s="183">
        <f t="shared" si="11"/>
        <v>33.846153846153847</v>
      </c>
      <c r="J126" s="160"/>
    </row>
    <row r="127" spans="1:10" ht="26.4">
      <c r="A127" s="109" t="s">
        <v>67</v>
      </c>
      <c r="B127" s="107" t="s">
        <v>334</v>
      </c>
      <c r="C127" s="110" t="s">
        <v>68</v>
      </c>
      <c r="D127" s="110"/>
      <c r="E127" s="108">
        <f>E128</f>
        <v>5</v>
      </c>
      <c r="F127" s="167">
        <f>F128</f>
        <v>5</v>
      </c>
      <c r="G127" s="108">
        <f>G128</f>
        <v>1.2</v>
      </c>
      <c r="H127" s="183">
        <f t="shared" si="11"/>
        <v>24</v>
      </c>
      <c r="J127" s="160"/>
    </row>
    <row r="128" spans="1:10">
      <c r="A128" s="109" t="s">
        <v>69</v>
      </c>
      <c r="B128" s="107" t="s">
        <v>334</v>
      </c>
      <c r="C128" s="110" t="s">
        <v>70</v>
      </c>
      <c r="D128" s="110">
        <v>900303</v>
      </c>
      <c r="E128" s="116">
        <v>5</v>
      </c>
      <c r="F128" s="168">
        <v>5</v>
      </c>
      <c r="G128" s="116">
        <v>1.2</v>
      </c>
      <c r="H128" s="183">
        <f t="shared" si="11"/>
        <v>24</v>
      </c>
      <c r="J128" s="160"/>
    </row>
    <row r="129" spans="1:10" ht="26.4">
      <c r="A129" s="109" t="s">
        <v>391</v>
      </c>
      <c r="B129" s="107" t="s">
        <v>336</v>
      </c>
      <c r="C129" s="110"/>
      <c r="D129" s="110"/>
      <c r="E129" s="108">
        <f>E130</f>
        <v>38381.800000000003</v>
      </c>
      <c r="F129" s="167">
        <f>F130</f>
        <v>38381.800000000003</v>
      </c>
      <c r="G129" s="108">
        <f>G130</f>
        <v>6308.4</v>
      </c>
      <c r="H129" s="183">
        <f t="shared" si="11"/>
        <v>16.435914938851223</v>
      </c>
      <c r="J129" s="160"/>
    </row>
    <row r="130" spans="1:10">
      <c r="A130" s="109" t="s">
        <v>73</v>
      </c>
      <c r="B130" s="107" t="s">
        <v>336</v>
      </c>
      <c r="C130" s="110">
        <v>200</v>
      </c>
      <c r="D130" s="110"/>
      <c r="E130" s="108">
        <f>E132+E133+E131</f>
        <v>38381.800000000003</v>
      </c>
      <c r="F130" s="167">
        <f>F132+F133+F131</f>
        <v>38381.800000000003</v>
      </c>
      <c r="G130" s="108">
        <f>G132+G133+G131</f>
        <v>6308.4</v>
      </c>
      <c r="H130" s="183">
        <f t="shared" si="11"/>
        <v>16.435914938851223</v>
      </c>
      <c r="J130" s="160"/>
    </row>
    <row r="131" spans="1:10" ht="26.4">
      <c r="A131" s="109" t="s">
        <v>75</v>
      </c>
      <c r="B131" s="107" t="s">
        <v>336</v>
      </c>
      <c r="C131" s="110">
        <v>240</v>
      </c>
      <c r="D131" s="110">
        <v>900202</v>
      </c>
      <c r="E131" s="116">
        <v>21493.8</v>
      </c>
      <c r="F131" s="168">
        <v>21493.8</v>
      </c>
      <c r="G131" s="116">
        <v>3532.7</v>
      </c>
      <c r="H131" s="183">
        <f t="shared" si="11"/>
        <v>16.435902446286835</v>
      </c>
      <c r="J131" s="160"/>
    </row>
    <row r="132" spans="1:10" ht="26.4">
      <c r="A132" s="109" t="s">
        <v>75</v>
      </c>
      <c r="B132" s="107" t="s">
        <v>336</v>
      </c>
      <c r="C132" s="110">
        <v>240</v>
      </c>
      <c r="D132" s="110">
        <v>900302</v>
      </c>
      <c r="E132" s="116">
        <v>13049.8</v>
      </c>
      <c r="F132" s="168">
        <v>13049.8</v>
      </c>
      <c r="G132" s="116">
        <v>2144.9</v>
      </c>
      <c r="H132" s="183">
        <f t="shared" si="11"/>
        <v>16.436267222486169</v>
      </c>
      <c r="J132" s="160"/>
    </row>
    <row r="133" spans="1:10" ht="26.4">
      <c r="A133" s="109" t="s">
        <v>75</v>
      </c>
      <c r="B133" s="107" t="s">
        <v>336</v>
      </c>
      <c r="C133" s="110">
        <v>240</v>
      </c>
      <c r="D133" s="110">
        <v>900100</v>
      </c>
      <c r="E133" s="116">
        <v>3838.2</v>
      </c>
      <c r="F133" s="168">
        <v>3838.2</v>
      </c>
      <c r="G133" s="116">
        <v>630.79999999999995</v>
      </c>
      <c r="H133" s="183">
        <f t="shared" si="11"/>
        <v>16.434787139805117</v>
      </c>
      <c r="J133" s="160"/>
    </row>
    <row r="134" spans="1:10" ht="20.25" customHeight="1">
      <c r="A134" s="103" t="s">
        <v>687</v>
      </c>
      <c r="B134" s="105" t="s">
        <v>689</v>
      </c>
      <c r="C134" s="110"/>
      <c r="D134" s="110"/>
      <c r="E134" s="117">
        <f>E135</f>
        <v>20402</v>
      </c>
      <c r="F134" s="169">
        <f>F135</f>
        <v>20402</v>
      </c>
      <c r="G134" s="117">
        <f>G135</f>
        <v>0</v>
      </c>
      <c r="H134" s="181">
        <f t="shared" si="11"/>
        <v>0</v>
      </c>
      <c r="J134" s="160"/>
    </row>
    <row r="135" spans="1:10" ht="21" customHeight="1">
      <c r="A135" s="109" t="s">
        <v>688</v>
      </c>
      <c r="B135" s="107" t="s">
        <v>690</v>
      </c>
      <c r="C135" s="110"/>
      <c r="D135" s="110"/>
      <c r="E135" s="116">
        <f>E136+E138</f>
        <v>20402</v>
      </c>
      <c r="F135" s="168">
        <f>F136+F138</f>
        <v>20402</v>
      </c>
      <c r="G135" s="116">
        <f>G136+G138</f>
        <v>0</v>
      </c>
      <c r="H135" s="183">
        <f t="shared" si="11"/>
        <v>0</v>
      </c>
      <c r="J135" s="160"/>
    </row>
    <row r="136" spans="1:10" ht="20.25" customHeight="1">
      <c r="A136" s="109" t="s">
        <v>73</v>
      </c>
      <c r="B136" s="107" t="s">
        <v>690</v>
      </c>
      <c r="C136" s="110" t="s">
        <v>74</v>
      </c>
      <c r="D136" s="110"/>
      <c r="E136" s="116">
        <f>E137</f>
        <v>4000</v>
      </c>
      <c r="F136" s="168">
        <f>F137</f>
        <v>4000</v>
      </c>
      <c r="G136" s="116">
        <f>G137</f>
        <v>0</v>
      </c>
      <c r="H136" s="183">
        <f t="shared" si="11"/>
        <v>0</v>
      </c>
      <c r="J136" s="160"/>
    </row>
    <row r="137" spans="1:10" ht="26.4">
      <c r="A137" s="109" t="s">
        <v>75</v>
      </c>
      <c r="B137" s="107" t="s">
        <v>690</v>
      </c>
      <c r="C137" s="110" t="s">
        <v>76</v>
      </c>
      <c r="D137" s="110">
        <v>900100</v>
      </c>
      <c r="E137" s="116">
        <v>4000</v>
      </c>
      <c r="F137" s="168">
        <v>4000</v>
      </c>
      <c r="G137" s="116">
        <v>0</v>
      </c>
      <c r="H137" s="183">
        <f t="shared" si="11"/>
        <v>0</v>
      </c>
      <c r="J137" s="160"/>
    </row>
    <row r="138" spans="1:10" ht="26.4">
      <c r="A138" s="109" t="s">
        <v>67</v>
      </c>
      <c r="B138" s="107" t="s">
        <v>690</v>
      </c>
      <c r="C138" s="110" t="s">
        <v>68</v>
      </c>
      <c r="D138" s="110"/>
      <c r="E138" s="116">
        <f>E139</f>
        <v>16402</v>
      </c>
      <c r="F138" s="168">
        <f>F139</f>
        <v>16402</v>
      </c>
      <c r="G138" s="116">
        <f>G139</f>
        <v>0</v>
      </c>
      <c r="H138" s="183">
        <f t="shared" ref="H138:H175" si="16">G138/F138*100</f>
        <v>0</v>
      </c>
      <c r="J138" s="160"/>
    </row>
    <row r="139" spans="1:10">
      <c r="A139" s="109" t="s">
        <v>69</v>
      </c>
      <c r="B139" s="107" t="s">
        <v>690</v>
      </c>
      <c r="C139" s="110" t="s">
        <v>70</v>
      </c>
      <c r="D139" s="110">
        <v>900100</v>
      </c>
      <c r="E139" s="116">
        <v>16402</v>
      </c>
      <c r="F139" s="168">
        <v>16402</v>
      </c>
      <c r="G139" s="116">
        <v>0</v>
      </c>
      <c r="H139" s="183">
        <f t="shared" si="16"/>
        <v>0</v>
      </c>
      <c r="J139" s="160"/>
    </row>
    <row r="140" spans="1:10" ht="52.8">
      <c r="A140" s="104" t="s">
        <v>160</v>
      </c>
      <c r="B140" s="105" t="s">
        <v>555</v>
      </c>
      <c r="C140" s="101"/>
      <c r="D140" s="101"/>
      <c r="E140" s="102">
        <f>E146+E141</f>
        <v>11158.8</v>
      </c>
      <c r="F140" s="166">
        <f>F146+F141</f>
        <v>11158.8</v>
      </c>
      <c r="G140" s="102">
        <f>G146+G141</f>
        <v>168.6</v>
      </c>
      <c r="H140" s="181">
        <f t="shared" si="16"/>
        <v>1.5109151521668998</v>
      </c>
      <c r="J140" s="160"/>
    </row>
    <row r="141" spans="1:10" ht="59.4" customHeight="1">
      <c r="A141" s="106" t="s">
        <v>656</v>
      </c>
      <c r="B141" s="110" t="s">
        <v>657</v>
      </c>
      <c r="C141" s="110"/>
      <c r="D141" s="110"/>
      <c r="E141" s="108">
        <f>E142+E144</f>
        <v>4647</v>
      </c>
      <c r="F141" s="167">
        <f>F142+F144</f>
        <v>4647</v>
      </c>
      <c r="G141" s="108">
        <f>G142+G144</f>
        <v>0</v>
      </c>
      <c r="H141" s="183">
        <f t="shared" si="16"/>
        <v>0</v>
      </c>
      <c r="J141" s="160"/>
    </row>
    <row r="142" spans="1:10" ht="17.399999999999999" customHeight="1">
      <c r="A142" s="109" t="s">
        <v>73</v>
      </c>
      <c r="B142" s="110" t="s">
        <v>657</v>
      </c>
      <c r="C142" s="110">
        <v>200</v>
      </c>
      <c r="D142" s="110"/>
      <c r="E142" s="108">
        <f>E143</f>
        <v>873.5</v>
      </c>
      <c r="F142" s="167">
        <f>F143</f>
        <v>873.5</v>
      </c>
      <c r="G142" s="108">
        <f>G143</f>
        <v>0</v>
      </c>
      <c r="H142" s="183">
        <f t="shared" si="16"/>
        <v>0</v>
      </c>
      <c r="J142" s="160"/>
    </row>
    <row r="143" spans="1:10" ht="26.4">
      <c r="A143" s="109" t="s">
        <v>75</v>
      </c>
      <c r="B143" s="110" t="s">
        <v>657</v>
      </c>
      <c r="C143" s="110">
        <v>240</v>
      </c>
      <c r="D143" s="110">
        <v>900303</v>
      </c>
      <c r="E143" s="108">
        <v>873.5</v>
      </c>
      <c r="F143" s="167">
        <v>873.5</v>
      </c>
      <c r="G143" s="108">
        <v>0</v>
      </c>
      <c r="H143" s="183">
        <f t="shared" si="16"/>
        <v>0</v>
      </c>
      <c r="J143" s="160"/>
    </row>
    <row r="144" spans="1:10" ht="26.4">
      <c r="A144" s="109" t="s">
        <v>67</v>
      </c>
      <c r="B144" s="110" t="s">
        <v>657</v>
      </c>
      <c r="C144" s="110" t="s">
        <v>68</v>
      </c>
      <c r="D144" s="110"/>
      <c r="E144" s="108">
        <f>E145</f>
        <v>3773.5</v>
      </c>
      <c r="F144" s="167">
        <f>F145</f>
        <v>3773.5</v>
      </c>
      <c r="G144" s="108">
        <f>G145</f>
        <v>0</v>
      </c>
      <c r="H144" s="183">
        <f t="shared" si="16"/>
        <v>0</v>
      </c>
      <c r="J144" s="160"/>
    </row>
    <row r="145" spans="1:10">
      <c r="A145" s="109" t="s">
        <v>69</v>
      </c>
      <c r="B145" s="110" t="s">
        <v>657</v>
      </c>
      <c r="C145" s="110" t="s">
        <v>70</v>
      </c>
      <c r="D145" s="110">
        <v>900303</v>
      </c>
      <c r="E145" s="108">
        <v>3773.5</v>
      </c>
      <c r="F145" s="167">
        <v>3773.5</v>
      </c>
      <c r="G145" s="108">
        <v>0</v>
      </c>
      <c r="H145" s="183">
        <f t="shared" si="16"/>
        <v>0</v>
      </c>
      <c r="J145" s="160"/>
    </row>
    <row r="146" spans="1:10" ht="26.4">
      <c r="A146" s="112" t="s">
        <v>153</v>
      </c>
      <c r="B146" s="107" t="s">
        <v>556</v>
      </c>
      <c r="C146" s="110"/>
      <c r="D146" s="110"/>
      <c r="E146" s="108">
        <f t="shared" ref="E146:G146" si="17">E147</f>
        <v>6511.8</v>
      </c>
      <c r="F146" s="167">
        <f t="shared" si="17"/>
        <v>6511.8</v>
      </c>
      <c r="G146" s="108">
        <f t="shared" si="17"/>
        <v>168.6</v>
      </c>
      <c r="H146" s="183">
        <f t="shared" si="16"/>
        <v>2.5891458582880311</v>
      </c>
      <c r="J146" s="160"/>
    </row>
    <row r="147" spans="1:10" ht="26.4">
      <c r="A147" s="109" t="s">
        <v>67</v>
      </c>
      <c r="B147" s="107" t="s">
        <v>556</v>
      </c>
      <c r="C147" s="110" t="s">
        <v>68</v>
      </c>
      <c r="D147" s="110"/>
      <c r="E147" s="108">
        <f>E148</f>
        <v>6511.8</v>
      </c>
      <c r="F147" s="167">
        <f>F148</f>
        <v>6511.8</v>
      </c>
      <c r="G147" s="108">
        <f>G148</f>
        <v>168.6</v>
      </c>
      <c r="H147" s="183">
        <f t="shared" si="16"/>
        <v>2.5891458582880311</v>
      </c>
      <c r="J147" s="160"/>
    </row>
    <row r="148" spans="1:10">
      <c r="A148" s="109" t="s">
        <v>69</v>
      </c>
      <c r="B148" s="107" t="s">
        <v>556</v>
      </c>
      <c r="C148" s="110" t="s">
        <v>70</v>
      </c>
      <c r="D148" s="110">
        <v>900100</v>
      </c>
      <c r="E148" s="116">
        <v>6511.8</v>
      </c>
      <c r="F148" s="168">
        <v>6511.8</v>
      </c>
      <c r="G148" s="116">
        <v>168.6</v>
      </c>
      <c r="H148" s="183">
        <f t="shared" si="16"/>
        <v>2.5891458582880311</v>
      </c>
      <c r="J148" s="160"/>
    </row>
    <row r="149" spans="1:10" ht="26.4">
      <c r="A149" s="103" t="s">
        <v>683</v>
      </c>
      <c r="B149" s="105" t="s">
        <v>684</v>
      </c>
      <c r="C149" s="71"/>
      <c r="D149" s="110"/>
      <c r="E149" s="102">
        <f t="shared" ref="E149:G151" si="18">E150</f>
        <v>2231.5</v>
      </c>
      <c r="F149" s="166">
        <f t="shared" si="18"/>
        <v>2231.5</v>
      </c>
      <c r="G149" s="102">
        <f t="shared" si="18"/>
        <v>0</v>
      </c>
      <c r="H149" s="181">
        <f t="shared" si="16"/>
        <v>0</v>
      </c>
      <c r="J149" s="160"/>
    </row>
    <row r="150" spans="1:10" ht="66">
      <c r="A150" s="109" t="s">
        <v>685</v>
      </c>
      <c r="B150" s="107" t="s">
        <v>686</v>
      </c>
      <c r="C150" s="71"/>
      <c r="D150" s="110"/>
      <c r="E150" s="108">
        <f t="shared" si="18"/>
        <v>2231.5</v>
      </c>
      <c r="F150" s="167">
        <f t="shared" si="18"/>
        <v>2231.5</v>
      </c>
      <c r="G150" s="108">
        <f t="shared" si="18"/>
        <v>0</v>
      </c>
      <c r="H150" s="183">
        <f t="shared" si="16"/>
        <v>0</v>
      </c>
      <c r="J150" s="160"/>
    </row>
    <row r="151" spans="1:10" ht="26.4">
      <c r="A151" s="109" t="s">
        <v>67</v>
      </c>
      <c r="B151" s="107" t="s">
        <v>686</v>
      </c>
      <c r="C151" s="71">
        <v>600</v>
      </c>
      <c r="D151" s="110"/>
      <c r="E151" s="108">
        <f t="shared" si="18"/>
        <v>2231.5</v>
      </c>
      <c r="F151" s="167">
        <f t="shared" si="18"/>
        <v>2231.5</v>
      </c>
      <c r="G151" s="108">
        <f t="shared" si="18"/>
        <v>0</v>
      </c>
      <c r="H151" s="183">
        <f t="shared" si="16"/>
        <v>0</v>
      </c>
      <c r="J151" s="160"/>
    </row>
    <row r="152" spans="1:10">
      <c r="A152" s="109" t="s">
        <v>69</v>
      </c>
      <c r="B152" s="107" t="s">
        <v>686</v>
      </c>
      <c r="C152" s="71">
        <v>610</v>
      </c>
      <c r="D152" s="110">
        <v>900100</v>
      </c>
      <c r="E152" s="108">
        <v>2231.5</v>
      </c>
      <c r="F152" s="167">
        <v>2231.5</v>
      </c>
      <c r="G152" s="108">
        <v>0</v>
      </c>
      <c r="H152" s="183">
        <f t="shared" si="16"/>
        <v>0</v>
      </c>
      <c r="J152" s="160"/>
    </row>
    <row r="153" spans="1:10" s="79" customFormat="1">
      <c r="A153" s="103" t="s">
        <v>542</v>
      </c>
      <c r="B153" s="105" t="s">
        <v>590</v>
      </c>
      <c r="C153" s="76"/>
      <c r="D153" s="101"/>
      <c r="E153" s="102">
        <f t="shared" ref="E153:G154" si="19">E154</f>
        <v>4188</v>
      </c>
      <c r="F153" s="166">
        <f t="shared" si="19"/>
        <v>4188</v>
      </c>
      <c r="G153" s="102">
        <f t="shared" si="19"/>
        <v>1047</v>
      </c>
      <c r="H153" s="181">
        <f t="shared" si="16"/>
        <v>25</v>
      </c>
      <c r="J153" s="160"/>
    </row>
    <row r="154" spans="1:10" ht="132">
      <c r="A154" s="109" t="s">
        <v>593</v>
      </c>
      <c r="B154" s="107" t="s">
        <v>591</v>
      </c>
      <c r="C154" s="71"/>
      <c r="D154" s="110"/>
      <c r="E154" s="108">
        <f t="shared" si="19"/>
        <v>4188</v>
      </c>
      <c r="F154" s="167">
        <f t="shared" si="19"/>
        <v>4188</v>
      </c>
      <c r="G154" s="108">
        <f t="shared" si="19"/>
        <v>1047</v>
      </c>
      <c r="H154" s="183">
        <f t="shared" si="16"/>
        <v>25</v>
      </c>
      <c r="J154" s="160"/>
    </row>
    <row r="155" spans="1:10" ht="26.4">
      <c r="A155" s="109" t="s">
        <v>67</v>
      </c>
      <c r="B155" s="107" t="s">
        <v>591</v>
      </c>
      <c r="C155" s="71">
        <v>600</v>
      </c>
      <c r="D155" s="110"/>
      <c r="E155" s="108">
        <f>E157+E156</f>
        <v>4188</v>
      </c>
      <c r="F155" s="167">
        <f>F157+F156</f>
        <v>4188</v>
      </c>
      <c r="G155" s="108">
        <f>G157+G156</f>
        <v>1047</v>
      </c>
      <c r="H155" s="183">
        <f t="shared" si="16"/>
        <v>25</v>
      </c>
      <c r="J155" s="160"/>
    </row>
    <row r="156" spans="1:10">
      <c r="A156" s="109" t="s">
        <v>69</v>
      </c>
      <c r="B156" s="107" t="s">
        <v>591</v>
      </c>
      <c r="C156" s="71">
        <v>610</v>
      </c>
      <c r="D156" s="110">
        <v>900203</v>
      </c>
      <c r="E156" s="108">
        <v>3141</v>
      </c>
      <c r="F156" s="167">
        <v>3141</v>
      </c>
      <c r="G156" s="108">
        <v>785.3</v>
      </c>
      <c r="H156" s="183">
        <f t="shared" si="16"/>
        <v>25.001591849729383</v>
      </c>
      <c r="J156" s="160"/>
    </row>
    <row r="157" spans="1:10">
      <c r="A157" s="109" t="s">
        <v>69</v>
      </c>
      <c r="B157" s="107" t="s">
        <v>591</v>
      </c>
      <c r="C157" s="71">
        <v>610</v>
      </c>
      <c r="D157" s="110">
        <v>900303</v>
      </c>
      <c r="E157" s="108">
        <v>1047</v>
      </c>
      <c r="F157" s="167">
        <v>1047</v>
      </c>
      <c r="G157" s="108">
        <v>261.7</v>
      </c>
      <c r="H157" s="183">
        <f t="shared" si="16"/>
        <v>24.995224450811843</v>
      </c>
      <c r="J157" s="160"/>
    </row>
    <row r="158" spans="1:10" ht="29.4" customHeight="1">
      <c r="A158" s="104" t="s">
        <v>393</v>
      </c>
      <c r="B158" s="105" t="s">
        <v>136</v>
      </c>
      <c r="C158" s="73"/>
      <c r="D158" s="73"/>
      <c r="E158" s="102">
        <f>E159+E163+E175</f>
        <v>82525.599999999991</v>
      </c>
      <c r="F158" s="166">
        <f>F159+F163+F175</f>
        <v>82525.7</v>
      </c>
      <c r="G158" s="102">
        <f>G159+G163+G175</f>
        <v>16333.9</v>
      </c>
      <c r="H158" s="181">
        <f t="shared" si="16"/>
        <v>19.792501002717941</v>
      </c>
      <c r="J158" s="160"/>
    </row>
    <row r="159" spans="1:10" ht="39.6">
      <c r="A159" s="104" t="s">
        <v>406</v>
      </c>
      <c r="B159" s="105" t="s">
        <v>407</v>
      </c>
      <c r="C159" s="73"/>
      <c r="D159" s="73"/>
      <c r="E159" s="102">
        <f t="shared" ref="E159:G161" si="20">E160</f>
        <v>600</v>
      </c>
      <c r="F159" s="166">
        <f t="shared" si="20"/>
        <v>600</v>
      </c>
      <c r="G159" s="102">
        <f t="shared" si="20"/>
        <v>0</v>
      </c>
      <c r="H159" s="181">
        <f t="shared" si="16"/>
        <v>0</v>
      </c>
      <c r="J159" s="160"/>
    </row>
    <row r="160" spans="1:10">
      <c r="A160" s="106" t="s">
        <v>152</v>
      </c>
      <c r="B160" s="107" t="s">
        <v>408</v>
      </c>
      <c r="C160" s="73"/>
      <c r="D160" s="73"/>
      <c r="E160" s="108">
        <f t="shared" si="20"/>
        <v>600</v>
      </c>
      <c r="F160" s="167">
        <f t="shared" si="20"/>
        <v>600</v>
      </c>
      <c r="G160" s="108">
        <f t="shared" si="20"/>
        <v>0</v>
      </c>
      <c r="H160" s="183">
        <f t="shared" si="16"/>
        <v>0</v>
      </c>
      <c r="J160" s="160"/>
    </row>
    <row r="161" spans="1:10">
      <c r="A161" s="109" t="s">
        <v>63</v>
      </c>
      <c r="B161" s="107" t="s">
        <v>408</v>
      </c>
      <c r="C161" s="83">
        <v>300</v>
      </c>
      <c r="D161" s="73"/>
      <c r="E161" s="108">
        <f t="shared" si="20"/>
        <v>600</v>
      </c>
      <c r="F161" s="167">
        <f t="shared" si="20"/>
        <v>600</v>
      </c>
      <c r="G161" s="108">
        <f t="shared" si="20"/>
        <v>0</v>
      </c>
      <c r="H161" s="183">
        <f t="shared" si="16"/>
        <v>0</v>
      </c>
      <c r="J161" s="160"/>
    </row>
    <row r="162" spans="1:10">
      <c r="A162" s="112" t="s">
        <v>553</v>
      </c>
      <c r="B162" s="107" t="s">
        <v>408</v>
      </c>
      <c r="C162" s="83">
        <v>340</v>
      </c>
      <c r="D162" s="110">
        <v>900100</v>
      </c>
      <c r="E162" s="116">
        <v>600</v>
      </c>
      <c r="F162" s="168">
        <v>600</v>
      </c>
      <c r="G162" s="116">
        <v>0</v>
      </c>
      <c r="H162" s="183">
        <f t="shared" si="16"/>
        <v>0</v>
      </c>
      <c r="J162" s="160"/>
    </row>
    <row r="163" spans="1:10" ht="26.4">
      <c r="A163" s="104" t="s">
        <v>410</v>
      </c>
      <c r="B163" s="105" t="s">
        <v>409</v>
      </c>
      <c r="C163" s="73"/>
      <c r="D163" s="73"/>
      <c r="E163" s="102">
        <f>E164+E168+E171</f>
        <v>57266.899999999994</v>
      </c>
      <c r="F163" s="166">
        <f>F164+F168+F171</f>
        <v>57267</v>
      </c>
      <c r="G163" s="102">
        <f>G164+G168+G171</f>
        <v>11719.4</v>
      </c>
      <c r="H163" s="181">
        <f t="shared" si="16"/>
        <v>20.464490893533796</v>
      </c>
      <c r="J163" s="160"/>
    </row>
    <row r="164" spans="1:10" ht="26.4">
      <c r="A164" s="112" t="s">
        <v>154</v>
      </c>
      <c r="B164" s="107" t="s">
        <v>543</v>
      </c>
      <c r="C164" s="71"/>
      <c r="D164" s="71"/>
      <c r="E164" s="108">
        <f>E165</f>
        <v>49528.7</v>
      </c>
      <c r="F164" s="167">
        <f>F165</f>
        <v>49528.800000000003</v>
      </c>
      <c r="G164" s="108">
        <f>G165</f>
        <v>11479.5</v>
      </c>
      <c r="H164" s="183">
        <f t="shared" si="16"/>
        <v>23.177424044192467</v>
      </c>
      <c r="J164" s="160"/>
    </row>
    <row r="165" spans="1:10" ht="26.4">
      <c r="A165" s="109" t="s">
        <v>67</v>
      </c>
      <c r="B165" s="107" t="s">
        <v>543</v>
      </c>
      <c r="C165" s="110" t="s">
        <v>68</v>
      </c>
      <c r="D165" s="110"/>
      <c r="E165" s="108">
        <f>E166+E167</f>
        <v>49528.7</v>
      </c>
      <c r="F165" s="167">
        <f>F166+F167</f>
        <v>49528.800000000003</v>
      </c>
      <c r="G165" s="108">
        <f>G166+G167</f>
        <v>11479.5</v>
      </c>
      <c r="H165" s="183">
        <f t="shared" si="16"/>
        <v>23.177424044192467</v>
      </c>
      <c r="J165" s="160"/>
    </row>
    <row r="166" spans="1:10">
      <c r="A166" s="109" t="s">
        <v>69</v>
      </c>
      <c r="B166" s="107" t="s">
        <v>543</v>
      </c>
      <c r="C166" s="110" t="s">
        <v>70</v>
      </c>
      <c r="D166" s="110">
        <v>900100</v>
      </c>
      <c r="E166" s="108">
        <v>31338</v>
      </c>
      <c r="F166" s="167">
        <v>31338.1</v>
      </c>
      <c r="G166" s="108">
        <v>7407.9</v>
      </c>
      <c r="H166" s="183">
        <f t="shared" si="16"/>
        <v>23.638637951886043</v>
      </c>
      <c r="J166" s="160"/>
    </row>
    <row r="167" spans="1:10">
      <c r="A167" s="109" t="s">
        <v>71</v>
      </c>
      <c r="B167" s="107" t="s">
        <v>543</v>
      </c>
      <c r="C167" s="110" t="s">
        <v>72</v>
      </c>
      <c r="D167" s="110">
        <v>900100</v>
      </c>
      <c r="E167" s="108">
        <v>18190.7</v>
      </c>
      <c r="F167" s="167">
        <v>18190.7</v>
      </c>
      <c r="G167" s="108">
        <v>4071.6</v>
      </c>
      <c r="H167" s="183">
        <f t="shared" si="16"/>
        <v>22.382865969973668</v>
      </c>
      <c r="J167" s="160"/>
    </row>
    <row r="168" spans="1:10" ht="39.6">
      <c r="A168" s="112" t="s">
        <v>546</v>
      </c>
      <c r="B168" s="107" t="s">
        <v>544</v>
      </c>
      <c r="C168" s="71"/>
      <c r="D168" s="71"/>
      <c r="E168" s="108">
        <f t="shared" ref="E168:G169" si="21">E169</f>
        <v>5130.1000000000004</v>
      </c>
      <c r="F168" s="167">
        <f t="shared" si="21"/>
        <v>5130.1000000000004</v>
      </c>
      <c r="G168" s="108">
        <f t="shared" si="21"/>
        <v>0</v>
      </c>
      <c r="H168" s="183">
        <f t="shared" si="16"/>
        <v>0</v>
      </c>
      <c r="J168" s="160"/>
    </row>
    <row r="169" spans="1:10" ht="26.4">
      <c r="A169" s="109" t="s">
        <v>67</v>
      </c>
      <c r="B169" s="107" t="s">
        <v>544</v>
      </c>
      <c r="C169" s="110" t="s">
        <v>68</v>
      </c>
      <c r="D169" s="110"/>
      <c r="E169" s="108">
        <f t="shared" si="21"/>
        <v>5130.1000000000004</v>
      </c>
      <c r="F169" s="167">
        <f t="shared" si="21"/>
        <v>5130.1000000000004</v>
      </c>
      <c r="G169" s="108">
        <f t="shared" si="21"/>
        <v>0</v>
      </c>
      <c r="H169" s="183">
        <f t="shared" si="16"/>
        <v>0</v>
      </c>
      <c r="J169" s="160"/>
    </row>
    <row r="170" spans="1:10">
      <c r="A170" s="109" t="s">
        <v>69</v>
      </c>
      <c r="B170" s="107" t="s">
        <v>544</v>
      </c>
      <c r="C170" s="110" t="s">
        <v>70</v>
      </c>
      <c r="D170" s="110">
        <v>900100</v>
      </c>
      <c r="E170" s="108">
        <v>5130.1000000000004</v>
      </c>
      <c r="F170" s="167">
        <v>5130.1000000000004</v>
      </c>
      <c r="G170" s="108">
        <v>0</v>
      </c>
      <c r="H170" s="183">
        <f t="shared" si="16"/>
        <v>0</v>
      </c>
      <c r="J170" s="160"/>
    </row>
    <row r="171" spans="1:10" ht="39.6">
      <c r="A171" s="112" t="s">
        <v>547</v>
      </c>
      <c r="B171" s="107" t="s">
        <v>545</v>
      </c>
      <c r="C171" s="71"/>
      <c r="D171" s="71"/>
      <c r="E171" s="108">
        <f>E172</f>
        <v>2608.1</v>
      </c>
      <c r="F171" s="167">
        <f>F172</f>
        <v>2608.1</v>
      </c>
      <c r="G171" s="108">
        <f>G172</f>
        <v>239.9</v>
      </c>
      <c r="H171" s="183">
        <f t="shared" si="16"/>
        <v>9.198266937617424</v>
      </c>
      <c r="J171" s="160"/>
    </row>
    <row r="172" spans="1:10" ht="26.4">
      <c r="A172" s="109" t="s">
        <v>67</v>
      </c>
      <c r="B172" s="107" t="s">
        <v>545</v>
      </c>
      <c r="C172" s="110" t="s">
        <v>68</v>
      </c>
      <c r="D172" s="110"/>
      <c r="E172" s="108">
        <f>E173+E174</f>
        <v>2608.1</v>
      </c>
      <c r="F172" s="167">
        <f>F173+F174</f>
        <v>2608.1</v>
      </c>
      <c r="G172" s="108">
        <f>G173+G174</f>
        <v>239.9</v>
      </c>
      <c r="H172" s="183">
        <f t="shared" si="16"/>
        <v>9.198266937617424</v>
      </c>
      <c r="J172" s="160"/>
    </row>
    <row r="173" spans="1:10">
      <c r="A173" s="109" t="s">
        <v>69</v>
      </c>
      <c r="B173" s="107" t="s">
        <v>545</v>
      </c>
      <c r="C173" s="110" t="s">
        <v>70</v>
      </c>
      <c r="D173" s="110">
        <v>900100</v>
      </c>
      <c r="E173" s="108">
        <v>2548.1</v>
      </c>
      <c r="F173" s="167">
        <v>2548.1</v>
      </c>
      <c r="G173" s="108">
        <v>229</v>
      </c>
      <c r="H173" s="183">
        <f t="shared" si="16"/>
        <v>8.9870884188218678</v>
      </c>
      <c r="J173" s="160"/>
    </row>
    <row r="174" spans="1:10">
      <c r="A174" s="109" t="s">
        <v>71</v>
      </c>
      <c r="B174" s="107" t="s">
        <v>545</v>
      </c>
      <c r="C174" s="110" t="s">
        <v>72</v>
      </c>
      <c r="D174" s="110">
        <v>900100</v>
      </c>
      <c r="E174" s="108">
        <v>60</v>
      </c>
      <c r="F174" s="167">
        <v>60</v>
      </c>
      <c r="G174" s="108">
        <v>10.9</v>
      </c>
      <c r="H174" s="183">
        <f t="shared" si="16"/>
        <v>18.166666666666668</v>
      </c>
      <c r="J174" s="160"/>
    </row>
    <row r="175" spans="1:10" ht="26.4">
      <c r="A175" s="104" t="s">
        <v>290</v>
      </c>
      <c r="B175" s="105" t="s">
        <v>540</v>
      </c>
      <c r="C175" s="101"/>
      <c r="D175" s="101"/>
      <c r="E175" s="102">
        <f>E176</f>
        <v>24658.699999999997</v>
      </c>
      <c r="F175" s="166">
        <f>F176</f>
        <v>24658.699999999997</v>
      </c>
      <c r="G175" s="102">
        <f>G176</f>
        <v>4614.5</v>
      </c>
      <c r="H175" s="181">
        <f t="shared" si="16"/>
        <v>18.713476379533393</v>
      </c>
      <c r="J175" s="160"/>
    </row>
    <row r="176" spans="1:10" ht="31.5" customHeight="1">
      <c r="A176" s="118" t="s">
        <v>291</v>
      </c>
      <c r="B176" s="107" t="s">
        <v>541</v>
      </c>
      <c r="C176" s="110"/>
      <c r="D176" s="110"/>
      <c r="E176" s="108">
        <f>E177+E181</f>
        <v>24658.699999999997</v>
      </c>
      <c r="F176" s="167">
        <f>F177+F181</f>
        <v>24658.699999999997</v>
      </c>
      <c r="G176" s="108">
        <f>G177+G181</f>
        <v>4614.5</v>
      </c>
      <c r="H176" s="183">
        <f t="shared" ref="H176:H239" si="22">G176/F176*100</f>
        <v>18.713476379533393</v>
      </c>
      <c r="J176" s="160"/>
    </row>
    <row r="177" spans="1:10" ht="30" customHeight="1">
      <c r="A177" s="109" t="s">
        <v>67</v>
      </c>
      <c r="B177" s="107" t="s">
        <v>541</v>
      </c>
      <c r="C177" s="110" t="s">
        <v>68</v>
      </c>
      <c r="D177" s="110"/>
      <c r="E177" s="108">
        <f>E178+E179+E180</f>
        <v>24153.1</v>
      </c>
      <c r="F177" s="167">
        <f>F178+F179+F180</f>
        <v>24153.1</v>
      </c>
      <c r="G177" s="108">
        <f>G178+G179+G180</f>
        <v>4614.5</v>
      </c>
      <c r="H177" s="183">
        <f t="shared" si="22"/>
        <v>19.105208027126956</v>
      </c>
      <c r="J177" s="160"/>
    </row>
    <row r="178" spans="1:10">
      <c r="A178" s="109" t="s">
        <v>69</v>
      </c>
      <c r="B178" s="107" t="s">
        <v>541</v>
      </c>
      <c r="C178" s="110" t="s">
        <v>70</v>
      </c>
      <c r="D178" s="110">
        <v>900100</v>
      </c>
      <c r="E178" s="108">
        <v>13340.5</v>
      </c>
      <c r="F178" s="167">
        <v>13340.5</v>
      </c>
      <c r="G178" s="108">
        <v>3196.8</v>
      </c>
      <c r="H178" s="183">
        <f t="shared" si="22"/>
        <v>23.963119823095088</v>
      </c>
      <c r="J178" s="160"/>
    </row>
    <row r="179" spans="1:10" ht="19.5" customHeight="1">
      <c r="A179" s="109" t="s">
        <v>71</v>
      </c>
      <c r="B179" s="107" t="s">
        <v>541</v>
      </c>
      <c r="C179" s="110" t="s">
        <v>72</v>
      </c>
      <c r="D179" s="110">
        <v>900100</v>
      </c>
      <c r="E179" s="108">
        <v>10307</v>
      </c>
      <c r="F179" s="167">
        <v>10307</v>
      </c>
      <c r="G179" s="108">
        <v>1417.7</v>
      </c>
      <c r="H179" s="183">
        <f t="shared" si="22"/>
        <v>13.75472979528476</v>
      </c>
      <c r="J179" s="160"/>
    </row>
    <row r="180" spans="1:10" ht="39" customHeight="1">
      <c r="A180" s="118" t="s">
        <v>614</v>
      </c>
      <c r="B180" s="107" t="s">
        <v>541</v>
      </c>
      <c r="C180" s="110">
        <v>630</v>
      </c>
      <c r="D180" s="110">
        <v>900100</v>
      </c>
      <c r="E180" s="108">
        <v>505.6</v>
      </c>
      <c r="F180" s="167">
        <v>505.6</v>
      </c>
      <c r="G180" s="108">
        <v>0</v>
      </c>
      <c r="H180" s="183">
        <f t="shared" si="22"/>
        <v>0</v>
      </c>
      <c r="J180" s="160"/>
    </row>
    <row r="181" spans="1:10" ht="19.5" customHeight="1">
      <c r="A181" s="119" t="s">
        <v>85</v>
      </c>
      <c r="B181" s="107" t="s">
        <v>541</v>
      </c>
      <c r="C181" s="110">
        <v>800</v>
      </c>
      <c r="D181" s="110"/>
      <c r="E181" s="108">
        <f>E182</f>
        <v>505.6</v>
      </c>
      <c r="F181" s="167">
        <f>F182</f>
        <v>505.6</v>
      </c>
      <c r="G181" s="108">
        <f>G182</f>
        <v>0</v>
      </c>
      <c r="H181" s="183">
        <f t="shared" si="22"/>
        <v>0</v>
      </c>
      <c r="J181" s="160"/>
    </row>
    <row r="182" spans="1:10" ht="35.25" customHeight="1">
      <c r="A182" s="118" t="s">
        <v>91</v>
      </c>
      <c r="B182" s="107" t="s">
        <v>541</v>
      </c>
      <c r="C182" s="110">
        <v>810</v>
      </c>
      <c r="D182" s="110">
        <v>900100</v>
      </c>
      <c r="E182" s="108">
        <v>505.6</v>
      </c>
      <c r="F182" s="167">
        <v>505.6</v>
      </c>
      <c r="G182" s="108">
        <v>0</v>
      </c>
      <c r="H182" s="183">
        <f t="shared" si="22"/>
        <v>0</v>
      </c>
      <c r="J182" s="160"/>
    </row>
    <row r="183" spans="1:10">
      <c r="A183" s="104" t="s">
        <v>282</v>
      </c>
      <c r="B183" s="105" t="s">
        <v>394</v>
      </c>
      <c r="C183" s="101"/>
      <c r="D183" s="101"/>
      <c r="E183" s="102">
        <f>E184</f>
        <v>23824.7</v>
      </c>
      <c r="F183" s="166">
        <f>F184</f>
        <v>23824.7</v>
      </c>
      <c r="G183" s="102">
        <f>G184</f>
        <v>4365.3999999999996</v>
      </c>
      <c r="H183" s="181">
        <f t="shared" si="22"/>
        <v>18.323000919214092</v>
      </c>
      <c r="J183" s="160"/>
    </row>
    <row r="184" spans="1:10" ht="26.4">
      <c r="A184" s="104" t="s">
        <v>278</v>
      </c>
      <c r="B184" s="105" t="s">
        <v>395</v>
      </c>
      <c r="C184" s="74"/>
      <c r="D184" s="74"/>
      <c r="E184" s="102">
        <f>E185+E190</f>
        <v>23824.7</v>
      </c>
      <c r="F184" s="166">
        <f>F185+F190</f>
        <v>23824.7</v>
      </c>
      <c r="G184" s="102">
        <f>G185+G190</f>
        <v>4365.3999999999996</v>
      </c>
      <c r="H184" s="181">
        <f t="shared" si="22"/>
        <v>18.323000919214092</v>
      </c>
      <c r="J184" s="160"/>
    </row>
    <row r="185" spans="1:10">
      <c r="A185" s="106" t="s">
        <v>90</v>
      </c>
      <c r="B185" s="107" t="s">
        <v>396</v>
      </c>
      <c r="C185" s="71"/>
      <c r="D185" s="71"/>
      <c r="E185" s="108">
        <f>E186+E188</f>
        <v>13095.7</v>
      </c>
      <c r="F185" s="167">
        <f>F186+F188</f>
        <v>13095.7</v>
      </c>
      <c r="G185" s="108">
        <f>G186+G188</f>
        <v>2544.2999999999997</v>
      </c>
      <c r="H185" s="183">
        <f t="shared" si="22"/>
        <v>19.428514703299555</v>
      </c>
      <c r="J185" s="160"/>
    </row>
    <row r="186" spans="1:10" ht="39.6">
      <c r="A186" s="109" t="s">
        <v>78</v>
      </c>
      <c r="B186" s="107" t="s">
        <v>396</v>
      </c>
      <c r="C186" s="110" t="s">
        <v>79</v>
      </c>
      <c r="D186" s="110"/>
      <c r="E186" s="108">
        <f>E187</f>
        <v>12596</v>
      </c>
      <c r="F186" s="167">
        <f>F187</f>
        <v>12596</v>
      </c>
      <c r="G186" s="108">
        <f>G187</f>
        <v>2476.1</v>
      </c>
      <c r="H186" s="183">
        <f t="shared" si="22"/>
        <v>19.657827881867259</v>
      </c>
      <c r="J186" s="160"/>
    </row>
    <row r="187" spans="1:10">
      <c r="A187" s="109" t="s">
        <v>80</v>
      </c>
      <c r="B187" s="107" t="s">
        <v>396</v>
      </c>
      <c r="C187" s="110" t="s">
        <v>81</v>
      </c>
      <c r="D187" s="110">
        <v>900100</v>
      </c>
      <c r="E187" s="108">
        <v>12596</v>
      </c>
      <c r="F187" s="167">
        <v>12596</v>
      </c>
      <c r="G187" s="108">
        <v>2476.1</v>
      </c>
      <c r="H187" s="183">
        <f t="shared" si="22"/>
        <v>19.657827881867259</v>
      </c>
      <c r="J187" s="160"/>
    </row>
    <row r="188" spans="1:10">
      <c r="A188" s="109" t="s">
        <v>73</v>
      </c>
      <c r="B188" s="107" t="s">
        <v>396</v>
      </c>
      <c r="C188" s="110" t="s">
        <v>74</v>
      </c>
      <c r="D188" s="110"/>
      <c r="E188" s="108">
        <v>499.7</v>
      </c>
      <c r="F188" s="167">
        <v>499.7</v>
      </c>
      <c r="G188" s="108">
        <f>G189</f>
        <v>68.2</v>
      </c>
      <c r="H188" s="183">
        <f t="shared" si="22"/>
        <v>13.648188913348008</v>
      </c>
      <c r="J188" s="160"/>
    </row>
    <row r="189" spans="1:10" ht="26.4">
      <c r="A189" s="109" t="s">
        <v>75</v>
      </c>
      <c r="B189" s="107" t="s">
        <v>396</v>
      </c>
      <c r="C189" s="110" t="s">
        <v>76</v>
      </c>
      <c r="D189" s="110">
        <v>900100</v>
      </c>
      <c r="E189" s="108">
        <v>499.7</v>
      </c>
      <c r="F189" s="167">
        <v>499.7</v>
      </c>
      <c r="G189" s="108">
        <v>68.2</v>
      </c>
      <c r="H189" s="183">
        <f t="shared" si="22"/>
        <v>13.648188913348008</v>
      </c>
      <c r="J189" s="160"/>
    </row>
    <row r="190" spans="1:10">
      <c r="A190" s="106" t="s">
        <v>397</v>
      </c>
      <c r="B190" s="107" t="s">
        <v>398</v>
      </c>
      <c r="C190" s="74"/>
      <c r="D190" s="74"/>
      <c r="E190" s="108">
        <f t="shared" ref="E190:G191" si="23">E191</f>
        <v>10729</v>
      </c>
      <c r="F190" s="167">
        <f t="shared" si="23"/>
        <v>10729</v>
      </c>
      <c r="G190" s="108">
        <f t="shared" si="23"/>
        <v>1821.1</v>
      </c>
      <c r="H190" s="183">
        <f t="shared" si="22"/>
        <v>16.973622891229379</v>
      </c>
      <c r="J190" s="160"/>
    </row>
    <row r="191" spans="1:10" ht="26.4">
      <c r="A191" s="109" t="s">
        <v>67</v>
      </c>
      <c r="B191" s="107" t="s">
        <v>398</v>
      </c>
      <c r="C191" s="110" t="s">
        <v>68</v>
      </c>
      <c r="D191" s="110"/>
      <c r="E191" s="108">
        <f t="shared" si="23"/>
        <v>10729</v>
      </c>
      <c r="F191" s="167">
        <f t="shared" si="23"/>
        <v>10729</v>
      </c>
      <c r="G191" s="108">
        <f t="shared" si="23"/>
        <v>1821.1</v>
      </c>
      <c r="H191" s="183">
        <f t="shared" si="22"/>
        <v>16.973622891229379</v>
      </c>
      <c r="J191" s="160"/>
    </row>
    <row r="192" spans="1:10">
      <c r="A192" s="109" t="s">
        <v>69</v>
      </c>
      <c r="B192" s="107" t="s">
        <v>398</v>
      </c>
      <c r="C192" s="110" t="s">
        <v>70</v>
      </c>
      <c r="D192" s="110">
        <v>900100</v>
      </c>
      <c r="E192" s="108">
        <v>10729</v>
      </c>
      <c r="F192" s="167">
        <v>10729</v>
      </c>
      <c r="G192" s="108">
        <v>1821.1</v>
      </c>
      <c r="H192" s="183">
        <f t="shared" si="22"/>
        <v>16.973622891229379</v>
      </c>
      <c r="J192" s="160"/>
    </row>
    <row r="193" spans="1:10" ht="24" customHeight="1">
      <c r="A193" s="120" t="s">
        <v>400</v>
      </c>
      <c r="B193" s="105" t="s">
        <v>137</v>
      </c>
      <c r="C193" s="72"/>
      <c r="D193" s="72"/>
      <c r="E193" s="102">
        <f>E194+E199+E215+E208</f>
        <v>25368</v>
      </c>
      <c r="F193" s="166">
        <f>F194+F199+F215+F208</f>
        <v>25368</v>
      </c>
      <c r="G193" s="102">
        <f>G194+G199+G215+G208</f>
        <v>2858</v>
      </c>
      <c r="H193" s="181">
        <f t="shared" si="22"/>
        <v>11.266162093976662</v>
      </c>
      <c r="J193" s="160"/>
    </row>
    <row r="194" spans="1:10" ht="21" customHeight="1">
      <c r="A194" s="120" t="s">
        <v>399</v>
      </c>
      <c r="B194" s="105" t="s">
        <v>138</v>
      </c>
      <c r="C194" s="73"/>
      <c r="D194" s="73"/>
      <c r="E194" s="102">
        <f>E195</f>
        <v>12245</v>
      </c>
      <c r="F194" s="166">
        <f>F195</f>
        <v>12245</v>
      </c>
      <c r="G194" s="102">
        <f>G195</f>
        <v>2000.9</v>
      </c>
      <c r="H194" s="181">
        <f t="shared" si="22"/>
        <v>16.340547162106983</v>
      </c>
      <c r="J194" s="160"/>
    </row>
    <row r="195" spans="1:10" ht="28.5" customHeight="1">
      <c r="A195" s="120" t="s">
        <v>402</v>
      </c>
      <c r="B195" s="105" t="s">
        <v>401</v>
      </c>
      <c r="C195" s="101"/>
      <c r="D195" s="101"/>
      <c r="E195" s="102">
        <f t="shared" ref="E195:G197" si="24">E196</f>
        <v>12245</v>
      </c>
      <c r="F195" s="166">
        <f t="shared" si="24"/>
        <v>12245</v>
      </c>
      <c r="G195" s="102">
        <f t="shared" si="24"/>
        <v>2000.9</v>
      </c>
      <c r="H195" s="181">
        <f t="shared" si="22"/>
        <v>16.340547162106983</v>
      </c>
      <c r="J195" s="160"/>
    </row>
    <row r="196" spans="1:10" ht="28.5" customHeight="1">
      <c r="A196" s="121" t="s">
        <v>155</v>
      </c>
      <c r="B196" s="107" t="s">
        <v>403</v>
      </c>
      <c r="C196" s="110"/>
      <c r="D196" s="110"/>
      <c r="E196" s="108">
        <f t="shared" si="24"/>
        <v>12245</v>
      </c>
      <c r="F196" s="167">
        <f t="shared" si="24"/>
        <v>12245</v>
      </c>
      <c r="G196" s="108">
        <f t="shared" si="24"/>
        <v>2000.9</v>
      </c>
      <c r="H196" s="183">
        <f t="shared" si="22"/>
        <v>16.340547162106983</v>
      </c>
      <c r="J196" s="160"/>
    </row>
    <row r="197" spans="1:10" ht="14.25" customHeight="1">
      <c r="A197" s="109" t="s">
        <v>63</v>
      </c>
      <c r="B197" s="107" t="s">
        <v>403</v>
      </c>
      <c r="C197" s="110" t="s">
        <v>64</v>
      </c>
      <c r="D197" s="110"/>
      <c r="E197" s="108">
        <f t="shared" si="24"/>
        <v>12245</v>
      </c>
      <c r="F197" s="167">
        <f t="shared" si="24"/>
        <v>12245</v>
      </c>
      <c r="G197" s="108">
        <f t="shared" si="24"/>
        <v>2000.9</v>
      </c>
      <c r="H197" s="183">
        <f t="shared" si="22"/>
        <v>16.340547162106983</v>
      </c>
      <c r="J197" s="160"/>
    </row>
    <row r="198" spans="1:10" ht="12.75" customHeight="1">
      <c r="A198" s="109" t="s">
        <v>96</v>
      </c>
      <c r="B198" s="107" t="s">
        <v>403</v>
      </c>
      <c r="C198" s="110">
        <v>310</v>
      </c>
      <c r="D198" s="110">
        <v>900100</v>
      </c>
      <c r="E198" s="116">
        <v>12245</v>
      </c>
      <c r="F198" s="168">
        <v>12245</v>
      </c>
      <c r="G198" s="116">
        <v>2000.9</v>
      </c>
      <c r="H198" s="183">
        <f t="shared" si="22"/>
        <v>16.340547162106983</v>
      </c>
      <c r="J198" s="160"/>
    </row>
    <row r="199" spans="1:10" ht="19.5" customHeight="1">
      <c r="A199" s="120" t="s">
        <v>404</v>
      </c>
      <c r="B199" s="105" t="s">
        <v>139</v>
      </c>
      <c r="C199" s="73"/>
      <c r="D199" s="73"/>
      <c r="E199" s="102">
        <f t="shared" ref="E199:G200" si="25">E200</f>
        <v>7878</v>
      </c>
      <c r="F199" s="166">
        <f t="shared" si="25"/>
        <v>7878</v>
      </c>
      <c r="G199" s="102">
        <f t="shared" si="25"/>
        <v>0</v>
      </c>
      <c r="H199" s="181">
        <f t="shared" si="22"/>
        <v>0</v>
      </c>
      <c r="J199" s="160"/>
    </row>
    <row r="200" spans="1:10" ht="26.4">
      <c r="A200" s="122" t="s">
        <v>405</v>
      </c>
      <c r="B200" s="105" t="s">
        <v>329</v>
      </c>
      <c r="C200" s="101"/>
      <c r="D200" s="101"/>
      <c r="E200" s="102">
        <f t="shared" si="25"/>
        <v>7878</v>
      </c>
      <c r="F200" s="166">
        <f t="shared" si="25"/>
        <v>7878</v>
      </c>
      <c r="G200" s="102">
        <f t="shared" si="25"/>
        <v>0</v>
      </c>
      <c r="H200" s="181">
        <f t="shared" si="22"/>
        <v>0</v>
      </c>
      <c r="J200" s="160"/>
    </row>
    <row r="201" spans="1:10">
      <c r="A201" s="121" t="s">
        <v>156</v>
      </c>
      <c r="B201" s="107" t="s">
        <v>330</v>
      </c>
      <c r="C201" s="110"/>
      <c r="D201" s="110"/>
      <c r="E201" s="108">
        <f>E204+E202</f>
        <v>7878</v>
      </c>
      <c r="F201" s="167">
        <f>F204+F202</f>
        <v>7878</v>
      </c>
      <c r="G201" s="108">
        <f>G204+G202</f>
        <v>0</v>
      </c>
      <c r="H201" s="183">
        <f t="shared" si="22"/>
        <v>0</v>
      </c>
      <c r="J201" s="160"/>
    </row>
    <row r="202" spans="1:10">
      <c r="A202" s="109" t="s">
        <v>73</v>
      </c>
      <c r="B202" s="107" t="s">
        <v>330</v>
      </c>
      <c r="C202" s="110" t="s">
        <v>74</v>
      </c>
      <c r="D202" s="110"/>
      <c r="E202" s="108">
        <f>E203</f>
        <v>1047.5</v>
      </c>
      <c r="F202" s="167">
        <f>F203</f>
        <v>1047.5</v>
      </c>
      <c r="G202" s="108">
        <f>G203</f>
        <v>0</v>
      </c>
      <c r="H202" s="183">
        <f t="shared" si="22"/>
        <v>0</v>
      </c>
      <c r="J202" s="160"/>
    </row>
    <row r="203" spans="1:10" ht="26.4">
      <c r="A203" s="109" t="s">
        <v>75</v>
      </c>
      <c r="B203" s="107" t="s">
        <v>330</v>
      </c>
      <c r="C203" s="110" t="s">
        <v>76</v>
      </c>
      <c r="D203" s="110">
        <v>900302</v>
      </c>
      <c r="E203" s="116">
        <v>1047.5</v>
      </c>
      <c r="F203" s="168">
        <v>1047.5</v>
      </c>
      <c r="G203" s="116">
        <v>0</v>
      </c>
      <c r="H203" s="183">
        <f t="shared" si="22"/>
        <v>0</v>
      </c>
      <c r="J203" s="160"/>
    </row>
    <row r="204" spans="1:10" ht="26.4">
      <c r="A204" s="118" t="s">
        <v>67</v>
      </c>
      <c r="B204" s="107" t="s">
        <v>330</v>
      </c>
      <c r="C204" s="123">
        <v>600</v>
      </c>
      <c r="D204" s="123"/>
      <c r="E204" s="108">
        <f>E205+E206+E207</f>
        <v>6830.5</v>
      </c>
      <c r="F204" s="167">
        <f>F205+F206+F207</f>
        <v>6830.5</v>
      </c>
      <c r="G204" s="108">
        <f>G205+G206+G207</f>
        <v>0</v>
      </c>
      <c r="H204" s="183">
        <f t="shared" si="22"/>
        <v>0</v>
      </c>
      <c r="J204" s="160"/>
    </row>
    <row r="205" spans="1:10">
      <c r="A205" s="118" t="s">
        <v>98</v>
      </c>
      <c r="B205" s="107" t="s">
        <v>330</v>
      </c>
      <c r="C205" s="123">
        <v>610</v>
      </c>
      <c r="D205" s="110">
        <v>900302</v>
      </c>
      <c r="E205" s="108">
        <v>2450.5</v>
      </c>
      <c r="F205" s="167">
        <v>2450.5</v>
      </c>
      <c r="G205" s="108">
        <v>0</v>
      </c>
      <c r="H205" s="183">
        <f t="shared" si="22"/>
        <v>0</v>
      </c>
      <c r="J205" s="160"/>
    </row>
    <row r="206" spans="1:10">
      <c r="A206" s="118" t="s">
        <v>98</v>
      </c>
      <c r="B206" s="107" t="s">
        <v>330</v>
      </c>
      <c r="C206" s="123">
        <v>610</v>
      </c>
      <c r="D206" s="110">
        <v>900100</v>
      </c>
      <c r="E206" s="124">
        <v>4361</v>
      </c>
      <c r="F206" s="170">
        <v>4361</v>
      </c>
      <c r="G206" s="124">
        <v>0</v>
      </c>
      <c r="H206" s="183">
        <f t="shared" si="22"/>
        <v>0</v>
      </c>
      <c r="J206" s="160"/>
    </row>
    <row r="207" spans="1:10">
      <c r="A207" s="109" t="s">
        <v>71</v>
      </c>
      <c r="B207" s="107" t="s">
        <v>330</v>
      </c>
      <c r="C207" s="110" t="s">
        <v>72</v>
      </c>
      <c r="D207" s="110">
        <v>900100</v>
      </c>
      <c r="E207" s="124">
        <v>19</v>
      </c>
      <c r="F207" s="170">
        <v>19</v>
      </c>
      <c r="G207" s="124">
        <v>0</v>
      </c>
      <c r="H207" s="183">
        <f t="shared" si="22"/>
        <v>0</v>
      </c>
      <c r="J207" s="160"/>
    </row>
    <row r="208" spans="1:10">
      <c r="A208" s="103" t="s">
        <v>89</v>
      </c>
      <c r="B208" s="105" t="s">
        <v>314</v>
      </c>
      <c r="C208" s="101"/>
      <c r="D208" s="101"/>
      <c r="E208" s="125">
        <f t="shared" ref="E208:G209" si="26">E209</f>
        <v>4765</v>
      </c>
      <c r="F208" s="171">
        <f t="shared" si="26"/>
        <v>4765</v>
      </c>
      <c r="G208" s="125">
        <f t="shared" si="26"/>
        <v>857.09999999999991</v>
      </c>
      <c r="H208" s="181">
        <f t="shared" si="22"/>
        <v>17.987408184679957</v>
      </c>
      <c r="J208" s="160"/>
    </row>
    <row r="209" spans="1:10" ht="39.6">
      <c r="A209" s="103" t="s">
        <v>412</v>
      </c>
      <c r="B209" s="105" t="s">
        <v>413</v>
      </c>
      <c r="C209" s="101"/>
      <c r="D209" s="101"/>
      <c r="E209" s="125">
        <f t="shared" si="26"/>
        <v>4765</v>
      </c>
      <c r="F209" s="171">
        <f t="shared" si="26"/>
        <v>4765</v>
      </c>
      <c r="G209" s="125">
        <f t="shared" si="26"/>
        <v>857.09999999999991</v>
      </c>
      <c r="H209" s="181">
        <f t="shared" si="22"/>
        <v>17.987408184679957</v>
      </c>
      <c r="J209" s="160"/>
    </row>
    <row r="210" spans="1:10" ht="39.6">
      <c r="A210" s="109" t="s">
        <v>294</v>
      </c>
      <c r="B210" s="107" t="s">
        <v>411</v>
      </c>
      <c r="C210" s="110"/>
      <c r="D210" s="110"/>
      <c r="E210" s="124">
        <f>E211+E213</f>
        <v>4765</v>
      </c>
      <c r="F210" s="170">
        <f>F211+F213</f>
        <v>4765</v>
      </c>
      <c r="G210" s="124">
        <f>G211+G213</f>
        <v>857.09999999999991</v>
      </c>
      <c r="H210" s="183">
        <f t="shared" si="22"/>
        <v>17.987408184679957</v>
      </c>
      <c r="J210" s="160"/>
    </row>
    <row r="211" spans="1:10" ht="40.65" customHeight="1">
      <c r="A211" s="109" t="s">
        <v>78</v>
      </c>
      <c r="B211" s="107" t="s">
        <v>411</v>
      </c>
      <c r="C211" s="110" t="s">
        <v>79</v>
      </c>
      <c r="D211" s="110"/>
      <c r="E211" s="108">
        <f>E212</f>
        <v>4071</v>
      </c>
      <c r="F211" s="167">
        <f>F212</f>
        <v>4071</v>
      </c>
      <c r="G211" s="108">
        <f>G212</f>
        <v>829.8</v>
      </c>
      <c r="H211" s="183">
        <f t="shared" si="22"/>
        <v>20.383198231392775</v>
      </c>
      <c r="J211" s="160"/>
    </row>
    <row r="212" spans="1:10" ht="15.75" customHeight="1">
      <c r="A212" s="109" t="s">
        <v>80</v>
      </c>
      <c r="B212" s="107" t="s">
        <v>411</v>
      </c>
      <c r="C212" s="110" t="s">
        <v>81</v>
      </c>
      <c r="D212" s="110">
        <v>900303</v>
      </c>
      <c r="E212" s="108">
        <v>4071</v>
      </c>
      <c r="F212" s="167">
        <v>4071</v>
      </c>
      <c r="G212" s="108">
        <v>829.8</v>
      </c>
      <c r="H212" s="183">
        <f t="shared" si="22"/>
        <v>20.383198231392775</v>
      </c>
      <c r="J212" s="160"/>
    </row>
    <row r="213" spans="1:10">
      <c r="A213" s="109" t="s">
        <v>73</v>
      </c>
      <c r="B213" s="107" t="s">
        <v>411</v>
      </c>
      <c r="C213" s="110" t="s">
        <v>74</v>
      </c>
      <c r="D213" s="110"/>
      <c r="E213" s="108">
        <f>E214</f>
        <v>694</v>
      </c>
      <c r="F213" s="167">
        <f>F214</f>
        <v>694</v>
      </c>
      <c r="G213" s="108">
        <f>G214</f>
        <v>27.3</v>
      </c>
      <c r="H213" s="183">
        <f t="shared" si="22"/>
        <v>3.9337175792507209</v>
      </c>
      <c r="J213" s="160"/>
    </row>
    <row r="214" spans="1:10" ht="26.4">
      <c r="A214" s="109" t="s">
        <v>75</v>
      </c>
      <c r="B214" s="107" t="s">
        <v>411</v>
      </c>
      <c r="C214" s="110" t="s">
        <v>76</v>
      </c>
      <c r="D214" s="110">
        <v>900303</v>
      </c>
      <c r="E214" s="108">
        <v>694</v>
      </c>
      <c r="F214" s="167">
        <v>694</v>
      </c>
      <c r="G214" s="108">
        <v>27.3</v>
      </c>
      <c r="H214" s="183">
        <f t="shared" si="22"/>
        <v>3.9337175792507209</v>
      </c>
      <c r="J214" s="160"/>
    </row>
    <row r="215" spans="1:10" ht="26.4">
      <c r="A215" s="120" t="s">
        <v>414</v>
      </c>
      <c r="B215" s="105" t="s">
        <v>415</v>
      </c>
      <c r="C215" s="73"/>
      <c r="D215" s="73"/>
      <c r="E215" s="102">
        <f t="shared" ref="E215:G218" si="27">E216</f>
        <v>480</v>
      </c>
      <c r="F215" s="166">
        <f t="shared" si="27"/>
        <v>480</v>
      </c>
      <c r="G215" s="102">
        <f t="shared" si="27"/>
        <v>0</v>
      </c>
      <c r="H215" s="181">
        <f t="shared" si="22"/>
        <v>0</v>
      </c>
      <c r="J215" s="160"/>
    </row>
    <row r="216" spans="1:10" ht="27" customHeight="1">
      <c r="A216" s="122" t="s">
        <v>416</v>
      </c>
      <c r="B216" s="105" t="s">
        <v>417</v>
      </c>
      <c r="C216" s="74"/>
      <c r="D216" s="74"/>
      <c r="E216" s="102">
        <f>E217</f>
        <v>480</v>
      </c>
      <c r="F216" s="166">
        <f>F217</f>
        <v>480</v>
      </c>
      <c r="G216" s="102">
        <f>G217</f>
        <v>0</v>
      </c>
      <c r="H216" s="181">
        <f t="shared" si="22"/>
        <v>0</v>
      </c>
      <c r="J216" s="160"/>
    </row>
    <row r="217" spans="1:10" ht="16.5" customHeight="1">
      <c r="A217" s="121" t="s">
        <v>157</v>
      </c>
      <c r="B217" s="107" t="s">
        <v>418</v>
      </c>
      <c r="C217" s="71"/>
      <c r="D217" s="71"/>
      <c r="E217" s="108">
        <f t="shared" si="27"/>
        <v>480</v>
      </c>
      <c r="F217" s="167">
        <f t="shared" si="27"/>
        <v>480</v>
      </c>
      <c r="G217" s="108">
        <f t="shared" si="27"/>
        <v>0</v>
      </c>
      <c r="H217" s="183">
        <f t="shared" si="22"/>
        <v>0</v>
      </c>
      <c r="J217" s="160"/>
    </row>
    <row r="218" spans="1:10" ht="26.4">
      <c r="A218" s="109" t="s">
        <v>67</v>
      </c>
      <c r="B218" s="107" t="s">
        <v>418</v>
      </c>
      <c r="C218" s="110" t="s">
        <v>68</v>
      </c>
      <c r="D218" s="110"/>
      <c r="E218" s="108">
        <f t="shared" si="27"/>
        <v>480</v>
      </c>
      <c r="F218" s="167">
        <f t="shared" si="27"/>
        <v>480</v>
      </c>
      <c r="G218" s="108">
        <f t="shared" si="27"/>
        <v>0</v>
      </c>
      <c r="H218" s="183">
        <f t="shared" si="22"/>
        <v>0</v>
      </c>
      <c r="J218" s="160"/>
    </row>
    <row r="219" spans="1:10" ht="39.6">
      <c r="A219" s="118" t="s">
        <v>614</v>
      </c>
      <c r="B219" s="107" t="s">
        <v>418</v>
      </c>
      <c r="C219" s="110" t="s">
        <v>77</v>
      </c>
      <c r="D219" s="110">
        <v>900100</v>
      </c>
      <c r="E219" s="108">
        <v>480</v>
      </c>
      <c r="F219" s="167">
        <v>480</v>
      </c>
      <c r="G219" s="108">
        <v>0</v>
      </c>
      <c r="H219" s="183">
        <f t="shared" si="22"/>
        <v>0</v>
      </c>
      <c r="J219" s="160"/>
    </row>
    <row r="220" spans="1:10" ht="18.75" customHeight="1">
      <c r="A220" s="104" t="s">
        <v>371</v>
      </c>
      <c r="B220" s="105" t="s">
        <v>106</v>
      </c>
      <c r="C220" s="72"/>
      <c r="D220" s="72"/>
      <c r="E220" s="102">
        <f>E221+E230+E235</f>
        <v>127600</v>
      </c>
      <c r="F220" s="166">
        <f>F221+F230+F235</f>
        <v>127600</v>
      </c>
      <c r="G220" s="102">
        <f>G221+G230+G235</f>
        <v>28118.9</v>
      </c>
      <c r="H220" s="181">
        <f t="shared" si="22"/>
        <v>22.036755485893416</v>
      </c>
      <c r="J220" s="160"/>
    </row>
    <row r="221" spans="1:10">
      <c r="A221" s="104" t="s">
        <v>158</v>
      </c>
      <c r="B221" s="105" t="s">
        <v>107</v>
      </c>
      <c r="C221" s="73"/>
      <c r="D221" s="73"/>
      <c r="E221" s="102">
        <f>E222</f>
        <v>70408</v>
      </c>
      <c r="F221" s="166">
        <f>F222</f>
        <v>70408</v>
      </c>
      <c r="G221" s="102">
        <f>G222</f>
        <v>16330.6</v>
      </c>
      <c r="H221" s="181">
        <f t="shared" si="22"/>
        <v>23.19423929098966</v>
      </c>
      <c r="J221" s="160"/>
    </row>
    <row r="222" spans="1:10" ht="26.4">
      <c r="A222" s="104" t="s">
        <v>372</v>
      </c>
      <c r="B222" s="105" t="s">
        <v>109</v>
      </c>
      <c r="C222" s="74"/>
      <c r="D222" s="74"/>
      <c r="E222" s="102">
        <f>E223+E227</f>
        <v>70408</v>
      </c>
      <c r="F222" s="166">
        <f>F223+F227</f>
        <v>70408</v>
      </c>
      <c r="G222" s="102">
        <f>G223+G227</f>
        <v>16330.6</v>
      </c>
      <c r="H222" s="181">
        <f t="shared" si="22"/>
        <v>23.19423929098966</v>
      </c>
      <c r="J222" s="160"/>
    </row>
    <row r="223" spans="1:10" ht="26.4">
      <c r="A223" s="106" t="s">
        <v>295</v>
      </c>
      <c r="B223" s="107" t="s">
        <v>665</v>
      </c>
      <c r="C223" s="71"/>
      <c r="D223" s="71"/>
      <c r="E223" s="108">
        <f>E224</f>
        <v>1308</v>
      </c>
      <c r="F223" s="167">
        <f>F224</f>
        <v>1308</v>
      </c>
      <c r="G223" s="108">
        <f>G224</f>
        <v>83.9</v>
      </c>
      <c r="H223" s="183">
        <f t="shared" si="22"/>
        <v>6.4143730886850161</v>
      </c>
      <c r="J223" s="160"/>
    </row>
    <row r="224" spans="1:10" ht="26.4">
      <c r="A224" s="109" t="s">
        <v>67</v>
      </c>
      <c r="B224" s="107" t="s">
        <v>665</v>
      </c>
      <c r="C224" s="110" t="s">
        <v>68</v>
      </c>
      <c r="D224" s="110"/>
      <c r="E224" s="108">
        <f>E225+E226</f>
        <v>1308</v>
      </c>
      <c r="F224" s="167">
        <f>F225+F226</f>
        <v>1308</v>
      </c>
      <c r="G224" s="108">
        <f>G225+G226</f>
        <v>83.9</v>
      </c>
      <c r="H224" s="183">
        <f t="shared" si="22"/>
        <v>6.4143730886850161</v>
      </c>
      <c r="J224" s="160"/>
    </row>
    <row r="225" spans="1:10">
      <c r="A225" s="109" t="s">
        <v>69</v>
      </c>
      <c r="B225" s="107" t="s">
        <v>665</v>
      </c>
      <c r="C225" s="110" t="s">
        <v>70</v>
      </c>
      <c r="D225" s="110">
        <v>900100</v>
      </c>
      <c r="E225" s="108">
        <v>367</v>
      </c>
      <c r="F225" s="167">
        <v>367</v>
      </c>
      <c r="G225" s="108">
        <v>0</v>
      </c>
      <c r="H225" s="183">
        <f t="shared" si="22"/>
        <v>0</v>
      </c>
      <c r="J225" s="160"/>
    </row>
    <row r="226" spans="1:10">
      <c r="A226" s="109" t="s">
        <v>71</v>
      </c>
      <c r="B226" s="107" t="s">
        <v>665</v>
      </c>
      <c r="C226" s="110" t="s">
        <v>72</v>
      </c>
      <c r="D226" s="110">
        <v>900100</v>
      </c>
      <c r="E226" s="108">
        <v>941</v>
      </c>
      <c r="F226" s="167">
        <v>941</v>
      </c>
      <c r="G226" s="108">
        <v>83.9</v>
      </c>
      <c r="H226" s="183">
        <f t="shared" si="22"/>
        <v>8.9160467587672692</v>
      </c>
      <c r="J226" s="160"/>
    </row>
    <row r="227" spans="1:10" ht="26.4">
      <c r="A227" s="106" t="s">
        <v>173</v>
      </c>
      <c r="B227" s="107" t="s">
        <v>174</v>
      </c>
      <c r="C227" s="71"/>
      <c r="D227" s="71"/>
      <c r="E227" s="108">
        <f t="shared" ref="E227:G228" si="28">E228</f>
        <v>69100</v>
      </c>
      <c r="F227" s="167">
        <f t="shared" si="28"/>
        <v>69100</v>
      </c>
      <c r="G227" s="108">
        <f t="shared" si="28"/>
        <v>16246.7</v>
      </c>
      <c r="H227" s="183">
        <f t="shared" si="22"/>
        <v>23.511866859623733</v>
      </c>
      <c r="J227" s="160"/>
    </row>
    <row r="228" spans="1:10" ht="26.4">
      <c r="A228" s="109" t="s">
        <v>67</v>
      </c>
      <c r="B228" s="107" t="s">
        <v>174</v>
      </c>
      <c r="C228" s="110" t="s">
        <v>68</v>
      </c>
      <c r="D228" s="110"/>
      <c r="E228" s="108">
        <f t="shared" si="28"/>
        <v>69100</v>
      </c>
      <c r="F228" s="167">
        <f t="shared" si="28"/>
        <v>69100</v>
      </c>
      <c r="G228" s="108">
        <f t="shared" si="28"/>
        <v>16246.7</v>
      </c>
      <c r="H228" s="183">
        <f t="shared" si="22"/>
        <v>23.511866859623733</v>
      </c>
      <c r="J228" s="160"/>
    </row>
    <row r="229" spans="1:10">
      <c r="A229" s="109" t="s">
        <v>71</v>
      </c>
      <c r="B229" s="107" t="s">
        <v>174</v>
      </c>
      <c r="C229" s="110" t="s">
        <v>72</v>
      </c>
      <c r="D229" s="110">
        <v>900100</v>
      </c>
      <c r="E229" s="108">
        <v>69100</v>
      </c>
      <c r="F229" s="167">
        <v>69100</v>
      </c>
      <c r="G229" s="108">
        <v>16246.7</v>
      </c>
      <c r="H229" s="183">
        <f t="shared" si="22"/>
        <v>23.511866859623733</v>
      </c>
      <c r="J229" s="160"/>
    </row>
    <row r="230" spans="1:10">
      <c r="A230" s="104" t="s">
        <v>159</v>
      </c>
      <c r="B230" s="105" t="s">
        <v>373</v>
      </c>
      <c r="C230" s="73"/>
      <c r="D230" s="73"/>
      <c r="E230" s="102">
        <f t="shared" ref="E230:G231" si="29">E231</f>
        <v>56300</v>
      </c>
      <c r="F230" s="166">
        <f t="shared" si="29"/>
        <v>56300</v>
      </c>
      <c r="G230" s="102">
        <f t="shared" si="29"/>
        <v>11555.8</v>
      </c>
      <c r="H230" s="181">
        <f t="shared" si="22"/>
        <v>20.525399644760213</v>
      </c>
      <c r="J230" s="160"/>
    </row>
    <row r="231" spans="1:10">
      <c r="A231" s="104" t="s">
        <v>374</v>
      </c>
      <c r="B231" s="105" t="s">
        <v>375</v>
      </c>
      <c r="C231" s="74"/>
      <c r="D231" s="74"/>
      <c r="E231" s="102">
        <f t="shared" si="29"/>
        <v>56300</v>
      </c>
      <c r="F231" s="166">
        <f t="shared" si="29"/>
        <v>56300</v>
      </c>
      <c r="G231" s="102">
        <f t="shared" si="29"/>
        <v>11555.8</v>
      </c>
      <c r="H231" s="181">
        <f t="shared" si="22"/>
        <v>20.525399644760213</v>
      </c>
      <c r="J231" s="160"/>
    </row>
    <row r="232" spans="1:10" ht="26.4">
      <c r="A232" s="106" t="s">
        <v>376</v>
      </c>
      <c r="B232" s="107" t="s">
        <v>377</v>
      </c>
      <c r="C232" s="71"/>
      <c r="D232" s="71"/>
      <c r="E232" s="108">
        <f t="shared" ref="E232:G233" si="30">E233</f>
        <v>56300</v>
      </c>
      <c r="F232" s="167">
        <f t="shared" si="30"/>
        <v>56300</v>
      </c>
      <c r="G232" s="108">
        <f t="shared" si="30"/>
        <v>11555.8</v>
      </c>
      <c r="H232" s="183">
        <f t="shared" si="22"/>
        <v>20.525399644760213</v>
      </c>
      <c r="J232" s="160"/>
    </row>
    <row r="233" spans="1:10" ht="26.4">
      <c r="A233" s="109" t="s">
        <v>67</v>
      </c>
      <c r="B233" s="107" t="s">
        <v>377</v>
      </c>
      <c r="C233" s="110" t="s">
        <v>68</v>
      </c>
      <c r="D233" s="110"/>
      <c r="E233" s="108">
        <f t="shared" si="30"/>
        <v>56300</v>
      </c>
      <c r="F233" s="167">
        <f t="shared" si="30"/>
        <v>56300</v>
      </c>
      <c r="G233" s="108">
        <f t="shared" si="30"/>
        <v>11555.8</v>
      </c>
      <c r="H233" s="183">
        <f t="shared" si="22"/>
        <v>20.525399644760213</v>
      </c>
      <c r="J233" s="160"/>
    </row>
    <row r="234" spans="1:10">
      <c r="A234" s="109" t="s">
        <v>69</v>
      </c>
      <c r="B234" s="107" t="s">
        <v>377</v>
      </c>
      <c r="C234" s="110" t="s">
        <v>70</v>
      </c>
      <c r="D234" s="110">
        <v>900100</v>
      </c>
      <c r="E234" s="108">
        <v>56300</v>
      </c>
      <c r="F234" s="167">
        <v>56300</v>
      </c>
      <c r="G234" s="108">
        <v>11555.8</v>
      </c>
      <c r="H234" s="183">
        <f t="shared" si="22"/>
        <v>20.525399644760213</v>
      </c>
      <c r="J234" s="160"/>
    </row>
    <row r="235" spans="1:10" s="79" customFormat="1">
      <c r="A235" s="103" t="s">
        <v>89</v>
      </c>
      <c r="B235" s="105" t="s">
        <v>110</v>
      </c>
      <c r="C235" s="101"/>
      <c r="D235" s="101"/>
      <c r="E235" s="102">
        <f t="shared" ref="E235:G238" si="31">E236</f>
        <v>892</v>
      </c>
      <c r="F235" s="166">
        <f t="shared" si="31"/>
        <v>892</v>
      </c>
      <c r="G235" s="102">
        <f t="shared" si="31"/>
        <v>232.5</v>
      </c>
      <c r="H235" s="181">
        <f t="shared" si="22"/>
        <v>26.065022421524663</v>
      </c>
      <c r="J235" s="160"/>
    </row>
    <row r="236" spans="1:10" s="79" customFormat="1" ht="27.75" customHeight="1">
      <c r="A236" s="103" t="s">
        <v>278</v>
      </c>
      <c r="B236" s="105" t="s">
        <v>111</v>
      </c>
      <c r="C236" s="101"/>
      <c r="D236" s="101"/>
      <c r="E236" s="102">
        <f t="shared" si="31"/>
        <v>892</v>
      </c>
      <c r="F236" s="166">
        <f t="shared" si="31"/>
        <v>892</v>
      </c>
      <c r="G236" s="102">
        <f t="shared" si="31"/>
        <v>232.5</v>
      </c>
      <c r="H236" s="181">
        <f t="shared" si="22"/>
        <v>26.065022421524663</v>
      </c>
      <c r="J236" s="160"/>
    </row>
    <row r="237" spans="1:10" ht="29.25" customHeight="1">
      <c r="A237" s="109" t="s">
        <v>295</v>
      </c>
      <c r="B237" s="107" t="s">
        <v>378</v>
      </c>
      <c r="C237" s="110"/>
      <c r="D237" s="110"/>
      <c r="E237" s="108">
        <f t="shared" si="31"/>
        <v>892</v>
      </c>
      <c r="F237" s="167">
        <f t="shared" si="31"/>
        <v>892</v>
      </c>
      <c r="G237" s="108">
        <f t="shared" si="31"/>
        <v>232.5</v>
      </c>
      <c r="H237" s="183">
        <f t="shared" si="22"/>
        <v>26.065022421524663</v>
      </c>
      <c r="J237" s="160"/>
    </row>
    <row r="238" spans="1:10">
      <c r="A238" s="109" t="s">
        <v>73</v>
      </c>
      <c r="B238" s="107" t="s">
        <v>378</v>
      </c>
      <c r="C238" s="110">
        <v>200</v>
      </c>
      <c r="D238" s="110"/>
      <c r="E238" s="108">
        <f t="shared" si="31"/>
        <v>892</v>
      </c>
      <c r="F238" s="167">
        <f t="shared" si="31"/>
        <v>892</v>
      </c>
      <c r="G238" s="108">
        <f t="shared" si="31"/>
        <v>232.5</v>
      </c>
      <c r="H238" s="183">
        <f t="shared" si="22"/>
        <v>26.065022421524663</v>
      </c>
      <c r="J238" s="160"/>
    </row>
    <row r="239" spans="1:10" ht="26.4">
      <c r="A239" s="109" t="s">
        <v>75</v>
      </c>
      <c r="B239" s="107" t="s">
        <v>378</v>
      </c>
      <c r="C239" s="110">
        <v>240</v>
      </c>
      <c r="D239" s="110">
        <v>900100</v>
      </c>
      <c r="E239" s="108">
        <v>892</v>
      </c>
      <c r="F239" s="167">
        <v>892</v>
      </c>
      <c r="G239" s="108">
        <v>232.5</v>
      </c>
      <c r="H239" s="183">
        <f t="shared" si="22"/>
        <v>26.065022421524663</v>
      </c>
      <c r="J239" s="160"/>
    </row>
    <row r="240" spans="1:10" ht="23.25" customHeight="1">
      <c r="A240" s="104" t="s">
        <v>419</v>
      </c>
      <c r="B240" s="105" t="s">
        <v>112</v>
      </c>
      <c r="C240" s="76"/>
      <c r="D240" s="76"/>
      <c r="E240" s="102">
        <f>E241+E252+E246</f>
        <v>6181.5</v>
      </c>
      <c r="F240" s="166">
        <f>F241+F252+F246</f>
        <v>6174.4</v>
      </c>
      <c r="G240" s="102">
        <f>G241+G252+G246</f>
        <v>373.3</v>
      </c>
      <c r="H240" s="181">
        <f t="shared" ref="H240:H303" si="32">G240/F240*100</f>
        <v>6.0459315884944287</v>
      </c>
      <c r="J240" s="160"/>
    </row>
    <row r="241" spans="1:10" ht="26.4">
      <c r="A241" s="104" t="s">
        <v>420</v>
      </c>
      <c r="B241" s="105" t="s">
        <v>199</v>
      </c>
      <c r="C241" s="101"/>
      <c r="D241" s="101"/>
      <c r="E241" s="102">
        <f t="shared" ref="E241:G244" si="33">E242</f>
        <v>850</v>
      </c>
      <c r="F241" s="166">
        <f t="shared" si="33"/>
        <v>850</v>
      </c>
      <c r="G241" s="102">
        <f t="shared" si="33"/>
        <v>0</v>
      </c>
      <c r="H241" s="181">
        <f t="shared" si="32"/>
        <v>0</v>
      </c>
      <c r="J241" s="160"/>
    </row>
    <row r="242" spans="1:10" ht="33" customHeight="1">
      <c r="A242" s="104" t="s">
        <v>421</v>
      </c>
      <c r="B242" s="105" t="s">
        <v>200</v>
      </c>
      <c r="C242" s="101"/>
      <c r="D242" s="101"/>
      <c r="E242" s="102">
        <f t="shared" si="33"/>
        <v>850</v>
      </c>
      <c r="F242" s="166">
        <f t="shared" si="33"/>
        <v>850</v>
      </c>
      <c r="G242" s="102">
        <f t="shared" si="33"/>
        <v>0</v>
      </c>
      <c r="H242" s="181">
        <f t="shared" si="32"/>
        <v>0</v>
      </c>
      <c r="J242" s="160"/>
    </row>
    <row r="243" spans="1:10">
      <c r="A243" s="109" t="s">
        <v>266</v>
      </c>
      <c r="B243" s="107" t="s">
        <v>267</v>
      </c>
      <c r="C243" s="110"/>
      <c r="D243" s="110"/>
      <c r="E243" s="108">
        <f t="shared" si="33"/>
        <v>850</v>
      </c>
      <c r="F243" s="167">
        <f t="shared" si="33"/>
        <v>850</v>
      </c>
      <c r="G243" s="108">
        <f t="shared" si="33"/>
        <v>0</v>
      </c>
      <c r="H243" s="183">
        <f t="shared" si="32"/>
        <v>0</v>
      </c>
      <c r="J243" s="160"/>
    </row>
    <row r="244" spans="1:10" ht="26.4">
      <c r="A244" s="109" t="s">
        <v>67</v>
      </c>
      <c r="B244" s="107" t="s">
        <v>267</v>
      </c>
      <c r="C244" s="110" t="s">
        <v>68</v>
      </c>
      <c r="D244" s="110"/>
      <c r="E244" s="108">
        <f t="shared" si="33"/>
        <v>850</v>
      </c>
      <c r="F244" s="167">
        <f t="shared" si="33"/>
        <v>850</v>
      </c>
      <c r="G244" s="108">
        <f t="shared" si="33"/>
        <v>0</v>
      </c>
      <c r="H244" s="183">
        <f t="shared" si="32"/>
        <v>0</v>
      </c>
      <c r="J244" s="160"/>
    </row>
    <row r="245" spans="1:10">
      <c r="A245" s="109" t="s">
        <v>69</v>
      </c>
      <c r="B245" s="107" t="s">
        <v>267</v>
      </c>
      <c r="C245" s="110" t="s">
        <v>70</v>
      </c>
      <c r="D245" s="110">
        <v>900100</v>
      </c>
      <c r="E245" s="108">
        <v>850</v>
      </c>
      <c r="F245" s="167">
        <v>850</v>
      </c>
      <c r="G245" s="108">
        <v>0</v>
      </c>
      <c r="H245" s="183">
        <f t="shared" si="32"/>
        <v>0</v>
      </c>
      <c r="J245" s="160"/>
    </row>
    <row r="246" spans="1:10">
      <c r="A246" s="103" t="s">
        <v>299</v>
      </c>
      <c r="B246" s="105" t="s">
        <v>300</v>
      </c>
      <c r="C246" s="110"/>
      <c r="D246" s="110"/>
      <c r="E246" s="102">
        <f t="shared" ref="E246:G247" si="34">E247</f>
        <v>1410.2</v>
      </c>
      <c r="F246" s="166">
        <f t="shared" si="34"/>
        <v>1403.1</v>
      </c>
      <c r="G246" s="102">
        <f t="shared" si="34"/>
        <v>235</v>
      </c>
      <c r="H246" s="181">
        <f t="shared" si="32"/>
        <v>16.748628037916045</v>
      </c>
      <c r="J246" s="160"/>
    </row>
    <row r="247" spans="1:10" ht="26.4">
      <c r="A247" s="126" t="s">
        <v>422</v>
      </c>
      <c r="B247" s="105" t="s">
        <v>325</v>
      </c>
      <c r="C247" s="101"/>
      <c r="D247" s="101"/>
      <c r="E247" s="102">
        <f t="shared" si="34"/>
        <v>1410.2</v>
      </c>
      <c r="F247" s="166">
        <f t="shared" si="34"/>
        <v>1403.1</v>
      </c>
      <c r="G247" s="102">
        <f t="shared" si="34"/>
        <v>235</v>
      </c>
      <c r="H247" s="181">
        <f t="shared" si="32"/>
        <v>16.748628037916045</v>
      </c>
      <c r="J247" s="160"/>
    </row>
    <row r="248" spans="1:10" ht="39.6">
      <c r="A248" s="127" t="s">
        <v>326</v>
      </c>
      <c r="B248" s="107" t="s">
        <v>327</v>
      </c>
      <c r="C248" s="74"/>
      <c r="D248" s="74"/>
      <c r="E248" s="102">
        <f t="shared" ref="E248:G248" si="35">E249</f>
        <v>1410.2</v>
      </c>
      <c r="F248" s="166">
        <f t="shared" si="35"/>
        <v>1403.1</v>
      </c>
      <c r="G248" s="102">
        <f t="shared" si="35"/>
        <v>235</v>
      </c>
      <c r="H248" s="183">
        <f t="shared" si="32"/>
        <v>16.748628037916045</v>
      </c>
      <c r="J248" s="160"/>
    </row>
    <row r="249" spans="1:10">
      <c r="A249" s="109" t="s">
        <v>73</v>
      </c>
      <c r="B249" s="107" t="s">
        <v>327</v>
      </c>
      <c r="C249" s="110" t="s">
        <v>74</v>
      </c>
      <c r="D249" s="110"/>
      <c r="E249" s="108">
        <f>E250+E251</f>
        <v>1410.2</v>
      </c>
      <c r="F249" s="167">
        <f>F250+F251</f>
        <v>1403.1</v>
      </c>
      <c r="G249" s="108">
        <f>G250+G251</f>
        <v>235</v>
      </c>
      <c r="H249" s="183">
        <f t="shared" si="32"/>
        <v>16.748628037916045</v>
      </c>
      <c r="J249" s="160"/>
    </row>
    <row r="250" spans="1:10" ht="17.25" customHeight="1">
      <c r="A250" s="109" t="s">
        <v>75</v>
      </c>
      <c r="B250" s="107" t="s">
        <v>327</v>
      </c>
      <c r="C250" s="110" t="s">
        <v>76</v>
      </c>
      <c r="D250" s="110">
        <v>900302</v>
      </c>
      <c r="E250" s="116">
        <v>1150.7</v>
      </c>
      <c r="F250" s="168">
        <v>1143.5999999999999</v>
      </c>
      <c r="G250" s="116">
        <v>0</v>
      </c>
      <c r="H250" s="183">
        <f t="shared" si="32"/>
        <v>0</v>
      </c>
      <c r="J250" s="160"/>
    </row>
    <row r="251" spans="1:10" ht="16.5" customHeight="1">
      <c r="A251" s="109" t="s">
        <v>75</v>
      </c>
      <c r="B251" s="107" t="s">
        <v>327</v>
      </c>
      <c r="C251" s="110" t="s">
        <v>76</v>
      </c>
      <c r="D251" s="110">
        <v>900100</v>
      </c>
      <c r="E251" s="116">
        <v>259.5</v>
      </c>
      <c r="F251" s="168">
        <v>259.5</v>
      </c>
      <c r="G251" s="116">
        <v>235</v>
      </c>
      <c r="H251" s="183">
        <f t="shared" si="32"/>
        <v>90.5587668593449</v>
      </c>
      <c r="J251" s="160"/>
    </row>
    <row r="252" spans="1:10" ht="26.4">
      <c r="A252" s="104" t="s">
        <v>423</v>
      </c>
      <c r="B252" s="105" t="s">
        <v>113</v>
      </c>
      <c r="C252" s="101"/>
      <c r="D252" s="101"/>
      <c r="E252" s="102">
        <f t="shared" ref="E252:G252" si="36">E253</f>
        <v>3921.3</v>
      </c>
      <c r="F252" s="166">
        <f t="shared" si="36"/>
        <v>3921.3</v>
      </c>
      <c r="G252" s="102">
        <f t="shared" si="36"/>
        <v>138.30000000000001</v>
      </c>
      <c r="H252" s="181">
        <f t="shared" si="32"/>
        <v>3.5268915920740573</v>
      </c>
      <c r="J252" s="160"/>
    </row>
    <row r="253" spans="1:10">
      <c r="A253" s="104" t="s">
        <v>566</v>
      </c>
      <c r="B253" s="107" t="s">
        <v>114</v>
      </c>
      <c r="C253" s="110"/>
      <c r="D253" s="110"/>
      <c r="E253" s="102">
        <f>E254</f>
        <v>3921.3</v>
      </c>
      <c r="F253" s="166">
        <f>F254</f>
        <v>3921.3</v>
      </c>
      <c r="G253" s="102">
        <f>G254</f>
        <v>138.30000000000001</v>
      </c>
      <c r="H253" s="181">
        <f t="shared" si="32"/>
        <v>3.5268915920740573</v>
      </c>
      <c r="J253" s="160"/>
    </row>
    <row r="254" spans="1:10" ht="26.4">
      <c r="A254" s="112" t="s">
        <v>565</v>
      </c>
      <c r="B254" s="107" t="s">
        <v>201</v>
      </c>
      <c r="C254" s="74"/>
      <c r="D254" s="74"/>
      <c r="E254" s="108">
        <f>E257+E255</f>
        <v>3921.3</v>
      </c>
      <c r="F254" s="167">
        <f>F257+F255</f>
        <v>3921.3</v>
      </c>
      <c r="G254" s="108">
        <f>G257+G255</f>
        <v>138.30000000000001</v>
      </c>
      <c r="H254" s="183">
        <f t="shared" si="32"/>
        <v>3.5268915920740573</v>
      </c>
      <c r="J254" s="160"/>
    </row>
    <row r="255" spans="1:10" ht="39.6">
      <c r="A255" s="109" t="s">
        <v>78</v>
      </c>
      <c r="B255" s="107" t="s">
        <v>201</v>
      </c>
      <c r="C255" s="110" t="s">
        <v>79</v>
      </c>
      <c r="D255" s="110"/>
      <c r="E255" s="108">
        <f>E256</f>
        <v>203</v>
      </c>
      <c r="F255" s="167">
        <f>F256</f>
        <v>203</v>
      </c>
      <c r="G255" s="108">
        <f>G256</f>
        <v>0</v>
      </c>
      <c r="H255" s="183">
        <f t="shared" si="32"/>
        <v>0</v>
      </c>
      <c r="J255" s="160"/>
    </row>
    <row r="256" spans="1:10">
      <c r="A256" s="109" t="s">
        <v>80</v>
      </c>
      <c r="B256" s="107" t="s">
        <v>201</v>
      </c>
      <c r="C256" s="110" t="s">
        <v>81</v>
      </c>
      <c r="D256" s="110">
        <v>900303</v>
      </c>
      <c r="E256" s="108">
        <v>203</v>
      </c>
      <c r="F256" s="167">
        <v>203</v>
      </c>
      <c r="G256" s="108">
        <v>0</v>
      </c>
      <c r="H256" s="183">
        <f t="shared" si="32"/>
        <v>0</v>
      </c>
      <c r="J256" s="160"/>
    </row>
    <row r="257" spans="1:10">
      <c r="A257" s="109" t="s">
        <v>73</v>
      </c>
      <c r="B257" s="107" t="s">
        <v>201</v>
      </c>
      <c r="C257" s="110" t="s">
        <v>74</v>
      </c>
      <c r="D257" s="110"/>
      <c r="E257" s="108">
        <f>E258+E259</f>
        <v>3718.3</v>
      </c>
      <c r="F257" s="167">
        <f>F258+F259</f>
        <v>3718.3</v>
      </c>
      <c r="G257" s="108">
        <f>G258+G259</f>
        <v>138.30000000000001</v>
      </c>
      <c r="H257" s="183">
        <f t="shared" si="32"/>
        <v>3.7194416803377885</v>
      </c>
      <c r="J257" s="160"/>
    </row>
    <row r="258" spans="1:10" ht="26.4">
      <c r="A258" s="128" t="s">
        <v>75</v>
      </c>
      <c r="B258" s="107" t="s">
        <v>201</v>
      </c>
      <c r="C258" s="110" t="s">
        <v>76</v>
      </c>
      <c r="D258" s="110">
        <v>900303</v>
      </c>
      <c r="E258" s="108">
        <v>3580</v>
      </c>
      <c r="F258" s="167">
        <v>3580</v>
      </c>
      <c r="G258" s="108">
        <v>0</v>
      </c>
      <c r="H258" s="183">
        <f t="shared" si="32"/>
        <v>0</v>
      </c>
      <c r="J258" s="160"/>
    </row>
    <row r="259" spans="1:10" ht="26.4">
      <c r="A259" s="128" t="s">
        <v>75</v>
      </c>
      <c r="B259" s="107" t="s">
        <v>201</v>
      </c>
      <c r="C259" s="110" t="s">
        <v>76</v>
      </c>
      <c r="D259" s="110">
        <v>900305</v>
      </c>
      <c r="E259" s="108">
        <v>138.30000000000001</v>
      </c>
      <c r="F259" s="167">
        <v>138.30000000000001</v>
      </c>
      <c r="G259" s="108">
        <v>138.30000000000001</v>
      </c>
      <c r="H259" s="183">
        <f t="shared" si="32"/>
        <v>100</v>
      </c>
      <c r="J259" s="160"/>
    </row>
    <row r="260" spans="1:10" s="81" customFormat="1" ht="21" customHeight="1">
      <c r="A260" s="84" t="s">
        <v>298</v>
      </c>
      <c r="B260" s="85" t="s">
        <v>100</v>
      </c>
      <c r="C260" s="72"/>
      <c r="D260" s="72"/>
      <c r="E260" s="102">
        <f>E261+E275+E266</f>
        <v>18880.2</v>
      </c>
      <c r="F260" s="166">
        <f>F261+F275+F266</f>
        <v>18880.2</v>
      </c>
      <c r="G260" s="102">
        <f>G261+G275+G266</f>
        <v>0</v>
      </c>
      <c r="H260" s="181">
        <f t="shared" si="32"/>
        <v>0</v>
      </c>
      <c r="J260" s="160"/>
    </row>
    <row r="261" spans="1:10" s="81" customFormat="1" ht="18" customHeight="1">
      <c r="A261" s="104" t="s">
        <v>424</v>
      </c>
      <c r="B261" s="105" t="s">
        <v>101</v>
      </c>
      <c r="C261" s="101"/>
      <c r="D261" s="101"/>
      <c r="E261" s="102">
        <f>E262</f>
        <v>2310</v>
      </c>
      <c r="F261" s="166">
        <f>F262</f>
        <v>2310</v>
      </c>
      <c r="G261" s="102">
        <f>G262</f>
        <v>0</v>
      </c>
      <c r="H261" s="181">
        <f t="shared" si="32"/>
        <v>0</v>
      </c>
      <c r="J261" s="160"/>
    </row>
    <row r="262" spans="1:10" s="81" customFormat="1" ht="26.4">
      <c r="A262" s="129" t="s">
        <v>177</v>
      </c>
      <c r="B262" s="105" t="s">
        <v>178</v>
      </c>
      <c r="C262" s="101"/>
      <c r="D262" s="101"/>
      <c r="E262" s="102">
        <f>E263</f>
        <v>2310</v>
      </c>
      <c r="F262" s="166">
        <f t="shared" ref="F262:G262" si="37">F263</f>
        <v>2310</v>
      </c>
      <c r="G262" s="102">
        <f t="shared" si="37"/>
        <v>0</v>
      </c>
      <c r="H262" s="181">
        <f t="shared" si="32"/>
        <v>0</v>
      </c>
      <c r="J262" s="160"/>
    </row>
    <row r="263" spans="1:10" s="81" customFormat="1" ht="43.5" customHeight="1">
      <c r="A263" s="106" t="s">
        <v>574</v>
      </c>
      <c r="B263" s="107" t="s">
        <v>573</v>
      </c>
      <c r="C263" s="110"/>
      <c r="D263" s="110"/>
      <c r="E263" s="108">
        <f t="shared" ref="E263:G264" si="38">E264</f>
        <v>2310</v>
      </c>
      <c r="F263" s="167">
        <f t="shared" si="38"/>
        <v>2310</v>
      </c>
      <c r="G263" s="108">
        <f t="shared" si="38"/>
        <v>0</v>
      </c>
      <c r="H263" s="183">
        <f t="shared" si="32"/>
        <v>0</v>
      </c>
      <c r="J263" s="160"/>
    </row>
    <row r="264" spans="1:10" s="81" customFormat="1" ht="26.4">
      <c r="A264" s="109" t="s">
        <v>67</v>
      </c>
      <c r="B264" s="107" t="s">
        <v>573</v>
      </c>
      <c r="C264" s="110">
        <v>600</v>
      </c>
      <c r="D264" s="110"/>
      <c r="E264" s="108">
        <f t="shared" si="38"/>
        <v>2310</v>
      </c>
      <c r="F264" s="167">
        <f t="shared" si="38"/>
        <v>2310</v>
      </c>
      <c r="G264" s="108">
        <f t="shared" si="38"/>
        <v>0</v>
      </c>
      <c r="H264" s="183">
        <f t="shared" si="32"/>
        <v>0</v>
      </c>
      <c r="J264" s="160"/>
    </row>
    <row r="265" spans="1:10" s="81" customFormat="1">
      <c r="A265" s="109" t="s">
        <v>69</v>
      </c>
      <c r="B265" s="107" t="s">
        <v>573</v>
      </c>
      <c r="C265" s="110">
        <v>610</v>
      </c>
      <c r="D265" s="110">
        <v>900100</v>
      </c>
      <c r="E265" s="108">
        <v>2310</v>
      </c>
      <c r="F265" s="167">
        <v>2310</v>
      </c>
      <c r="G265" s="108">
        <v>0</v>
      </c>
      <c r="H265" s="183">
        <f t="shared" si="32"/>
        <v>0</v>
      </c>
      <c r="J265" s="160"/>
    </row>
    <row r="266" spans="1:10" s="81" customFormat="1">
      <c r="A266" s="103" t="s">
        <v>425</v>
      </c>
      <c r="B266" s="105" t="s">
        <v>315</v>
      </c>
      <c r="C266" s="110"/>
      <c r="D266" s="110"/>
      <c r="E266" s="102">
        <f>E267+E271</f>
        <v>1405.2</v>
      </c>
      <c r="F266" s="166">
        <f>F267+F271</f>
        <v>1405.2</v>
      </c>
      <c r="G266" s="102">
        <f>G267+G271</f>
        <v>0</v>
      </c>
      <c r="H266" s="181">
        <f t="shared" si="32"/>
        <v>0</v>
      </c>
      <c r="J266" s="160"/>
    </row>
    <row r="267" spans="1:10" s="81" customFormat="1" ht="16.5" customHeight="1">
      <c r="A267" s="109" t="s">
        <v>316</v>
      </c>
      <c r="B267" s="107" t="s">
        <v>317</v>
      </c>
      <c r="C267" s="110"/>
      <c r="D267" s="110"/>
      <c r="E267" s="108">
        <f t="shared" ref="E267:G269" si="39">E268</f>
        <v>105.2</v>
      </c>
      <c r="F267" s="167">
        <f t="shared" si="39"/>
        <v>105.2</v>
      </c>
      <c r="G267" s="108">
        <f t="shared" si="39"/>
        <v>0</v>
      </c>
      <c r="H267" s="183">
        <f t="shared" si="32"/>
        <v>0</v>
      </c>
      <c r="J267" s="160"/>
    </row>
    <row r="268" spans="1:10" s="81" customFormat="1" ht="52.8">
      <c r="A268" s="130" t="s">
        <v>616</v>
      </c>
      <c r="B268" s="107" t="s">
        <v>328</v>
      </c>
      <c r="C268" s="110"/>
      <c r="D268" s="110"/>
      <c r="E268" s="108">
        <f t="shared" si="39"/>
        <v>105.2</v>
      </c>
      <c r="F268" s="167">
        <f t="shared" si="39"/>
        <v>105.2</v>
      </c>
      <c r="G268" s="108">
        <f t="shared" si="39"/>
        <v>0</v>
      </c>
      <c r="H268" s="183">
        <f t="shared" si="32"/>
        <v>0</v>
      </c>
      <c r="J268" s="160"/>
    </row>
    <row r="269" spans="1:10" s="81" customFormat="1">
      <c r="A269" s="109" t="s">
        <v>73</v>
      </c>
      <c r="B269" s="107" t="s">
        <v>328</v>
      </c>
      <c r="C269" s="110">
        <v>200</v>
      </c>
      <c r="D269" s="110"/>
      <c r="E269" s="108">
        <f t="shared" si="39"/>
        <v>105.2</v>
      </c>
      <c r="F269" s="167">
        <f t="shared" si="39"/>
        <v>105.2</v>
      </c>
      <c r="G269" s="108">
        <f t="shared" si="39"/>
        <v>0</v>
      </c>
      <c r="H269" s="183">
        <f t="shared" si="32"/>
        <v>0</v>
      </c>
      <c r="J269" s="160"/>
    </row>
    <row r="270" spans="1:10" s="81" customFormat="1" ht="26.4">
      <c r="A270" s="118" t="s">
        <v>75</v>
      </c>
      <c r="B270" s="107" t="s">
        <v>328</v>
      </c>
      <c r="C270" s="110">
        <v>240</v>
      </c>
      <c r="D270" s="110">
        <v>900303</v>
      </c>
      <c r="E270" s="116">
        <v>105.2</v>
      </c>
      <c r="F270" s="168">
        <v>105.2</v>
      </c>
      <c r="G270" s="116">
        <v>0</v>
      </c>
      <c r="H270" s="183">
        <f t="shared" si="32"/>
        <v>0</v>
      </c>
      <c r="J270" s="160"/>
    </row>
    <row r="271" spans="1:10" s="81" customFormat="1">
      <c r="A271" s="131" t="s">
        <v>575</v>
      </c>
      <c r="B271" s="105" t="s">
        <v>576</v>
      </c>
      <c r="C271" s="110"/>
      <c r="D271" s="110"/>
      <c r="E271" s="102">
        <f t="shared" ref="E271:G273" si="40">E272</f>
        <v>1300</v>
      </c>
      <c r="F271" s="166">
        <f t="shared" si="40"/>
        <v>1300</v>
      </c>
      <c r="G271" s="102">
        <f t="shared" si="40"/>
        <v>0</v>
      </c>
      <c r="H271" s="181">
        <f t="shared" si="32"/>
        <v>0</v>
      </c>
      <c r="J271" s="160"/>
    </row>
    <row r="272" spans="1:10" s="81" customFormat="1">
      <c r="A272" s="128" t="s">
        <v>597</v>
      </c>
      <c r="B272" s="107" t="s">
        <v>596</v>
      </c>
      <c r="C272" s="110"/>
      <c r="D272" s="110"/>
      <c r="E272" s="108">
        <f t="shared" si="40"/>
        <v>1300</v>
      </c>
      <c r="F272" s="167">
        <f t="shared" si="40"/>
        <v>1300</v>
      </c>
      <c r="G272" s="108">
        <f t="shared" si="40"/>
        <v>0</v>
      </c>
      <c r="H272" s="183">
        <f t="shared" si="32"/>
        <v>0</v>
      </c>
      <c r="J272" s="160"/>
    </row>
    <row r="273" spans="1:10" s="81" customFormat="1" ht="26.4">
      <c r="A273" s="109" t="s">
        <v>67</v>
      </c>
      <c r="B273" s="107" t="s">
        <v>596</v>
      </c>
      <c r="C273" s="110">
        <v>600</v>
      </c>
      <c r="D273" s="110"/>
      <c r="E273" s="108">
        <f t="shared" si="40"/>
        <v>1300</v>
      </c>
      <c r="F273" s="167">
        <f t="shared" si="40"/>
        <v>1300</v>
      </c>
      <c r="G273" s="108">
        <f t="shared" si="40"/>
        <v>0</v>
      </c>
      <c r="H273" s="183">
        <f t="shared" si="32"/>
        <v>0</v>
      </c>
      <c r="J273" s="160"/>
    </row>
    <row r="274" spans="1:10" s="81" customFormat="1">
      <c r="A274" s="109" t="s">
        <v>69</v>
      </c>
      <c r="B274" s="107" t="s">
        <v>596</v>
      </c>
      <c r="C274" s="110">
        <v>610</v>
      </c>
      <c r="D274" s="110">
        <v>900100</v>
      </c>
      <c r="E274" s="108">
        <v>1300</v>
      </c>
      <c r="F274" s="167">
        <v>1300</v>
      </c>
      <c r="G274" s="108">
        <v>0</v>
      </c>
      <c r="H274" s="183">
        <f t="shared" si="32"/>
        <v>0</v>
      </c>
      <c r="J274" s="160"/>
    </row>
    <row r="275" spans="1:10" s="81" customFormat="1">
      <c r="A275" s="104" t="s">
        <v>426</v>
      </c>
      <c r="B275" s="105" t="s">
        <v>179</v>
      </c>
      <c r="C275" s="101"/>
      <c r="D275" s="101"/>
      <c r="E275" s="102">
        <f>E276</f>
        <v>15165</v>
      </c>
      <c r="F275" s="166">
        <f>F276</f>
        <v>15165</v>
      </c>
      <c r="G275" s="102">
        <f>G276</f>
        <v>0</v>
      </c>
      <c r="H275" s="181">
        <f t="shared" si="32"/>
        <v>0</v>
      </c>
      <c r="J275" s="160"/>
    </row>
    <row r="276" spans="1:10" s="81" customFormat="1" ht="26.4">
      <c r="A276" s="132" t="s">
        <v>427</v>
      </c>
      <c r="B276" s="105" t="s">
        <v>428</v>
      </c>
      <c r="C276" s="110"/>
      <c r="D276" s="110"/>
      <c r="E276" s="108">
        <f>E277+E280+E283+E286</f>
        <v>15165</v>
      </c>
      <c r="F276" s="167">
        <f>F277+F280+F283+F286</f>
        <v>15165</v>
      </c>
      <c r="G276" s="108">
        <f>G277+G280+G283+G286</f>
        <v>0</v>
      </c>
      <c r="H276" s="181">
        <f t="shared" si="32"/>
        <v>0</v>
      </c>
      <c r="J276" s="160"/>
    </row>
    <row r="277" spans="1:10" s="81" customFormat="1" ht="26.4">
      <c r="A277" s="128" t="s">
        <v>577</v>
      </c>
      <c r="B277" s="107" t="s">
        <v>558</v>
      </c>
      <c r="C277" s="110"/>
      <c r="D277" s="110"/>
      <c r="E277" s="108">
        <f t="shared" ref="E277:G278" si="41">E278</f>
        <v>1500</v>
      </c>
      <c r="F277" s="167">
        <f t="shared" si="41"/>
        <v>1500</v>
      </c>
      <c r="G277" s="108">
        <f t="shared" si="41"/>
        <v>0</v>
      </c>
      <c r="H277" s="183">
        <f t="shared" si="32"/>
        <v>0</v>
      </c>
      <c r="J277" s="160"/>
    </row>
    <row r="278" spans="1:10" s="81" customFormat="1">
      <c r="A278" s="109" t="s">
        <v>73</v>
      </c>
      <c r="B278" s="107" t="s">
        <v>558</v>
      </c>
      <c r="C278" s="110" t="s">
        <v>74</v>
      </c>
      <c r="D278" s="110"/>
      <c r="E278" s="108">
        <f t="shared" si="41"/>
        <v>1500</v>
      </c>
      <c r="F278" s="167">
        <f t="shared" si="41"/>
        <v>1500</v>
      </c>
      <c r="G278" s="108">
        <f t="shared" si="41"/>
        <v>0</v>
      </c>
      <c r="H278" s="183">
        <f t="shared" si="32"/>
        <v>0</v>
      </c>
      <c r="J278" s="160"/>
    </row>
    <row r="279" spans="1:10" s="81" customFormat="1" ht="26.4">
      <c r="A279" s="128" t="s">
        <v>75</v>
      </c>
      <c r="B279" s="107" t="s">
        <v>558</v>
      </c>
      <c r="C279" s="110" t="s">
        <v>76</v>
      </c>
      <c r="D279" s="110">
        <v>900100</v>
      </c>
      <c r="E279" s="108">
        <v>1500</v>
      </c>
      <c r="F279" s="167">
        <v>1500</v>
      </c>
      <c r="G279" s="108">
        <v>0</v>
      </c>
      <c r="H279" s="183">
        <f t="shared" si="32"/>
        <v>0</v>
      </c>
      <c r="J279" s="160"/>
    </row>
    <row r="280" spans="1:10" s="81" customFormat="1" ht="52.8">
      <c r="A280" s="128" t="s">
        <v>561</v>
      </c>
      <c r="B280" s="107" t="s">
        <v>559</v>
      </c>
      <c r="C280" s="110"/>
      <c r="D280" s="110"/>
      <c r="E280" s="108">
        <f t="shared" ref="E280:G281" si="42">E281</f>
        <v>3715</v>
      </c>
      <c r="F280" s="167">
        <f t="shared" si="42"/>
        <v>3715</v>
      </c>
      <c r="G280" s="108">
        <f t="shared" si="42"/>
        <v>0</v>
      </c>
      <c r="H280" s="183">
        <f t="shared" si="32"/>
        <v>0</v>
      </c>
      <c r="J280" s="160"/>
    </row>
    <row r="281" spans="1:10" s="81" customFormat="1">
      <c r="A281" s="109" t="s">
        <v>73</v>
      </c>
      <c r="B281" s="107" t="s">
        <v>559</v>
      </c>
      <c r="C281" s="110" t="s">
        <v>74</v>
      </c>
      <c r="D281" s="110"/>
      <c r="E281" s="108">
        <f t="shared" si="42"/>
        <v>3715</v>
      </c>
      <c r="F281" s="167">
        <f t="shared" si="42"/>
        <v>3715</v>
      </c>
      <c r="G281" s="108">
        <f t="shared" si="42"/>
        <v>0</v>
      </c>
      <c r="H281" s="183">
        <f t="shared" si="32"/>
        <v>0</v>
      </c>
      <c r="J281" s="160"/>
    </row>
    <row r="282" spans="1:10" s="81" customFormat="1" ht="26.4">
      <c r="A282" s="128" t="s">
        <v>75</v>
      </c>
      <c r="B282" s="107" t="s">
        <v>559</v>
      </c>
      <c r="C282" s="110" t="s">
        <v>76</v>
      </c>
      <c r="D282" s="110">
        <v>900100</v>
      </c>
      <c r="E282" s="108">
        <v>3715</v>
      </c>
      <c r="F282" s="167">
        <v>3715</v>
      </c>
      <c r="G282" s="108">
        <v>0</v>
      </c>
      <c r="H282" s="183">
        <f t="shared" si="32"/>
        <v>0</v>
      </c>
      <c r="J282" s="160"/>
    </row>
    <row r="283" spans="1:10" s="81" customFormat="1" ht="39.6">
      <c r="A283" s="128" t="s">
        <v>562</v>
      </c>
      <c r="B283" s="107" t="s">
        <v>560</v>
      </c>
      <c r="C283" s="110"/>
      <c r="D283" s="110"/>
      <c r="E283" s="108">
        <f t="shared" ref="E283:G284" si="43">E284</f>
        <v>3500</v>
      </c>
      <c r="F283" s="167">
        <f t="shared" si="43"/>
        <v>3500</v>
      </c>
      <c r="G283" s="108">
        <f t="shared" si="43"/>
        <v>0</v>
      </c>
      <c r="H283" s="183">
        <f t="shared" si="32"/>
        <v>0</v>
      </c>
      <c r="J283" s="160"/>
    </row>
    <row r="284" spans="1:10" s="81" customFormat="1">
      <c r="A284" s="109" t="s">
        <v>73</v>
      </c>
      <c r="B284" s="107" t="s">
        <v>560</v>
      </c>
      <c r="C284" s="110" t="s">
        <v>74</v>
      </c>
      <c r="D284" s="110"/>
      <c r="E284" s="108">
        <f t="shared" si="43"/>
        <v>3500</v>
      </c>
      <c r="F284" s="167">
        <f t="shared" si="43"/>
        <v>3500</v>
      </c>
      <c r="G284" s="108">
        <f t="shared" si="43"/>
        <v>0</v>
      </c>
      <c r="H284" s="183">
        <f t="shared" si="32"/>
        <v>0</v>
      </c>
      <c r="J284" s="160"/>
    </row>
    <row r="285" spans="1:10" s="81" customFormat="1" ht="26.4">
      <c r="A285" s="128" t="s">
        <v>75</v>
      </c>
      <c r="B285" s="107" t="s">
        <v>560</v>
      </c>
      <c r="C285" s="110" t="s">
        <v>76</v>
      </c>
      <c r="D285" s="110">
        <v>900100</v>
      </c>
      <c r="E285" s="108">
        <v>3500</v>
      </c>
      <c r="F285" s="167">
        <v>3500</v>
      </c>
      <c r="G285" s="108">
        <v>0</v>
      </c>
      <c r="H285" s="183">
        <f t="shared" si="32"/>
        <v>0</v>
      </c>
      <c r="J285" s="160"/>
    </row>
    <row r="286" spans="1:10" s="81" customFormat="1" ht="26.4">
      <c r="A286" s="128" t="s">
        <v>641</v>
      </c>
      <c r="B286" s="107" t="s">
        <v>642</v>
      </c>
      <c r="C286" s="110"/>
      <c r="D286" s="110"/>
      <c r="E286" s="108">
        <f t="shared" ref="E286:G287" si="44">E287</f>
        <v>6450</v>
      </c>
      <c r="F286" s="167">
        <f t="shared" si="44"/>
        <v>6450</v>
      </c>
      <c r="G286" s="108">
        <f t="shared" si="44"/>
        <v>0</v>
      </c>
      <c r="H286" s="183">
        <f t="shared" si="32"/>
        <v>0</v>
      </c>
      <c r="J286" s="160"/>
    </row>
    <row r="287" spans="1:10" s="81" customFormat="1">
      <c r="A287" s="109" t="s">
        <v>73</v>
      </c>
      <c r="B287" s="107" t="s">
        <v>642</v>
      </c>
      <c r="C287" s="110" t="s">
        <v>74</v>
      </c>
      <c r="D287" s="110"/>
      <c r="E287" s="108">
        <f t="shared" si="44"/>
        <v>6450</v>
      </c>
      <c r="F287" s="167">
        <f t="shared" si="44"/>
        <v>6450</v>
      </c>
      <c r="G287" s="108">
        <f t="shared" si="44"/>
        <v>0</v>
      </c>
      <c r="H287" s="183">
        <f t="shared" si="32"/>
        <v>0</v>
      </c>
      <c r="J287" s="160"/>
    </row>
    <row r="288" spans="1:10" s="81" customFormat="1" ht="26.4">
      <c r="A288" s="128" t="s">
        <v>75</v>
      </c>
      <c r="B288" s="107" t="s">
        <v>642</v>
      </c>
      <c r="C288" s="110" t="s">
        <v>76</v>
      </c>
      <c r="D288" s="110">
        <v>900100</v>
      </c>
      <c r="E288" s="108">
        <v>6450</v>
      </c>
      <c r="F288" s="167">
        <v>6450</v>
      </c>
      <c r="G288" s="108">
        <v>0</v>
      </c>
      <c r="H288" s="183">
        <f t="shared" si="32"/>
        <v>0</v>
      </c>
      <c r="J288" s="160"/>
    </row>
    <row r="289" spans="1:10" ht="26.4">
      <c r="A289" s="113" t="s">
        <v>429</v>
      </c>
      <c r="B289" s="105" t="s">
        <v>223</v>
      </c>
      <c r="C289" s="110"/>
      <c r="D289" s="110"/>
      <c r="E289" s="102">
        <f>E290+E326+E335+E340+E345+E350</f>
        <v>102531.99999999999</v>
      </c>
      <c r="F289" s="166">
        <f>F290+F326+F335+F340+F345+F350</f>
        <v>102531.99999999999</v>
      </c>
      <c r="G289" s="102">
        <f>G290+G326+G335+G340+G345+G350</f>
        <v>14915.599999999999</v>
      </c>
      <c r="H289" s="181">
        <f t="shared" si="32"/>
        <v>14.54726329341084</v>
      </c>
      <c r="J289" s="160"/>
    </row>
    <row r="290" spans="1:10">
      <c r="A290" s="113" t="s">
        <v>430</v>
      </c>
      <c r="B290" s="105" t="s">
        <v>224</v>
      </c>
      <c r="C290" s="101"/>
      <c r="D290" s="101"/>
      <c r="E290" s="102">
        <f>E291+E303+E307+E313+E317</f>
        <v>66739.199999999997</v>
      </c>
      <c r="F290" s="166">
        <f>F291+F303+F307+F313+F317</f>
        <v>66739.199999999997</v>
      </c>
      <c r="G290" s="102">
        <f>G291+G303+G307+G313+G317</f>
        <v>9042.7999999999993</v>
      </c>
      <c r="H290" s="181">
        <f t="shared" si="32"/>
        <v>13.549458189489835</v>
      </c>
      <c r="J290" s="160"/>
    </row>
    <row r="291" spans="1:10" ht="39.6">
      <c r="A291" s="126" t="s">
        <v>431</v>
      </c>
      <c r="B291" s="105" t="s">
        <v>225</v>
      </c>
      <c r="C291" s="101"/>
      <c r="D291" s="101"/>
      <c r="E291" s="102">
        <f>E295+E292+E298</f>
        <v>677</v>
      </c>
      <c r="F291" s="166">
        <f>F295+F292+F298</f>
        <v>677</v>
      </c>
      <c r="G291" s="102">
        <f>G295+G292+G298</f>
        <v>0</v>
      </c>
      <c r="H291" s="181">
        <f t="shared" si="32"/>
        <v>0</v>
      </c>
      <c r="J291" s="160"/>
    </row>
    <row r="292" spans="1:10" ht="26.4">
      <c r="A292" s="127" t="s">
        <v>436</v>
      </c>
      <c r="B292" s="107" t="s">
        <v>563</v>
      </c>
      <c r="C292" s="110"/>
      <c r="D292" s="110"/>
      <c r="E292" s="108">
        <f t="shared" ref="E292:G293" si="45">E293</f>
        <v>35</v>
      </c>
      <c r="F292" s="167">
        <f t="shared" si="45"/>
        <v>35</v>
      </c>
      <c r="G292" s="108">
        <f t="shared" si="45"/>
        <v>0</v>
      </c>
      <c r="H292" s="183">
        <f t="shared" si="32"/>
        <v>0</v>
      </c>
      <c r="J292" s="160"/>
    </row>
    <row r="293" spans="1:10">
      <c r="A293" s="109" t="s">
        <v>73</v>
      </c>
      <c r="B293" s="107" t="s">
        <v>563</v>
      </c>
      <c r="C293" s="110">
        <v>200</v>
      </c>
      <c r="D293" s="110"/>
      <c r="E293" s="108">
        <f t="shared" si="45"/>
        <v>35</v>
      </c>
      <c r="F293" s="167">
        <f t="shared" si="45"/>
        <v>35</v>
      </c>
      <c r="G293" s="108">
        <f t="shared" si="45"/>
        <v>0</v>
      </c>
      <c r="H293" s="183">
        <f t="shared" si="32"/>
        <v>0</v>
      </c>
      <c r="J293" s="160"/>
    </row>
    <row r="294" spans="1:10" ht="26.4">
      <c r="A294" s="109" t="s">
        <v>75</v>
      </c>
      <c r="B294" s="107" t="s">
        <v>563</v>
      </c>
      <c r="C294" s="110">
        <v>240</v>
      </c>
      <c r="D294" s="110">
        <v>900100</v>
      </c>
      <c r="E294" s="108">
        <v>35</v>
      </c>
      <c r="F294" s="167">
        <v>35</v>
      </c>
      <c r="G294" s="108">
        <v>0</v>
      </c>
      <c r="H294" s="183">
        <f t="shared" si="32"/>
        <v>0</v>
      </c>
      <c r="J294" s="160"/>
    </row>
    <row r="295" spans="1:10" ht="30" customHeight="1">
      <c r="A295" s="133" t="s">
        <v>283</v>
      </c>
      <c r="B295" s="107" t="s">
        <v>284</v>
      </c>
      <c r="C295" s="110"/>
      <c r="D295" s="110"/>
      <c r="E295" s="108">
        <f t="shared" ref="E295:G296" si="46">E296</f>
        <v>12</v>
      </c>
      <c r="F295" s="167">
        <f t="shared" si="46"/>
        <v>12</v>
      </c>
      <c r="G295" s="108">
        <f t="shared" si="46"/>
        <v>0</v>
      </c>
      <c r="H295" s="183">
        <f t="shared" si="32"/>
        <v>0</v>
      </c>
      <c r="J295" s="160"/>
    </row>
    <row r="296" spans="1:10">
      <c r="A296" s="109" t="s">
        <v>73</v>
      </c>
      <c r="B296" s="107" t="s">
        <v>284</v>
      </c>
      <c r="C296" s="110">
        <v>200</v>
      </c>
      <c r="D296" s="110"/>
      <c r="E296" s="108">
        <f t="shared" si="46"/>
        <v>12</v>
      </c>
      <c r="F296" s="167">
        <f t="shared" si="46"/>
        <v>12</v>
      </c>
      <c r="G296" s="108">
        <f t="shared" si="46"/>
        <v>0</v>
      </c>
      <c r="H296" s="183">
        <f t="shared" si="32"/>
        <v>0</v>
      </c>
      <c r="J296" s="160"/>
    </row>
    <row r="297" spans="1:10" ht="18.75" customHeight="1">
      <c r="A297" s="109" t="s">
        <v>75</v>
      </c>
      <c r="B297" s="107" t="s">
        <v>284</v>
      </c>
      <c r="C297" s="110">
        <v>240</v>
      </c>
      <c r="D297" s="110">
        <v>900100</v>
      </c>
      <c r="E297" s="108">
        <v>12</v>
      </c>
      <c r="F297" s="167">
        <v>12</v>
      </c>
      <c r="G297" s="108">
        <v>0</v>
      </c>
      <c r="H297" s="183">
        <f t="shared" si="32"/>
        <v>0</v>
      </c>
      <c r="J297" s="160"/>
    </row>
    <row r="298" spans="1:10" ht="70.5" customHeight="1">
      <c r="A298" s="109" t="s">
        <v>610</v>
      </c>
      <c r="B298" s="107" t="s">
        <v>564</v>
      </c>
      <c r="C298" s="110"/>
      <c r="D298" s="110"/>
      <c r="E298" s="108">
        <f>E299+E301</f>
        <v>630</v>
      </c>
      <c r="F298" s="167">
        <f>F299+F301</f>
        <v>630</v>
      </c>
      <c r="G298" s="108">
        <f>G299+G301</f>
        <v>0</v>
      </c>
      <c r="H298" s="183">
        <f t="shared" si="32"/>
        <v>0</v>
      </c>
      <c r="J298" s="160"/>
    </row>
    <row r="299" spans="1:10" ht="16.95" customHeight="1">
      <c r="A299" s="109" t="s">
        <v>73</v>
      </c>
      <c r="B299" s="107" t="s">
        <v>564</v>
      </c>
      <c r="C299" s="110">
        <v>200</v>
      </c>
      <c r="D299" s="110"/>
      <c r="E299" s="108">
        <f>E300</f>
        <v>330</v>
      </c>
      <c r="F299" s="167">
        <f>F300</f>
        <v>330</v>
      </c>
      <c r="G299" s="108">
        <f>G300</f>
        <v>0</v>
      </c>
      <c r="H299" s="183">
        <f t="shared" si="32"/>
        <v>0</v>
      </c>
      <c r="J299" s="160"/>
    </row>
    <row r="300" spans="1:10" ht="18.75" customHeight="1">
      <c r="A300" s="109" t="s">
        <v>75</v>
      </c>
      <c r="B300" s="107" t="s">
        <v>564</v>
      </c>
      <c r="C300" s="110">
        <v>240</v>
      </c>
      <c r="D300" s="110">
        <v>900100</v>
      </c>
      <c r="E300" s="108">
        <v>330</v>
      </c>
      <c r="F300" s="167">
        <v>330</v>
      </c>
      <c r="G300" s="108">
        <v>0</v>
      </c>
      <c r="H300" s="183">
        <f t="shared" si="32"/>
        <v>0</v>
      </c>
      <c r="J300" s="160"/>
    </row>
    <row r="301" spans="1:10" ht="18.75" customHeight="1">
      <c r="A301" s="109" t="s">
        <v>67</v>
      </c>
      <c r="B301" s="107" t="s">
        <v>564</v>
      </c>
      <c r="C301" s="110">
        <v>600</v>
      </c>
      <c r="D301" s="110"/>
      <c r="E301" s="108">
        <f>E302</f>
        <v>300</v>
      </c>
      <c r="F301" s="167">
        <f>F302</f>
        <v>300</v>
      </c>
      <c r="G301" s="108">
        <f>G302</f>
        <v>0</v>
      </c>
      <c r="H301" s="183">
        <f t="shared" si="32"/>
        <v>0</v>
      </c>
      <c r="J301" s="160"/>
    </row>
    <row r="302" spans="1:10" ht="18.75" customHeight="1">
      <c r="A302" s="109" t="s">
        <v>69</v>
      </c>
      <c r="B302" s="107" t="s">
        <v>564</v>
      </c>
      <c r="C302" s="110">
        <v>610</v>
      </c>
      <c r="D302" s="110">
        <v>900100</v>
      </c>
      <c r="E302" s="108">
        <v>300</v>
      </c>
      <c r="F302" s="167">
        <v>300</v>
      </c>
      <c r="G302" s="108">
        <v>0</v>
      </c>
      <c r="H302" s="183">
        <f t="shared" si="32"/>
        <v>0</v>
      </c>
      <c r="J302" s="160"/>
    </row>
    <row r="303" spans="1:10" ht="26.4">
      <c r="A303" s="126" t="s">
        <v>435</v>
      </c>
      <c r="B303" s="105" t="s">
        <v>226</v>
      </c>
      <c r="C303" s="101"/>
      <c r="D303" s="101"/>
      <c r="E303" s="102">
        <f t="shared" ref="E303:G305" si="47">E304</f>
        <v>100</v>
      </c>
      <c r="F303" s="166">
        <f t="shared" si="47"/>
        <v>100</v>
      </c>
      <c r="G303" s="102">
        <f t="shared" si="47"/>
        <v>0</v>
      </c>
      <c r="H303" s="181">
        <f t="shared" si="32"/>
        <v>0</v>
      </c>
      <c r="J303" s="160"/>
    </row>
    <row r="304" spans="1:10" ht="27" customHeight="1">
      <c r="A304" s="127" t="s">
        <v>285</v>
      </c>
      <c r="B304" s="107" t="s">
        <v>286</v>
      </c>
      <c r="C304" s="110"/>
      <c r="D304" s="110"/>
      <c r="E304" s="108">
        <f t="shared" si="47"/>
        <v>100</v>
      </c>
      <c r="F304" s="167">
        <f t="shared" si="47"/>
        <v>100</v>
      </c>
      <c r="G304" s="108">
        <f t="shared" si="47"/>
        <v>0</v>
      </c>
      <c r="H304" s="183">
        <f t="shared" ref="H304:H367" si="48">G304/F304*100</f>
        <v>0</v>
      </c>
      <c r="J304" s="160"/>
    </row>
    <row r="305" spans="1:10">
      <c r="A305" s="109" t="s">
        <v>73</v>
      </c>
      <c r="B305" s="107" t="s">
        <v>286</v>
      </c>
      <c r="C305" s="110">
        <v>200</v>
      </c>
      <c r="D305" s="110"/>
      <c r="E305" s="108">
        <f t="shared" si="47"/>
        <v>100</v>
      </c>
      <c r="F305" s="167">
        <f t="shared" si="47"/>
        <v>100</v>
      </c>
      <c r="G305" s="108">
        <f t="shared" si="47"/>
        <v>0</v>
      </c>
      <c r="H305" s="183">
        <f t="shared" si="48"/>
        <v>0</v>
      </c>
      <c r="J305" s="160"/>
    </row>
    <row r="306" spans="1:10" ht="26.4">
      <c r="A306" s="109" t="s">
        <v>75</v>
      </c>
      <c r="B306" s="107" t="s">
        <v>286</v>
      </c>
      <c r="C306" s="110">
        <v>240</v>
      </c>
      <c r="D306" s="110">
        <v>900100</v>
      </c>
      <c r="E306" s="108">
        <v>100</v>
      </c>
      <c r="F306" s="167">
        <v>100</v>
      </c>
      <c r="G306" s="108">
        <v>0</v>
      </c>
      <c r="H306" s="183">
        <f t="shared" si="48"/>
        <v>0</v>
      </c>
      <c r="J306" s="160"/>
    </row>
    <row r="307" spans="1:10" ht="39.6">
      <c r="A307" s="126" t="s">
        <v>437</v>
      </c>
      <c r="B307" s="105" t="s">
        <v>227</v>
      </c>
      <c r="C307" s="101"/>
      <c r="D307" s="101"/>
      <c r="E307" s="102">
        <f t="shared" ref="E307:G309" si="49">E308</f>
        <v>39416.199999999997</v>
      </c>
      <c r="F307" s="166">
        <f>F308</f>
        <v>39416.199999999997</v>
      </c>
      <c r="G307" s="102">
        <f t="shared" si="49"/>
        <v>6097.3</v>
      </c>
      <c r="H307" s="181">
        <f t="shared" si="48"/>
        <v>15.469020352037996</v>
      </c>
      <c r="J307" s="160"/>
    </row>
    <row r="308" spans="1:10" ht="19.5" customHeight="1">
      <c r="A308" s="133" t="s">
        <v>228</v>
      </c>
      <c r="B308" s="107" t="s">
        <v>229</v>
      </c>
      <c r="C308" s="110"/>
      <c r="D308" s="110"/>
      <c r="E308" s="108">
        <f>E309+E311</f>
        <v>39416.199999999997</v>
      </c>
      <c r="F308" s="167">
        <f>F309+F311</f>
        <v>39416.199999999997</v>
      </c>
      <c r="G308" s="108">
        <f>G309+G311</f>
        <v>6097.3</v>
      </c>
      <c r="H308" s="183">
        <f t="shared" si="48"/>
        <v>15.469020352037996</v>
      </c>
      <c r="J308" s="160"/>
    </row>
    <row r="309" spans="1:10">
      <c r="A309" s="109" t="s">
        <v>73</v>
      </c>
      <c r="B309" s="107" t="s">
        <v>229</v>
      </c>
      <c r="C309" s="110">
        <v>200</v>
      </c>
      <c r="D309" s="110"/>
      <c r="E309" s="108">
        <f t="shared" si="49"/>
        <v>37910</v>
      </c>
      <c r="F309" s="167">
        <f t="shared" si="49"/>
        <v>37910</v>
      </c>
      <c r="G309" s="108">
        <f t="shared" si="49"/>
        <v>5959.1</v>
      </c>
      <c r="H309" s="183">
        <f t="shared" si="48"/>
        <v>15.719071485096281</v>
      </c>
      <c r="J309" s="160"/>
    </row>
    <row r="310" spans="1:10" ht="26.4">
      <c r="A310" s="109" t="s">
        <v>75</v>
      </c>
      <c r="B310" s="107" t="s">
        <v>229</v>
      </c>
      <c r="C310" s="110">
        <v>240</v>
      </c>
      <c r="D310" s="110">
        <v>900100</v>
      </c>
      <c r="E310" s="108">
        <v>37910</v>
      </c>
      <c r="F310" s="167">
        <v>37910</v>
      </c>
      <c r="G310" s="108">
        <f>5950+9.1</f>
        <v>5959.1</v>
      </c>
      <c r="H310" s="183">
        <f t="shared" si="48"/>
        <v>15.719071485096281</v>
      </c>
      <c r="J310" s="160"/>
    </row>
    <row r="311" spans="1:10" ht="26.4">
      <c r="A311" s="109" t="s">
        <v>67</v>
      </c>
      <c r="B311" s="107" t="s">
        <v>229</v>
      </c>
      <c r="C311" s="110">
        <v>600</v>
      </c>
      <c r="D311" s="110"/>
      <c r="E311" s="108">
        <f>E312</f>
        <v>1506.2</v>
      </c>
      <c r="F311" s="167">
        <f>F312</f>
        <v>1506.2</v>
      </c>
      <c r="G311" s="108">
        <f>G312</f>
        <v>138.19999999999999</v>
      </c>
      <c r="H311" s="183">
        <f t="shared" si="48"/>
        <v>9.1754083123091217</v>
      </c>
      <c r="J311" s="160"/>
    </row>
    <row r="312" spans="1:10">
      <c r="A312" s="109" t="s">
        <v>69</v>
      </c>
      <c r="B312" s="107" t="s">
        <v>229</v>
      </c>
      <c r="C312" s="110">
        <v>610</v>
      </c>
      <c r="D312" s="110">
        <v>900100</v>
      </c>
      <c r="E312" s="116">
        <v>1506.2</v>
      </c>
      <c r="F312" s="168">
        <v>1506.2</v>
      </c>
      <c r="G312" s="116">
        <v>138.19999999999999</v>
      </c>
      <c r="H312" s="183">
        <f t="shared" si="48"/>
        <v>9.1754083123091217</v>
      </c>
      <c r="J312" s="160"/>
    </row>
    <row r="313" spans="1:10" ht="66">
      <c r="A313" s="126" t="s">
        <v>434</v>
      </c>
      <c r="B313" s="105" t="s">
        <v>230</v>
      </c>
      <c r="C313" s="101"/>
      <c r="D313" s="101"/>
      <c r="E313" s="102">
        <f t="shared" ref="E313:G315" si="50">E314</f>
        <v>50</v>
      </c>
      <c r="F313" s="166">
        <f t="shared" si="50"/>
        <v>50</v>
      </c>
      <c r="G313" s="102">
        <f t="shared" si="50"/>
        <v>0</v>
      </c>
      <c r="H313" s="181">
        <f t="shared" si="48"/>
        <v>0</v>
      </c>
      <c r="J313" s="160"/>
    </row>
    <row r="314" spans="1:10" ht="52.8">
      <c r="A314" s="127" t="s">
        <v>433</v>
      </c>
      <c r="B314" s="107" t="s">
        <v>231</v>
      </c>
      <c r="C314" s="110"/>
      <c r="D314" s="110"/>
      <c r="E314" s="108">
        <f t="shared" si="50"/>
        <v>50</v>
      </c>
      <c r="F314" s="167">
        <f t="shared" si="50"/>
        <v>50</v>
      </c>
      <c r="G314" s="108">
        <f t="shared" si="50"/>
        <v>0</v>
      </c>
      <c r="H314" s="183">
        <f t="shared" si="48"/>
        <v>0</v>
      </c>
      <c r="J314" s="160"/>
    </row>
    <row r="315" spans="1:10">
      <c r="A315" s="109" t="s">
        <v>73</v>
      </c>
      <c r="B315" s="107" t="s">
        <v>231</v>
      </c>
      <c r="C315" s="110">
        <v>200</v>
      </c>
      <c r="D315" s="110"/>
      <c r="E315" s="108">
        <f t="shared" si="50"/>
        <v>50</v>
      </c>
      <c r="F315" s="167">
        <f t="shared" si="50"/>
        <v>50</v>
      </c>
      <c r="G315" s="108">
        <f t="shared" si="50"/>
        <v>0</v>
      </c>
      <c r="H315" s="183">
        <f t="shared" si="48"/>
        <v>0</v>
      </c>
      <c r="J315" s="160"/>
    </row>
    <row r="316" spans="1:10" ht="26.4">
      <c r="A316" s="109" t="s">
        <v>75</v>
      </c>
      <c r="B316" s="107" t="s">
        <v>231</v>
      </c>
      <c r="C316" s="110">
        <v>240</v>
      </c>
      <c r="D316" s="110">
        <v>900100</v>
      </c>
      <c r="E316" s="108">
        <v>50</v>
      </c>
      <c r="F316" s="167">
        <v>50</v>
      </c>
      <c r="G316" s="108">
        <v>0</v>
      </c>
      <c r="H316" s="183">
        <f t="shared" si="48"/>
        <v>0</v>
      </c>
      <c r="J316" s="160"/>
    </row>
    <row r="317" spans="1:10">
      <c r="A317" s="103" t="s">
        <v>432</v>
      </c>
      <c r="B317" s="105" t="s">
        <v>279</v>
      </c>
      <c r="C317" s="110"/>
      <c r="D317" s="110"/>
      <c r="E317" s="102">
        <f>E321+E318</f>
        <v>26496</v>
      </c>
      <c r="F317" s="166">
        <f>F321+F318</f>
        <v>26496</v>
      </c>
      <c r="G317" s="102">
        <f>G321+G318</f>
        <v>2945.5</v>
      </c>
      <c r="H317" s="181">
        <f t="shared" si="48"/>
        <v>11.116772342995169</v>
      </c>
      <c r="J317" s="160"/>
    </row>
    <row r="318" spans="1:10" ht="39.6">
      <c r="A318" s="109" t="s">
        <v>275</v>
      </c>
      <c r="B318" s="107" t="s">
        <v>293</v>
      </c>
      <c r="C318" s="110"/>
      <c r="D318" s="110"/>
      <c r="E318" s="108">
        <f t="shared" ref="E318:G319" si="51">E319</f>
        <v>321</v>
      </c>
      <c r="F318" s="167">
        <f t="shared" si="51"/>
        <v>321</v>
      </c>
      <c r="G318" s="108">
        <f t="shared" si="51"/>
        <v>0</v>
      </c>
      <c r="H318" s="183">
        <f t="shared" si="48"/>
        <v>0</v>
      </c>
      <c r="J318" s="160"/>
    </row>
    <row r="319" spans="1:10">
      <c r="A319" s="109" t="s">
        <v>73</v>
      </c>
      <c r="B319" s="107" t="s">
        <v>293</v>
      </c>
      <c r="C319" s="110">
        <v>200</v>
      </c>
      <c r="D319" s="110"/>
      <c r="E319" s="108">
        <f t="shared" si="51"/>
        <v>321</v>
      </c>
      <c r="F319" s="167">
        <f t="shared" si="51"/>
        <v>321</v>
      </c>
      <c r="G319" s="108">
        <f t="shared" si="51"/>
        <v>0</v>
      </c>
      <c r="H319" s="183">
        <f t="shared" si="48"/>
        <v>0</v>
      </c>
      <c r="J319" s="160"/>
    </row>
    <row r="320" spans="1:10" ht="26.4">
      <c r="A320" s="109" t="s">
        <v>75</v>
      </c>
      <c r="B320" s="107" t="s">
        <v>293</v>
      </c>
      <c r="C320" s="110">
        <v>240</v>
      </c>
      <c r="D320" s="110">
        <v>900303</v>
      </c>
      <c r="E320" s="108">
        <v>321</v>
      </c>
      <c r="F320" s="167">
        <v>321</v>
      </c>
      <c r="G320" s="108">
        <v>0</v>
      </c>
      <c r="H320" s="183">
        <f t="shared" si="48"/>
        <v>0</v>
      </c>
      <c r="J320" s="160"/>
    </row>
    <row r="321" spans="1:10" ht="26.4">
      <c r="A321" s="109" t="s">
        <v>198</v>
      </c>
      <c r="B321" s="134" t="s">
        <v>280</v>
      </c>
      <c r="C321" s="110"/>
      <c r="D321" s="110"/>
      <c r="E321" s="108">
        <f>E322+E324</f>
        <v>26175</v>
      </c>
      <c r="F321" s="167">
        <f>F322+F324</f>
        <v>26175</v>
      </c>
      <c r="G321" s="108">
        <f>G322+G324</f>
        <v>2945.5</v>
      </c>
      <c r="H321" s="183">
        <f t="shared" si="48"/>
        <v>11.253104106972302</v>
      </c>
      <c r="J321" s="160"/>
    </row>
    <row r="322" spans="1:10" ht="39.6">
      <c r="A322" s="109" t="s">
        <v>78</v>
      </c>
      <c r="B322" s="134" t="s">
        <v>280</v>
      </c>
      <c r="C322" s="110" t="s">
        <v>79</v>
      </c>
      <c r="D322" s="110"/>
      <c r="E322" s="108">
        <f>E323</f>
        <v>13579.8</v>
      </c>
      <c r="F322" s="167">
        <f>F323</f>
        <v>13579.8</v>
      </c>
      <c r="G322" s="108">
        <f>G323</f>
        <v>2048.1999999999998</v>
      </c>
      <c r="H322" s="183">
        <f t="shared" si="48"/>
        <v>15.082696357825592</v>
      </c>
      <c r="J322" s="160"/>
    </row>
    <row r="323" spans="1:10">
      <c r="A323" s="109" t="s">
        <v>83</v>
      </c>
      <c r="B323" s="134" t="s">
        <v>280</v>
      </c>
      <c r="C323" s="110">
        <v>110</v>
      </c>
      <c r="D323" s="110">
        <v>900100</v>
      </c>
      <c r="E323" s="108">
        <v>13579.8</v>
      </c>
      <c r="F323" s="167">
        <v>13579.8</v>
      </c>
      <c r="G323" s="108">
        <v>2048.1999999999998</v>
      </c>
      <c r="H323" s="183">
        <f t="shared" si="48"/>
        <v>15.082696357825592</v>
      </c>
      <c r="J323" s="160"/>
    </row>
    <row r="324" spans="1:10">
      <c r="A324" s="109" t="s">
        <v>73</v>
      </c>
      <c r="B324" s="134" t="s">
        <v>280</v>
      </c>
      <c r="C324" s="110" t="s">
        <v>74</v>
      </c>
      <c r="D324" s="110"/>
      <c r="E324" s="108">
        <f>E325</f>
        <v>12595.2</v>
      </c>
      <c r="F324" s="167">
        <f>F325</f>
        <v>12595.2</v>
      </c>
      <c r="G324" s="108">
        <f>G325</f>
        <v>897.3</v>
      </c>
      <c r="H324" s="183">
        <f t="shared" si="48"/>
        <v>7.1241425304878039</v>
      </c>
      <c r="J324" s="160"/>
    </row>
    <row r="325" spans="1:10" ht="22.65" customHeight="1">
      <c r="A325" s="109" t="s">
        <v>75</v>
      </c>
      <c r="B325" s="134" t="s">
        <v>280</v>
      </c>
      <c r="C325" s="110" t="s">
        <v>76</v>
      </c>
      <c r="D325" s="110">
        <v>900100</v>
      </c>
      <c r="E325" s="108">
        <v>12595.2</v>
      </c>
      <c r="F325" s="167">
        <v>12595.2</v>
      </c>
      <c r="G325" s="108">
        <v>897.3</v>
      </c>
      <c r="H325" s="183">
        <f t="shared" si="48"/>
        <v>7.1241425304878039</v>
      </c>
      <c r="J325" s="160"/>
    </row>
    <row r="326" spans="1:10" ht="39.6">
      <c r="A326" s="113" t="s">
        <v>612</v>
      </c>
      <c r="B326" s="105" t="s">
        <v>232</v>
      </c>
      <c r="C326" s="101"/>
      <c r="D326" s="101"/>
      <c r="E326" s="102">
        <f>E327+E331</f>
        <v>2170</v>
      </c>
      <c r="F326" s="166">
        <f>F327+F331</f>
        <v>2170</v>
      </c>
      <c r="G326" s="102">
        <f>G327+G331</f>
        <v>0</v>
      </c>
      <c r="H326" s="181">
        <f t="shared" si="48"/>
        <v>0</v>
      </c>
      <c r="J326" s="160"/>
    </row>
    <row r="327" spans="1:10" ht="39.6">
      <c r="A327" s="126" t="s">
        <v>613</v>
      </c>
      <c r="B327" s="105" t="s">
        <v>233</v>
      </c>
      <c r="C327" s="101"/>
      <c r="D327" s="101"/>
      <c r="E327" s="102">
        <f t="shared" ref="E327:G329" si="52">E328</f>
        <v>2000</v>
      </c>
      <c r="F327" s="166">
        <f t="shared" si="52"/>
        <v>2000</v>
      </c>
      <c r="G327" s="102">
        <f t="shared" si="52"/>
        <v>0</v>
      </c>
      <c r="H327" s="181">
        <f t="shared" si="48"/>
        <v>0</v>
      </c>
      <c r="J327" s="160"/>
    </row>
    <row r="328" spans="1:10" ht="26.4">
      <c r="A328" s="127" t="s">
        <v>320</v>
      </c>
      <c r="B328" s="107" t="s">
        <v>552</v>
      </c>
      <c r="C328" s="110"/>
      <c r="D328" s="110"/>
      <c r="E328" s="108">
        <f t="shared" si="52"/>
        <v>2000</v>
      </c>
      <c r="F328" s="167">
        <f t="shared" si="52"/>
        <v>2000</v>
      </c>
      <c r="G328" s="108">
        <f t="shared" si="52"/>
        <v>0</v>
      </c>
      <c r="H328" s="183">
        <f t="shared" si="48"/>
        <v>0</v>
      </c>
      <c r="J328" s="160"/>
    </row>
    <row r="329" spans="1:10">
      <c r="A329" s="109" t="s">
        <v>73</v>
      </c>
      <c r="B329" s="107" t="s">
        <v>552</v>
      </c>
      <c r="C329" s="110" t="s">
        <v>74</v>
      </c>
      <c r="D329" s="110"/>
      <c r="E329" s="108">
        <f t="shared" si="52"/>
        <v>2000</v>
      </c>
      <c r="F329" s="167">
        <f t="shared" si="52"/>
        <v>2000</v>
      </c>
      <c r="G329" s="108">
        <f t="shared" si="52"/>
        <v>0</v>
      </c>
      <c r="H329" s="183">
        <f t="shared" si="48"/>
        <v>0</v>
      </c>
      <c r="J329" s="160"/>
    </row>
    <row r="330" spans="1:10" ht="26.4">
      <c r="A330" s="109" t="s">
        <v>75</v>
      </c>
      <c r="B330" s="107" t="s">
        <v>552</v>
      </c>
      <c r="C330" s="110" t="s">
        <v>76</v>
      </c>
      <c r="D330" s="110">
        <v>900100</v>
      </c>
      <c r="E330" s="108">
        <v>2000</v>
      </c>
      <c r="F330" s="167">
        <v>2000</v>
      </c>
      <c r="G330" s="108">
        <v>0</v>
      </c>
      <c r="H330" s="183">
        <f t="shared" si="48"/>
        <v>0</v>
      </c>
      <c r="J330" s="160"/>
    </row>
    <row r="331" spans="1:10" s="79" customFormat="1" ht="52.8">
      <c r="A331" s="103" t="s">
        <v>567</v>
      </c>
      <c r="B331" s="105" t="s">
        <v>568</v>
      </c>
      <c r="C331" s="101"/>
      <c r="D331" s="101"/>
      <c r="E331" s="102">
        <f t="shared" ref="E331:G333" si="53">E332</f>
        <v>170</v>
      </c>
      <c r="F331" s="166">
        <f t="shared" si="53"/>
        <v>170</v>
      </c>
      <c r="G331" s="102">
        <f t="shared" si="53"/>
        <v>0</v>
      </c>
      <c r="H331" s="181">
        <f t="shared" si="48"/>
        <v>0</v>
      </c>
      <c r="J331" s="160"/>
    </row>
    <row r="332" spans="1:10" ht="26.4">
      <c r="A332" s="109" t="s">
        <v>320</v>
      </c>
      <c r="B332" s="107" t="s">
        <v>569</v>
      </c>
      <c r="C332" s="110"/>
      <c r="D332" s="110"/>
      <c r="E332" s="108">
        <f t="shared" si="53"/>
        <v>170</v>
      </c>
      <c r="F332" s="167">
        <f t="shared" si="53"/>
        <v>170</v>
      </c>
      <c r="G332" s="108">
        <f t="shared" si="53"/>
        <v>0</v>
      </c>
      <c r="H332" s="183">
        <f t="shared" si="48"/>
        <v>0</v>
      </c>
      <c r="J332" s="160"/>
    </row>
    <row r="333" spans="1:10">
      <c r="A333" s="109" t="s">
        <v>73</v>
      </c>
      <c r="B333" s="107" t="s">
        <v>569</v>
      </c>
      <c r="C333" s="110" t="s">
        <v>74</v>
      </c>
      <c r="D333" s="110"/>
      <c r="E333" s="108">
        <f t="shared" si="53"/>
        <v>170</v>
      </c>
      <c r="F333" s="167">
        <f t="shared" si="53"/>
        <v>170</v>
      </c>
      <c r="G333" s="108">
        <f t="shared" si="53"/>
        <v>0</v>
      </c>
      <c r="H333" s="183">
        <f t="shared" si="48"/>
        <v>0</v>
      </c>
      <c r="J333" s="160"/>
    </row>
    <row r="334" spans="1:10" ht="26.4">
      <c r="A334" s="109" t="s">
        <v>75</v>
      </c>
      <c r="B334" s="107" t="s">
        <v>569</v>
      </c>
      <c r="C334" s="110" t="s">
        <v>76</v>
      </c>
      <c r="D334" s="110">
        <v>900100</v>
      </c>
      <c r="E334" s="108">
        <v>170</v>
      </c>
      <c r="F334" s="167">
        <v>170</v>
      </c>
      <c r="G334" s="108">
        <v>0</v>
      </c>
      <c r="H334" s="183">
        <f t="shared" si="48"/>
        <v>0</v>
      </c>
      <c r="J334" s="160"/>
    </row>
    <row r="335" spans="1:10" ht="26.4">
      <c r="A335" s="113" t="s">
        <v>297</v>
      </c>
      <c r="B335" s="105" t="s">
        <v>235</v>
      </c>
      <c r="C335" s="101"/>
      <c r="D335" s="101"/>
      <c r="E335" s="102">
        <f>E336</f>
        <v>6979.2</v>
      </c>
      <c r="F335" s="166">
        <f>F336</f>
        <v>6979.2</v>
      </c>
      <c r="G335" s="102">
        <f>G336</f>
        <v>646.29999999999995</v>
      </c>
      <c r="H335" s="181">
        <f t="shared" si="48"/>
        <v>9.2603736817973399</v>
      </c>
      <c r="J335" s="160"/>
    </row>
    <row r="336" spans="1:10" ht="66">
      <c r="A336" s="126" t="s">
        <v>438</v>
      </c>
      <c r="B336" s="105" t="s">
        <v>236</v>
      </c>
      <c r="C336" s="101"/>
      <c r="D336" s="101"/>
      <c r="E336" s="102">
        <f t="shared" ref="E336:G338" si="54">E337</f>
        <v>6979.2</v>
      </c>
      <c r="F336" s="166">
        <f t="shared" si="54"/>
        <v>6979.2</v>
      </c>
      <c r="G336" s="102">
        <f t="shared" si="54"/>
        <v>646.29999999999995</v>
      </c>
      <c r="H336" s="181">
        <f t="shared" si="48"/>
        <v>9.2603736817973399</v>
      </c>
      <c r="J336" s="160"/>
    </row>
    <row r="337" spans="1:10" ht="26.4">
      <c r="A337" s="109" t="s">
        <v>615</v>
      </c>
      <c r="B337" s="107" t="s">
        <v>605</v>
      </c>
      <c r="C337" s="110"/>
      <c r="D337" s="110"/>
      <c r="E337" s="108">
        <f t="shared" si="54"/>
        <v>6979.2</v>
      </c>
      <c r="F337" s="167">
        <f t="shared" si="54"/>
        <v>6979.2</v>
      </c>
      <c r="G337" s="108">
        <f t="shared" si="54"/>
        <v>646.29999999999995</v>
      </c>
      <c r="H337" s="183">
        <f t="shared" si="48"/>
        <v>9.2603736817973399</v>
      </c>
      <c r="J337" s="160"/>
    </row>
    <row r="338" spans="1:10">
      <c r="A338" s="109" t="s">
        <v>73</v>
      </c>
      <c r="B338" s="107" t="s">
        <v>605</v>
      </c>
      <c r="C338" s="110" t="s">
        <v>74</v>
      </c>
      <c r="D338" s="110"/>
      <c r="E338" s="108">
        <f t="shared" si="54"/>
        <v>6979.2</v>
      </c>
      <c r="F338" s="167">
        <f t="shared" si="54"/>
        <v>6979.2</v>
      </c>
      <c r="G338" s="108">
        <f t="shared" si="54"/>
        <v>646.29999999999995</v>
      </c>
      <c r="H338" s="183">
        <f t="shared" si="48"/>
        <v>9.2603736817973399</v>
      </c>
      <c r="J338" s="160"/>
    </row>
    <row r="339" spans="1:10" ht="20.25" customHeight="1">
      <c r="A339" s="109" t="s">
        <v>75</v>
      </c>
      <c r="B339" s="107" t="s">
        <v>605</v>
      </c>
      <c r="C339" s="110" t="s">
        <v>76</v>
      </c>
      <c r="D339" s="110">
        <v>900100</v>
      </c>
      <c r="E339" s="108">
        <v>6979.2</v>
      </c>
      <c r="F339" s="167">
        <v>6979.2</v>
      </c>
      <c r="G339" s="108">
        <v>646.29999999999995</v>
      </c>
      <c r="H339" s="183">
        <f t="shared" si="48"/>
        <v>9.2603736817973399</v>
      </c>
      <c r="J339" s="160"/>
    </row>
    <row r="340" spans="1:10" ht="31.65" customHeight="1">
      <c r="A340" s="113" t="s">
        <v>296</v>
      </c>
      <c r="B340" s="105" t="s">
        <v>237</v>
      </c>
      <c r="C340" s="101"/>
      <c r="D340" s="101"/>
      <c r="E340" s="102">
        <f t="shared" ref="E340:G343" si="55">E341</f>
        <v>600.4</v>
      </c>
      <c r="F340" s="166">
        <f t="shared" si="55"/>
        <v>600.4</v>
      </c>
      <c r="G340" s="102">
        <f t="shared" si="55"/>
        <v>56.5</v>
      </c>
      <c r="H340" s="181">
        <f t="shared" si="48"/>
        <v>9.4103930712858102</v>
      </c>
      <c r="J340" s="160"/>
    </row>
    <row r="341" spans="1:10" ht="30" customHeight="1">
      <c r="A341" s="126" t="s">
        <v>439</v>
      </c>
      <c r="B341" s="105" t="s">
        <v>238</v>
      </c>
      <c r="C341" s="101"/>
      <c r="D341" s="101"/>
      <c r="E341" s="102">
        <f>E342</f>
        <v>600.4</v>
      </c>
      <c r="F341" s="166">
        <f>F342</f>
        <v>600.4</v>
      </c>
      <c r="G341" s="102">
        <f>G342</f>
        <v>56.5</v>
      </c>
      <c r="H341" s="181">
        <f t="shared" si="48"/>
        <v>9.4103930712858102</v>
      </c>
      <c r="J341" s="160"/>
    </row>
    <row r="342" spans="1:10" ht="16.5" customHeight="1">
      <c r="A342" s="127" t="s">
        <v>239</v>
      </c>
      <c r="B342" s="107" t="s">
        <v>240</v>
      </c>
      <c r="C342" s="110"/>
      <c r="D342" s="110"/>
      <c r="E342" s="108">
        <f t="shared" si="55"/>
        <v>600.4</v>
      </c>
      <c r="F342" s="167">
        <f t="shared" si="55"/>
        <v>600.4</v>
      </c>
      <c r="G342" s="108">
        <f t="shared" si="55"/>
        <v>56.5</v>
      </c>
      <c r="H342" s="183">
        <f t="shared" si="48"/>
        <v>9.4103930712858102</v>
      </c>
      <c r="J342" s="160"/>
    </row>
    <row r="343" spans="1:10">
      <c r="A343" s="109" t="s">
        <v>73</v>
      </c>
      <c r="B343" s="107" t="s">
        <v>240</v>
      </c>
      <c r="C343" s="110">
        <v>200</v>
      </c>
      <c r="D343" s="110"/>
      <c r="E343" s="108">
        <f t="shared" si="55"/>
        <v>600.4</v>
      </c>
      <c r="F343" s="167">
        <f t="shared" si="55"/>
        <v>600.4</v>
      </c>
      <c r="G343" s="108">
        <f t="shared" si="55"/>
        <v>56.5</v>
      </c>
      <c r="H343" s="183">
        <f t="shared" si="48"/>
        <v>9.4103930712858102</v>
      </c>
      <c r="J343" s="160"/>
    </row>
    <row r="344" spans="1:10" ht="26.4">
      <c r="A344" s="109" t="s">
        <v>75</v>
      </c>
      <c r="B344" s="107" t="s">
        <v>240</v>
      </c>
      <c r="C344" s="110">
        <v>240</v>
      </c>
      <c r="D344" s="110">
        <v>900100</v>
      </c>
      <c r="E344" s="108">
        <v>600.4</v>
      </c>
      <c r="F344" s="167">
        <v>600.4</v>
      </c>
      <c r="G344" s="108">
        <v>56.5</v>
      </c>
      <c r="H344" s="183">
        <f t="shared" si="48"/>
        <v>9.4103930712858102</v>
      </c>
      <c r="J344" s="160"/>
    </row>
    <row r="345" spans="1:10" ht="26.4">
      <c r="A345" s="113" t="s">
        <v>440</v>
      </c>
      <c r="B345" s="105" t="s">
        <v>241</v>
      </c>
      <c r="C345" s="101"/>
      <c r="D345" s="101"/>
      <c r="E345" s="102">
        <f t="shared" ref="E345:G348" si="56">E346</f>
        <v>51</v>
      </c>
      <c r="F345" s="166">
        <f t="shared" si="56"/>
        <v>51</v>
      </c>
      <c r="G345" s="102">
        <f t="shared" si="56"/>
        <v>0</v>
      </c>
      <c r="H345" s="181">
        <f t="shared" si="48"/>
        <v>0</v>
      </c>
      <c r="J345" s="160"/>
    </row>
    <row r="346" spans="1:10" ht="26.4">
      <c r="A346" s="126" t="s">
        <v>441</v>
      </c>
      <c r="B346" s="105" t="s">
        <v>242</v>
      </c>
      <c r="C346" s="101"/>
      <c r="D346" s="101"/>
      <c r="E346" s="102">
        <f t="shared" si="56"/>
        <v>51</v>
      </c>
      <c r="F346" s="166">
        <f t="shared" si="56"/>
        <v>51</v>
      </c>
      <c r="G346" s="102">
        <f t="shared" si="56"/>
        <v>0</v>
      </c>
      <c r="H346" s="181">
        <f t="shared" si="48"/>
        <v>0</v>
      </c>
      <c r="J346" s="160"/>
    </row>
    <row r="347" spans="1:10" ht="24.75" customHeight="1">
      <c r="A347" s="127" t="s">
        <v>234</v>
      </c>
      <c r="B347" s="107" t="s">
        <v>442</v>
      </c>
      <c r="C347" s="110"/>
      <c r="D347" s="110"/>
      <c r="E347" s="108">
        <f t="shared" si="56"/>
        <v>51</v>
      </c>
      <c r="F347" s="167">
        <f t="shared" si="56"/>
        <v>51</v>
      </c>
      <c r="G347" s="108">
        <f t="shared" si="56"/>
        <v>0</v>
      </c>
      <c r="H347" s="183">
        <f t="shared" si="48"/>
        <v>0</v>
      </c>
      <c r="J347" s="160"/>
    </row>
    <row r="348" spans="1:10">
      <c r="A348" s="109" t="s">
        <v>73</v>
      </c>
      <c r="B348" s="107" t="s">
        <v>442</v>
      </c>
      <c r="C348" s="110">
        <v>200</v>
      </c>
      <c r="D348" s="110"/>
      <c r="E348" s="108">
        <f t="shared" si="56"/>
        <v>51</v>
      </c>
      <c r="F348" s="167">
        <f t="shared" si="56"/>
        <v>51</v>
      </c>
      <c r="G348" s="108">
        <f t="shared" si="56"/>
        <v>0</v>
      </c>
      <c r="H348" s="183">
        <f t="shared" si="48"/>
        <v>0</v>
      </c>
      <c r="J348" s="160"/>
    </row>
    <row r="349" spans="1:10" ht="26.4">
      <c r="A349" s="109" t="s">
        <v>75</v>
      </c>
      <c r="B349" s="107" t="s">
        <v>442</v>
      </c>
      <c r="C349" s="110">
        <v>240</v>
      </c>
      <c r="D349" s="110">
        <v>900100</v>
      </c>
      <c r="E349" s="108">
        <v>51</v>
      </c>
      <c r="F349" s="167">
        <v>51</v>
      </c>
      <c r="G349" s="108">
        <v>0</v>
      </c>
      <c r="H349" s="183">
        <f t="shared" si="48"/>
        <v>0</v>
      </c>
      <c r="J349" s="160"/>
    </row>
    <row r="350" spans="1:10">
      <c r="A350" s="103" t="s">
        <v>89</v>
      </c>
      <c r="B350" s="105" t="s">
        <v>310</v>
      </c>
      <c r="C350" s="101"/>
      <c r="D350" s="101"/>
      <c r="E350" s="102">
        <f t="shared" ref="E350:G351" si="57">E351</f>
        <v>25992.2</v>
      </c>
      <c r="F350" s="166">
        <f t="shared" si="57"/>
        <v>25992.2</v>
      </c>
      <c r="G350" s="102">
        <f t="shared" si="57"/>
        <v>5170.0000000000009</v>
      </c>
      <c r="H350" s="181">
        <f t="shared" si="48"/>
        <v>19.890582559383201</v>
      </c>
      <c r="J350" s="160"/>
    </row>
    <row r="351" spans="1:10" ht="26.4">
      <c r="A351" s="103" t="s">
        <v>278</v>
      </c>
      <c r="B351" s="105" t="s">
        <v>311</v>
      </c>
      <c r="C351" s="101"/>
      <c r="D351" s="101"/>
      <c r="E351" s="102">
        <f t="shared" si="57"/>
        <v>25992.2</v>
      </c>
      <c r="F351" s="166">
        <f t="shared" si="57"/>
        <v>25992.2</v>
      </c>
      <c r="G351" s="102">
        <f t="shared" si="57"/>
        <v>5170.0000000000009</v>
      </c>
      <c r="H351" s="181">
        <f t="shared" si="48"/>
        <v>19.890582559383201</v>
      </c>
      <c r="J351" s="160"/>
    </row>
    <row r="352" spans="1:10">
      <c r="A352" s="109" t="s">
        <v>312</v>
      </c>
      <c r="B352" s="107" t="s">
        <v>313</v>
      </c>
      <c r="C352" s="110"/>
      <c r="D352" s="110"/>
      <c r="E352" s="108">
        <f>E353+E357+E355</f>
        <v>25992.2</v>
      </c>
      <c r="F352" s="167">
        <f>F353+F357+F355</f>
        <v>25992.2</v>
      </c>
      <c r="G352" s="108">
        <f>G353+G357+G355</f>
        <v>5170.0000000000009</v>
      </c>
      <c r="H352" s="183">
        <f t="shared" si="48"/>
        <v>19.890582559383201</v>
      </c>
      <c r="J352" s="160"/>
    </row>
    <row r="353" spans="1:10" ht="39.6">
      <c r="A353" s="109" t="s">
        <v>78</v>
      </c>
      <c r="B353" s="107" t="s">
        <v>313</v>
      </c>
      <c r="C353" s="110" t="s">
        <v>79</v>
      </c>
      <c r="D353" s="110"/>
      <c r="E353" s="108">
        <f>E354</f>
        <v>23239.3</v>
      </c>
      <c r="F353" s="167">
        <f>F354</f>
        <v>23239.3</v>
      </c>
      <c r="G353" s="108">
        <f>G354</f>
        <v>4818.8</v>
      </c>
      <c r="H353" s="183">
        <f t="shared" si="48"/>
        <v>20.735564324226637</v>
      </c>
      <c r="J353" s="160"/>
    </row>
    <row r="354" spans="1:10">
      <c r="A354" s="109" t="s">
        <v>83</v>
      </c>
      <c r="B354" s="107" t="s">
        <v>313</v>
      </c>
      <c r="C354" s="110" t="s">
        <v>84</v>
      </c>
      <c r="D354" s="110">
        <v>900100</v>
      </c>
      <c r="E354" s="108">
        <v>23239.3</v>
      </c>
      <c r="F354" s="167">
        <v>23239.3</v>
      </c>
      <c r="G354" s="108">
        <v>4818.8</v>
      </c>
      <c r="H354" s="183">
        <f t="shared" si="48"/>
        <v>20.735564324226637</v>
      </c>
      <c r="J354" s="160"/>
    </row>
    <row r="355" spans="1:10">
      <c r="A355" s="109" t="s">
        <v>73</v>
      </c>
      <c r="B355" s="107" t="s">
        <v>313</v>
      </c>
      <c r="C355" s="110">
        <v>200</v>
      </c>
      <c r="D355" s="110"/>
      <c r="E355" s="108">
        <f>E356</f>
        <v>2665.4</v>
      </c>
      <c r="F355" s="167">
        <f>F356</f>
        <v>2665.4</v>
      </c>
      <c r="G355" s="108">
        <f>G356</f>
        <v>330.6</v>
      </c>
      <c r="H355" s="183">
        <f t="shared" si="48"/>
        <v>12.403391611015232</v>
      </c>
      <c r="J355" s="160"/>
    </row>
    <row r="356" spans="1:10" ht="26.4">
      <c r="A356" s="109" t="s">
        <v>75</v>
      </c>
      <c r="B356" s="107" t="s">
        <v>313</v>
      </c>
      <c r="C356" s="110">
        <v>240</v>
      </c>
      <c r="D356" s="110">
        <v>900100</v>
      </c>
      <c r="E356" s="177">
        <v>2665.4</v>
      </c>
      <c r="F356" s="178">
        <v>2665.4</v>
      </c>
      <c r="G356" s="177">
        <v>330.6</v>
      </c>
      <c r="H356" s="183">
        <f t="shared" si="48"/>
        <v>12.403391611015232</v>
      </c>
      <c r="J356" s="160"/>
    </row>
    <row r="357" spans="1:10">
      <c r="A357" s="109" t="s">
        <v>85</v>
      </c>
      <c r="B357" s="107" t="s">
        <v>313</v>
      </c>
      <c r="C357" s="110" t="s">
        <v>86</v>
      </c>
      <c r="D357" s="110"/>
      <c r="E357" s="108">
        <f>E358</f>
        <v>87.5</v>
      </c>
      <c r="F357" s="167">
        <f>F358</f>
        <v>87.5</v>
      </c>
      <c r="G357" s="108">
        <f>G358</f>
        <v>20.6</v>
      </c>
      <c r="H357" s="183">
        <f t="shared" si="48"/>
        <v>23.542857142857144</v>
      </c>
      <c r="J357" s="160"/>
    </row>
    <row r="358" spans="1:10">
      <c r="A358" s="109" t="s">
        <v>87</v>
      </c>
      <c r="B358" s="107" t="s">
        <v>313</v>
      </c>
      <c r="C358" s="110" t="s">
        <v>88</v>
      </c>
      <c r="D358" s="110">
        <v>900100</v>
      </c>
      <c r="E358" s="108">
        <v>87.5</v>
      </c>
      <c r="F358" s="167">
        <v>87.5</v>
      </c>
      <c r="G358" s="108">
        <v>20.6</v>
      </c>
      <c r="H358" s="183">
        <f t="shared" si="48"/>
        <v>23.542857142857144</v>
      </c>
      <c r="J358" s="160"/>
    </row>
    <row r="359" spans="1:10" s="81" customFormat="1">
      <c r="A359" s="113" t="s">
        <v>443</v>
      </c>
      <c r="B359" s="105" t="s">
        <v>180</v>
      </c>
      <c r="C359" s="101"/>
      <c r="D359" s="101"/>
      <c r="E359" s="102">
        <f>E360+E370</f>
        <v>30911.599999999999</v>
      </c>
      <c r="F359" s="166">
        <f>F360+F370</f>
        <v>30911.599999999999</v>
      </c>
      <c r="G359" s="102">
        <f>G360+G370</f>
        <v>5421.1</v>
      </c>
      <c r="H359" s="181">
        <f t="shared" si="48"/>
        <v>17.537429314561525</v>
      </c>
      <c r="J359" s="160"/>
    </row>
    <row r="360" spans="1:10" s="81" customFormat="1">
      <c r="A360" s="113" t="s">
        <v>444</v>
      </c>
      <c r="B360" s="105" t="s">
        <v>181</v>
      </c>
      <c r="C360" s="101"/>
      <c r="D360" s="101"/>
      <c r="E360" s="102">
        <f t="shared" ref="E360:G362" si="58">E361</f>
        <v>3006.6000000000004</v>
      </c>
      <c r="F360" s="166">
        <f t="shared" si="58"/>
        <v>3006.6000000000004</v>
      </c>
      <c r="G360" s="102">
        <f t="shared" si="58"/>
        <v>2630.7</v>
      </c>
      <c r="H360" s="181">
        <f t="shared" si="48"/>
        <v>87.497505487926546</v>
      </c>
      <c r="J360" s="160"/>
    </row>
    <row r="361" spans="1:10" s="81" customFormat="1" ht="39.6">
      <c r="A361" s="113" t="s">
        <v>445</v>
      </c>
      <c r="B361" s="105" t="s">
        <v>182</v>
      </c>
      <c r="C361" s="101"/>
      <c r="D361" s="101"/>
      <c r="E361" s="102">
        <f>E362+E367</f>
        <v>3006.6000000000004</v>
      </c>
      <c r="F361" s="166">
        <f>F362+F367</f>
        <v>3006.6000000000004</v>
      </c>
      <c r="G361" s="102">
        <f>G362+G367</f>
        <v>2630.7</v>
      </c>
      <c r="H361" s="181">
        <f t="shared" si="48"/>
        <v>87.497505487926546</v>
      </c>
      <c r="J361" s="160"/>
    </row>
    <row r="362" spans="1:10" s="81" customFormat="1">
      <c r="A362" s="133" t="s">
        <v>183</v>
      </c>
      <c r="B362" s="107" t="s">
        <v>184</v>
      </c>
      <c r="C362" s="110"/>
      <c r="D362" s="110"/>
      <c r="E362" s="108">
        <f t="shared" si="58"/>
        <v>2630.8</v>
      </c>
      <c r="F362" s="167">
        <f t="shared" si="58"/>
        <v>2630.8</v>
      </c>
      <c r="G362" s="108">
        <f t="shared" si="58"/>
        <v>2630.7</v>
      </c>
      <c r="H362" s="183">
        <f t="shared" si="48"/>
        <v>99.996198874866948</v>
      </c>
      <c r="J362" s="160"/>
    </row>
    <row r="363" spans="1:10" s="81" customFormat="1">
      <c r="A363" s="118" t="s">
        <v>63</v>
      </c>
      <c r="B363" s="107" t="s">
        <v>184</v>
      </c>
      <c r="C363" s="115" t="s">
        <v>64</v>
      </c>
      <c r="D363" s="115"/>
      <c r="E363" s="108">
        <f>E365+E366+E364</f>
        <v>2630.8</v>
      </c>
      <c r="F363" s="167">
        <f>F365+F366+F364</f>
        <v>2630.8</v>
      </c>
      <c r="G363" s="108">
        <f>G365+G366+G364</f>
        <v>2630.7</v>
      </c>
      <c r="H363" s="183">
        <f t="shared" si="48"/>
        <v>99.996198874866948</v>
      </c>
      <c r="J363" s="160"/>
    </row>
    <row r="364" spans="1:10" s="81" customFormat="1">
      <c r="A364" s="118" t="s">
        <v>65</v>
      </c>
      <c r="B364" s="107" t="s">
        <v>184</v>
      </c>
      <c r="C364" s="115" t="s">
        <v>66</v>
      </c>
      <c r="D364" s="115" t="s">
        <v>289</v>
      </c>
      <c r="E364" s="116">
        <v>257.8</v>
      </c>
      <c r="F364" s="168">
        <v>257.8</v>
      </c>
      <c r="G364" s="116">
        <v>257.7</v>
      </c>
      <c r="H364" s="183">
        <f t="shared" si="48"/>
        <v>99.961210240496499</v>
      </c>
      <c r="J364" s="160"/>
    </row>
    <row r="365" spans="1:10" s="81" customFormat="1">
      <c r="A365" s="118" t="s">
        <v>65</v>
      </c>
      <c r="B365" s="107" t="s">
        <v>184</v>
      </c>
      <c r="C365" s="115" t="s">
        <v>66</v>
      </c>
      <c r="D365" s="115" t="s">
        <v>247</v>
      </c>
      <c r="E365" s="116">
        <v>1186.5</v>
      </c>
      <c r="F365" s="168">
        <v>1186.5</v>
      </c>
      <c r="G365" s="116">
        <v>1186.5</v>
      </c>
      <c r="H365" s="183">
        <f t="shared" si="48"/>
        <v>100</v>
      </c>
      <c r="J365" s="160"/>
    </row>
    <row r="366" spans="1:10" s="81" customFormat="1">
      <c r="A366" s="118" t="s">
        <v>65</v>
      </c>
      <c r="B366" s="107" t="s">
        <v>184</v>
      </c>
      <c r="C366" s="115" t="s">
        <v>66</v>
      </c>
      <c r="D366" s="115" t="s">
        <v>246</v>
      </c>
      <c r="E366" s="116">
        <v>1186.5</v>
      </c>
      <c r="F366" s="168">
        <v>1186.5</v>
      </c>
      <c r="G366" s="116">
        <v>1186.5</v>
      </c>
      <c r="H366" s="183">
        <f t="shared" si="48"/>
        <v>100</v>
      </c>
      <c r="J366" s="160"/>
    </row>
    <row r="367" spans="1:10" s="81" customFormat="1" ht="26.4">
      <c r="A367" s="118" t="s">
        <v>617</v>
      </c>
      <c r="B367" s="107" t="s">
        <v>618</v>
      </c>
      <c r="C367" s="115"/>
      <c r="D367" s="115"/>
      <c r="E367" s="116">
        <f t="shared" ref="E367:G368" si="59">E368</f>
        <v>375.8</v>
      </c>
      <c r="F367" s="168">
        <f t="shared" si="59"/>
        <v>375.8</v>
      </c>
      <c r="G367" s="116">
        <f t="shared" si="59"/>
        <v>0</v>
      </c>
      <c r="H367" s="183">
        <f t="shared" si="48"/>
        <v>0</v>
      </c>
      <c r="J367" s="160"/>
    </row>
    <row r="368" spans="1:10" s="81" customFormat="1">
      <c r="A368" s="118" t="s">
        <v>63</v>
      </c>
      <c r="B368" s="107" t="s">
        <v>618</v>
      </c>
      <c r="C368" s="115" t="s">
        <v>64</v>
      </c>
      <c r="D368" s="115"/>
      <c r="E368" s="116">
        <f t="shared" si="59"/>
        <v>375.8</v>
      </c>
      <c r="F368" s="168">
        <f t="shared" si="59"/>
        <v>375.8</v>
      </c>
      <c r="G368" s="116">
        <f t="shared" si="59"/>
        <v>0</v>
      </c>
      <c r="H368" s="183">
        <f t="shared" ref="H368:H431" si="60">G368/F368*100</f>
        <v>0</v>
      </c>
      <c r="J368" s="160"/>
    </row>
    <row r="369" spans="1:10" s="81" customFormat="1">
      <c r="A369" s="118" t="s">
        <v>65</v>
      </c>
      <c r="B369" s="107" t="s">
        <v>618</v>
      </c>
      <c r="C369" s="115" t="s">
        <v>66</v>
      </c>
      <c r="D369" s="115" t="s">
        <v>246</v>
      </c>
      <c r="E369" s="116">
        <v>375.8</v>
      </c>
      <c r="F369" s="168">
        <v>375.8</v>
      </c>
      <c r="G369" s="116">
        <v>0</v>
      </c>
      <c r="H369" s="183">
        <f t="shared" si="60"/>
        <v>0</v>
      </c>
      <c r="J369" s="160"/>
    </row>
    <row r="370" spans="1:10" s="81" customFormat="1" ht="26.4">
      <c r="A370" s="113" t="s">
        <v>446</v>
      </c>
      <c r="B370" s="105" t="s">
        <v>185</v>
      </c>
      <c r="C370" s="101"/>
      <c r="D370" s="101"/>
      <c r="E370" s="102">
        <f t="shared" ref="E370:G373" si="61">E371</f>
        <v>27905</v>
      </c>
      <c r="F370" s="166">
        <f t="shared" si="61"/>
        <v>27905</v>
      </c>
      <c r="G370" s="102">
        <f t="shared" si="61"/>
        <v>2790.4</v>
      </c>
      <c r="H370" s="181">
        <f t="shared" si="60"/>
        <v>9.9996416412829241</v>
      </c>
      <c r="J370" s="160"/>
    </row>
    <row r="371" spans="1:10" s="81" customFormat="1" ht="39.6">
      <c r="A371" s="113" t="s">
        <v>447</v>
      </c>
      <c r="B371" s="105" t="s">
        <v>186</v>
      </c>
      <c r="C371" s="101"/>
      <c r="D371" s="101"/>
      <c r="E371" s="102">
        <f>E372+E375</f>
        <v>27905</v>
      </c>
      <c r="F371" s="166">
        <f>F372+F375</f>
        <v>27905</v>
      </c>
      <c r="G371" s="102">
        <f>G372+G375</f>
        <v>2790.4</v>
      </c>
      <c r="H371" s="181">
        <f t="shared" si="60"/>
        <v>9.9996416412829241</v>
      </c>
      <c r="J371" s="160"/>
    </row>
    <row r="372" spans="1:10" s="81" customFormat="1" ht="39.6">
      <c r="A372" s="133" t="s">
        <v>187</v>
      </c>
      <c r="B372" s="107" t="s">
        <v>188</v>
      </c>
      <c r="C372" s="110"/>
      <c r="D372" s="110"/>
      <c r="E372" s="108">
        <f>E373</f>
        <v>11162</v>
      </c>
      <c r="F372" s="167">
        <f>F373</f>
        <v>11162</v>
      </c>
      <c r="G372" s="108">
        <f>G373</f>
        <v>0</v>
      </c>
      <c r="H372" s="183">
        <f t="shared" si="60"/>
        <v>0</v>
      </c>
      <c r="J372" s="160"/>
    </row>
    <row r="373" spans="1:10" s="81" customFormat="1">
      <c r="A373" s="109" t="s">
        <v>59</v>
      </c>
      <c r="B373" s="107" t="s">
        <v>188</v>
      </c>
      <c r="C373" s="115" t="s">
        <v>60</v>
      </c>
      <c r="D373" s="110"/>
      <c r="E373" s="108">
        <f t="shared" si="61"/>
        <v>11162</v>
      </c>
      <c r="F373" s="167">
        <f t="shared" si="61"/>
        <v>11162</v>
      </c>
      <c r="G373" s="108">
        <f t="shared" si="61"/>
        <v>0</v>
      </c>
      <c r="H373" s="183">
        <f t="shared" si="60"/>
        <v>0</v>
      </c>
      <c r="J373" s="160"/>
    </row>
    <row r="374" spans="1:10" s="81" customFormat="1">
      <c r="A374" s="109" t="s">
        <v>61</v>
      </c>
      <c r="B374" s="107" t="s">
        <v>188</v>
      </c>
      <c r="C374" s="115" t="s">
        <v>62</v>
      </c>
      <c r="D374" s="110">
        <v>900303</v>
      </c>
      <c r="E374" s="108">
        <v>11162</v>
      </c>
      <c r="F374" s="167">
        <v>11162</v>
      </c>
      <c r="G374" s="108">
        <v>0</v>
      </c>
      <c r="H374" s="183">
        <f t="shared" si="60"/>
        <v>0</v>
      </c>
      <c r="J374" s="160"/>
    </row>
    <row r="375" spans="1:10" s="81" customFormat="1">
      <c r="A375" s="118" t="s">
        <v>654</v>
      </c>
      <c r="B375" s="107" t="s">
        <v>655</v>
      </c>
      <c r="C375" s="115"/>
      <c r="D375" s="110"/>
      <c r="E375" s="108">
        <f t="shared" ref="E375:G376" si="62">E376</f>
        <v>16743</v>
      </c>
      <c r="F375" s="167">
        <f t="shared" si="62"/>
        <v>16743</v>
      </c>
      <c r="G375" s="108">
        <f t="shared" si="62"/>
        <v>2790.4</v>
      </c>
      <c r="H375" s="183">
        <f t="shared" si="60"/>
        <v>16.666069402138209</v>
      </c>
      <c r="J375" s="160"/>
    </row>
    <row r="376" spans="1:10" s="81" customFormat="1">
      <c r="A376" s="118" t="s">
        <v>63</v>
      </c>
      <c r="B376" s="107" t="s">
        <v>655</v>
      </c>
      <c r="C376" s="115" t="s">
        <v>64</v>
      </c>
      <c r="D376" s="110"/>
      <c r="E376" s="108">
        <f t="shared" si="62"/>
        <v>16743</v>
      </c>
      <c r="F376" s="167">
        <f t="shared" si="62"/>
        <v>16743</v>
      </c>
      <c r="G376" s="108">
        <f t="shared" si="62"/>
        <v>2790.4</v>
      </c>
      <c r="H376" s="183">
        <f t="shared" si="60"/>
        <v>16.666069402138209</v>
      </c>
      <c r="J376" s="160"/>
    </row>
    <row r="377" spans="1:10" s="81" customFormat="1">
      <c r="A377" s="118" t="s">
        <v>65</v>
      </c>
      <c r="B377" s="107" t="s">
        <v>655</v>
      </c>
      <c r="C377" s="115" t="s">
        <v>66</v>
      </c>
      <c r="D377" s="110">
        <v>900303</v>
      </c>
      <c r="E377" s="108">
        <v>16743</v>
      </c>
      <c r="F377" s="167">
        <v>16743</v>
      </c>
      <c r="G377" s="108">
        <v>2790.4</v>
      </c>
      <c r="H377" s="183">
        <f t="shared" si="60"/>
        <v>16.666069402138209</v>
      </c>
      <c r="J377" s="160"/>
    </row>
    <row r="378" spans="1:10" s="81" customFormat="1" ht="24.6" customHeight="1">
      <c r="A378" s="135" t="s">
        <v>448</v>
      </c>
      <c r="B378" s="105" t="s">
        <v>102</v>
      </c>
      <c r="C378" s="74"/>
      <c r="D378" s="74"/>
      <c r="E378" s="102">
        <f>E379+E384+E393+E422+E434+E439</f>
        <v>1279408.5000000002</v>
      </c>
      <c r="F378" s="166">
        <f>F379+F384+F393+F422+F434+F439</f>
        <v>1329413.5000000002</v>
      </c>
      <c r="G378" s="102">
        <f>G379+G384+G393+G422+G434+G439</f>
        <v>60.5</v>
      </c>
      <c r="H378" s="181">
        <f t="shared" si="60"/>
        <v>4.5508790154455319E-3</v>
      </c>
      <c r="J378" s="160"/>
    </row>
    <row r="379" spans="1:10" s="81" customFormat="1">
      <c r="A379" s="135" t="s">
        <v>449</v>
      </c>
      <c r="B379" s="105" t="s">
        <v>103</v>
      </c>
      <c r="C379" s="76"/>
      <c r="D379" s="76"/>
      <c r="E379" s="102">
        <f t="shared" ref="E379:G382" si="63">E380</f>
        <v>3607</v>
      </c>
      <c r="F379" s="166">
        <f t="shared" si="63"/>
        <v>3607</v>
      </c>
      <c r="G379" s="102">
        <f t="shared" si="63"/>
        <v>0</v>
      </c>
      <c r="H379" s="181">
        <f t="shared" si="60"/>
        <v>0</v>
      </c>
      <c r="J379" s="160"/>
    </row>
    <row r="380" spans="1:10" s="81" customFormat="1" ht="39.6">
      <c r="A380" s="135" t="s">
        <v>450</v>
      </c>
      <c r="B380" s="105" t="s">
        <v>451</v>
      </c>
      <c r="C380" s="76"/>
      <c r="D380" s="76"/>
      <c r="E380" s="102">
        <f t="shared" si="63"/>
        <v>3607</v>
      </c>
      <c r="F380" s="166">
        <f t="shared" si="63"/>
        <v>3607</v>
      </c>
      <c r="G380" s="102">
        <f t="shared" si="63"/>
        <v>0</v>
      </c>
      <c r="H380" s="181">
        <f t="shared" si="60"/>
        <v>0</v>
      </c>
      <c r="J380" s="160"/>
    </row>
    <row r="381" spans="1:10" s="82" customFormat="1" ht="18" customHeight="1">
      <c r="A381" s="109" t="s">
        <v>550</v>
      </c>
      <c r="B381" s="136" t="s">
        <v>551</v>
      </c>
      <c r="C381" s="110"/>
      <c r="D381" s="110"/>
      <c r="E381" s="108">
        <f t="shared" si="63"/>
        <v>3607</v>
      </c>
      <c r="F381" s="167">
        <f t="shared" si="63"/>
        <v>3607</v>
      </c>
      <c r="G381" s="108">
        <f t="shared" si="63"/>
        <v>0</v>
      </c>
      <c r="H381" s="183">
        <f t="shared" si="60"/>
        <v>0</v>
      </c>
      <c r="J381" s="160"/>
    </row>
    <row r="382" spans="1:10" s="82" customFormat="1" ht="18" customHeight="1">
      <c r="A382" s="109" t="s">
        <v>67</v>
      </c>
      <c r="B382" s="136" t="s">
        <v>551</v>
      </c>
      <c r="C382" s="110" t="s">
        <v>68</v>
      </c>
      <c r="D382" s="110"/>
      <c r="E382" s="108">
        <f t="shared" si="63"/>
        <v>3607</v>
      </c>
      <c r="F382" s="167">
        <f t="shared" si="63"/>
        <v>3607</v>
      </c>
      <c r="G382" s="108">
        <f t="shared" si="63"/>
        <v>0</v>
      </c>
      <c r="H382" s="183">
        <f t="shared" si="60"/>
        <v>0</v>
      </c>
      <c r="J382" s="160"/>
    </row>
    <row r="383" spans="1:10" s="82" customFormat="1" ht="18" customHeight="1">
      <c r="A383" s="109" t="s">
        <v>69</v>
      </c>
      <c r="B383" s="136" t="s">
        <v>551</v>
      </c>
      <c r="C383" s="110" t="s">
        <v>70</v>
      </c>
      <c r="D383" s="110">
        <v>900100</v>
      </c>
      <c r="E383" s="108">
        <v>3607</v>
      </c>
      <c r="F383" s="167">
        <v>3607</v>
      </c>
      <c r="G383" s="108">
        <v>0</v>
      </c>
      <c r="H383" s="183">
        <f t="shared" si="60"/>
        <v>0</v>
      </c>
      <c r="J383" s="160"/>
    </row>
    <row r="384" spans="1:10" s="81" customFormat="1" ht="14.4" customHeight="1">
      <c r="A384" s="103" t="s">
        <v>452</v>
      </c>
      <c r="B384" s="137" t="s">
        <v>292</v>
      </c>
      <c r="C384" s="101"/>
      <c r="D384" s="101"/>
      <c r="E384" s="102">
        <f>E385</f>
        <v>95282.799999999988</v>
      </c>
      <c r="F384" s="166">
        <f t="shared" ref="F384:G384" si="64">F385</f>
        <v>90282.799999999988</v>
      </c>
      <c r="G384" s="102">
        <f t="shared" si="64"/>
        <v>0</v>
      </c>
      <c r="H384" s="181">
        <f t="shared" si="60"/>
        <v>0</v>
      </c>
      <c r="J384" s="160"/>
    </row>
    <row r="385" spans="1:10" s="82" customFormat="1" ht="46.95" customHeight="1">
      <c r="A385" s="103" t="s">
        <v>661</v>
      </c>
      <c r="B385" s="137" t="s">
        <v>660</v>
      </c>
      <c r="C385" s="101"/>
      <c r="D385" s="101"/>
      <c r="E385" s="102">
        <f>E386+E390</f>
        <v>95282.799999999988</v>
      </c>
      <c r="F385" s="166">
        <f>F386+F390</f>
        <v>90282.799999999988</v>
      </c>
      <c r="G385" s="102">
        <f>G386+G390</f>
        <v>0</v>
      </c>
      <c r="H385" s="181">
        <f t="shared" si="60"/>
        <v>0</v>
      </c>
      <c r="J385" s="160"/>
    </row>
    <row r="386" spans="1:10" s="81" customFormat="1" ht="36.6" customHeight="1">
      <c r="A386" s="109" t="s">
        <v>662</v>
      </c>
      <c r="B386" s="136" t="s">
        <v>663</v>
      </c>
      <c r="C386" s="110"/>
      <c r="D386" s="110"/>
      <c r="E386" s="108">
        <f>E387</f>
        <v>90282.799999999988</v>
      </c>
      <c r="F386" s="167">
        <f>F387</f>
        <v>90282.799999999988</v>
      </c>
      <c r="G386" s="108">
        <f>G387</f>
        <v>0</v>
      </c>
      <c r="H386" s="183">
        <f t="shared" si="60"/>
        <v>0</v>
      </c>
      <c r="J386" s="160"/>
    </row>
    <row r="387" spans="1:10" s="81" customFormat="1" ht="17.399999999999999" customHeight="1">
      <c r="A387" s="109" t="s">
        <v>73</v>
      </c>
      <c r="B387" s="136" t="s">
        <v>663</v>
      </c>
      <c r="C387" s="110">
        <v>200</v>
      </c>
      <c r="D387" s="110"/>
      <c r="E387" s="108">
        <f>E388+E389</f>
        <v>90282.799999999988</v>
      </c>
      <c r="F387" s="167">
        <f>F388+F389</f>
        <v>90282.799999999988</v>
      </c>
      <c r="G387" s="108">
        <f>G388+G389</f>
        <v>0</v>
      </c>
      <c r="H387" s="183">
        <f t="shared" si="60"/>
        <v>0</v>
      </c>
      <c r="J387" s="160"/>
    </row>
    <row r="388" spans="1:10" s="81" customFormat="1" ht="24" customHeight="1">
      <c r="A388" s="109" t="s">
        <v>75</v>
      </c>
      <c r="B388" s="136" t="s">
        <v>663</v>
      </c>
      <c r="C388" s="110">
        <v>240</v>
      </c>
      <c r="D388" s="110">
        <v>900302</v>
      </c>
      <c r="E388" s="108">
        <v>73219.399999999994</v>
      </c>
      <c r="F388" s="167">
        <v>73219.399999999994</v>
      </c>
      <c r="G388" s="108">
        <v>0</v>
      </c>
      <c r="H388" s="183">
        <f t="shared" si="60"/>
        <v>0</v>
      </c>
      <c r="J388" s="160"/>
    </row>
    <row r="389" spans="1:10" s="81" customFormat="1" ht="24" customHeight="1">
      <c r="A389" s="109" t="s">
        <v>75</v>
      </c>
      <c r="B389" s="136" t="s">
        <v>663</v>
      </c>
      <c r="C389" s="110">
        <v>240</v>
      </c>
      <c r="D389" s="110">
        <v>900100</v>
      </c>
      <c r="E389" s="108">
        <v>17063.400000000001</v>
      </c>
      <c r="F389" s="167">
        <v>17063.400000000001</v>
      </c>
      <c r="G389" s="108">
        <v>0</v>
      </c>
      <c r="H389" s="183">
        <f t="shared" si="60"/>
        <v>0</v>
      </c>
      <c r="J389" s="160"/>
    </row>
    <row r="390" spans="1:10" s="81" customFormat="1" ht="24" customHeight="1">
      <c r="A390" s="109" t="s">
        <v>681</v>
      </c>
      <c r="B390" s="136" t="s">
        <v>682</v>
      </c>
      <c r="C390" s="110"/>
      <c r="D390" s="110"/>
      <c r="E390" s="108">
        <f t="shared" ref="E390:G391" si="65">E391</f>
        <v>5000</v>
      </c>
      <c r="F390" s="167">
        <f t="shared" si="65"/>
        <v>0</v>
      </c>
      <c r="G390" s="108">
        <f t="shared" si="65"/>
        <v>0</v>
      </c>
      <c r="H390" s="183">
        <v>0</v>
      </c>
      <c r="J390" s="160"/>
    </row>
    <row r="391" spans="1:10" s="81" customFormat="1" ht="17.399999999999999" customHeight="1">
      <c r="A391" s="109" t="s">
        <v>73</v>
      </c>
      <c r="B391" s="136" t="s">
        <v>682</v>
      </c>
      <c r="C391" s="110">
        <v>200</v>
      </c>
      <c r="D391" s="110"/>
      <c r="E391" s="108">
        <f t="shared" si="65"/>
        <v>5000</v>
      </c>
      <c r="F391" s="167">
        <f t="shared" si="65"/>
        <v>0</v>
      </c>
      <c r="G391" s="108">
        <f t="shared" si="65"/>
        <v>0</v>
      </c>
      <c r="H391" s="183">
        <v>0</v>
      </c>
      <c r="J391" s="160"/>
    </row>
    <row r="392" spans="1:10" s="81" customFormat="1" ht="24" customHeight="1">
      <c r="A392" s="109" t="s">
        <v>75</v>
      </c>
      <c r="B392" s="136" t="s">
        <v>682</v>
      </c>
      <c r="C392" s="110">
        <v>240</v>
      </c>
      <c r="D392" s="110">
        <v>900100</v>
      </c>
      <c r="E392" s="108">
        <v>5000</v>
      </c>
      <c r="F392" s="167">
        <v>0</v>
      </c>
      <c r="G392" s="108">
        <v>0</v>
      </c>
      <c r="H392" s="183">
        <v>0</v>
      </c>
      <c r="J392" s="160"/>
    </row>
    <row r="393" spans="1:10" s="81" customFormat="1" ht="19.2" customHeight="1">
      <c r="A393" s="135" t="s">
        <v>453</v>
      </c>
      <c r="B393" s="105" t="s">
        <v>104</v>
      </c>
      <c r="C393" s="76"/>
      <c r="D393" s="76"/>
      <c r="E393" s="102">
        <f>E399+E415</f>
        <v>1173134.6000000001</v>
      </c>
      <c r="F393" s="166">
        <f>F399+F415+F394</f>
        <v>1228554.6000000001</v>
      </c>
      <c r="G393" s="102">
        <f>G399+G415</f>
        <v>0</v>
      </c>
      <c r="H393" s="181">
        <f t="shared" si="60"/>
        <v>0</v>
      </c>
      <c r="J393" s="160"/>
    </row>
    <row r="394" spans="1:10" s="81" customFormat="1" ht="47.25" customHeight="1">
      <c r="A394" s="135" t="s">
        <v>709</v>
      </c>
      <c r="B394" s="105" t="s">
        <v>711</v>
      </c>
      <c r="C394" s="76"/>
      <c r="D394" s="76"/>
      <c r="E394" s="102">
        <f t="shared" ref="E394:G395" si="66">E395</f>
        <v>0</v>
      </c>
      <c r="F394" s="166">
        <f t="shared" si="66"/>
        <v>60712.1</v>
      </c>
      <c r="G394" s="102">
        <f t="shared" si="66"/>
        <v>0</v>
      </c>
      <c r="H394" s="181">
        <f t="shared" si="60"/>
        <v>0</v>
      </c>
      <c r="J394" s="160"/>
    </row>
    <row r="395" spans="1:10" s="81" customFormat="1" ht="41.25" customHeight="1">
      <c r="A395" s="159" t="s">
        <v>710</v>
      </c>
      <c r="B395" s="107" t="s">
        <v>712</v>
      </c>
      <c r="C395" s="71"/>
      <c r="D395" s="71"/>
      <c r="E395" s="108">
        <f t="shared" si="66"/>
        <v>0</v>
      </c>
      <c r="F395" s="167">
        <f t="shared" si="66"/>
        <v>60712.1</v>
      </c>
      <c r="G395" s="108">
        <f t="shared" si="66"/>
        <v>0</v>
      </c>
      <c r="H395" s="183">
        <f t="shared" si="60"/>
        <v>0</v>
      </c>
      <c r="J395" s="160"/>
    </row>
    <row r="396" spans="1:10" s="81" customFormat="1" ht="33.75" customHeight="1">
      <c r="A396" s="159" t="s">
        <v>59</v>
      </c>
      <c r="B396" s="107" t="s">
        <v>712</v>
      </c>
      <c r="C396" s="71">
        <v>400</v>
      </c>
      <c r="D396" s="71"/>
      <c r="E396" s="108">
        <f>E397+E398</f>
        <v>0</v>
      </c>
      <c r="F396" s="167">
        <f>F397+F398</f>
        <v>60712.1</v>
      </c>
      <c r="G396" s="108">
        <f>G397+G398</f>
        <v>0</v>
      </c>
      <c r="H396" s="183">
        <f t="shared" si="60"/>
        <v>0</v>
      </c>
      <c r="J396" s="160"/>
    </row>
    <row r="397" spans="1:10" s="81" customFormat="1" ht="21" customHeight="1">
      <c r="A397" s="159" t="s">
        <v>61</v>
      </c>
      <c r="B397" s="107" t="s">
        <v>712</v>
      </c>
      <c r="C397" s="71">
        <v>410</v>
      </c>
      <c r="D397" s="110">
        <v>900304</v>
      </c>
      <c r="E397" s="108">
        <v>0</v>
      </c>
      <c r="F397" s="167">
        <v>49237.5</v>
      </c>
      <c r="G397" s="108">
        <v>0</v>
      </c>
      <c r="H397" s="183">
        <f t="shared" si="60"/>
        <v>0</v>
      </c>
      <c r="J397" s="160"/>
    </row>
    <row r="398" spans="1:10" s="81" customFormat="1" ht="19.2" customHeight="1">
      <c r="A398" s="159" t="s">
        <v>61</v>
      </c>
      <c r="B398" s="107" t="s">
        <v>712</v>
      </c>
      <c r="C398" s="71">
        <v>410</v>
      </c>
      <c r="D398" s="110">
        <v>900100</v>
      </c>
      <c r="E398" s="108">
        <v>0</v>
      </c>
      <c r="F398" s="167">
        <v>11474.6</v>
      </c>
      <c r="G398" s="108">
        <v>0</v>
      </c>
      <c r="H398" s="183">
        <f t="shared" si="60"/>
        <v>0</v>
      </c>
      <c r="J398" s="160"/>
    </row>
    <row r="399" spans="1:10" s="81" customFormat="1" ht="45" customHeight="1">
      <c r="A399" s="138" t="s">
        <v>454</v>
      </c>
      <c r="B399" s="105" t="s">
        <v>105</v>
      </c>
      <c r="C399" s="101"/>
      <c r="D399" s="101"/>
      <c r="E399" s="102">
        <f>E400+E404+E412</f>
        <v>1171934.6000000001</v>
      </c>
      <c r="F399" s="166">
        <f>F400+F404+F412+F408</f>
        <v>1166642.5</v>
      </c>
      <c r="G399" s="102">
        <f>G400+G404+G412</f>
        <v>0</v>
      </c>
      <c r="H399" s="181">
        <f t="shared" si="60"/>
        <v>0</v>
      </c>
      <c r="J399" s="160"/>
    </row>
    <row r="400" spans="1:10" s="81" customFormat="1" ht="22.95" customHeight="1">
      <c r="A400" s="139" t="s">
        <v>343</v>
      </c>
      <c r="B400" s="107" t="s">
        <v>301</v>
      </c>
      <c r="C400" s="74"/>
      <c r="D400" s="74"/>
      <c r="E400" s="108">
        <f>E401</f>
        <v>283229.09999999998</v>
      </c>
      <c r="F400" s="167">
        <f>F401</f>
        <v>283229.09999999998</v>
      </c>
      <c r="G400" s="108">
        <f>G401</f>
        <v>0</v>
      </c>
      <c r="H400" s="183">
        <f t="shared" si="60"/>
        <v>0</v>
      </c>
      <c r="J400" s="160"/>
    </row>
    <row r="401" spans="1:10" s="81" customFormat="1">
      <c r="A401" s="109" t="s">
        <v>73</v>
      </c>
      <c r="B401" s="107" t="s">
        <v>301</v>
      </c>
      <c r="C401" s="110">
        <v>200</v>
      </c>
      <c r="D401" s="110"/>
      <c r="E401" s="108">
        <f>E402+E403</f>
        <v>283229.09999999998</v>
      </c>
      <c r="F401" s="167">
        <f>F402+F403</f>
        <v>283229.09999999998</v>
      </c>
      <c r="G401" s="108">
        <f>G402+G403</f>
        <v>0</v>
      </c>
      <c r="H401" s="183">
        <f t="shared" si="60"/>
        <v>0</v>
      </c>
      <c r="J401" s="160"/>
    </row>
    <row r="402" spans="1:10" s="81" customFormat="1" ht="19.5" customHeight="1">
      <c r="A402" s="109" t="s">
        <v>75</v>
      </c>
      <c r="B402" s="107" t="s">
        <v>301</v>
      </c>
      <c r="C402" s="110">
        <v>240</v>
      </c>
      <c r="D402" s="110">
        <v>900302</v>
      </c>
      <c r="E402" s="108">
        <v>229209.8</v>
      </c>
      <c r="F402" s="167">
        <v>229209.8</v>
      </c>
      <c r="G402" s="108">
        <v>0</v>
      </c>
      <c r="H402" s="183">
        <f t="shared" si="60"/>
        <v>0</v>
      </c>
      <c r="J402" s="160"/>
    </row>
    <row r="403" spans="1:10" s="81" customFormat="1" ht="18.75" customHeight="1">
      <c r="A403" s="109" t="s">
        <v>75</v>
      </c>
      <c r="B403" s="107" t="s">
        <v>301</v>
      </c>
      <c r="C403" s="110">
        <v>240</v>
      </c>
      <c r="D403" s="110">
        <v>900100</v>
      </c>
      <c r="E403" s="108">
        <v>54019.3</v>
      </c>
      <c r="F403" s="167">
        <v>54019.3</v>
      </c>
      <c r="G403" s="108">
        <v>0</v>
      </c>
      <c r="H403" s="183">
        <f t="shared" si="60"/>
        <v>0</v>
      </c>
      <c r="J403" s="160"/>
    </row>
    <row r="404" spans="1:10" s="81" customFormat="1" ht="18.75" customHeight="1">
      <c r="A404" s="109" t="s">
        <v>344</v>
      </c>
      <c r="B404" s="107" t="s">
        <v>674</v>
      </c>
      <c r="C404" s="110"/>
      <c r="D404" s="110"/>
      <c r="E404" s="108">
        <f t="shared" ref="E404:G404" si="67">E405</f>
        <v>881705.5</v>
      </c>
      <c r="F404" s="167">
        <f t="shared" si="67"/>
        <v>881705.5</v>
      </c>
      <c r="G404" s="108">
        <f t="shared" si="67"/>
        <v>0</v>
      </c>
      <c r="H404" s="183">
        <f t="shared" si="60"/>
        <v>0</v>
      </c>
      <c r="J404" s="160"/>
    </row>
    <row r="405" spans="1:10" s="81" customFormat="1" ht="18.75" customHeight="1">
      <c r="A405" s="109" t="s">
        <v>59</v>
      </c>
      <c r="B405" s="107" t="s">
        <v>674</v>
      </c>
      <c r="C405" s="110" t="s">
        <v>60</v>
      </c>
      <c r="D405" s="110"/>
      <c r="E405" s="108">
        <f t="shared" ref="E405" si="68">E406+E407</f>
        <v>881705.5</v>
      </c>
      <c r="F405" s="167">
        <f t="shared" ref="F405:G405" si="69">F406+F407</f>
        <v>881705.5</v>
      </c>
      <c r="G405" s="108">
        <f t="shared" si="69"/>
        <v>0</v>
      </c>
      <c r="H405" s="183">
        <f t="shared" si="60"/>
        <v>0</v>
      </c>
      <c r="J405" s="160"/>
    </row>
    <row r="406" spans="1:10" s="81" customFormat="1" ht="18.75" customHeight="1">
      <c r="A406" s="109" t="s">
        <v>61</v>
      </c>
      <c r="B406" s="107" t="s">
        <v>674</v>
      </c>
      <c r="C406" s="110" t="s">
        <v>62</v>
      </c>
      <c r="D406" s="184">
        <v>900392</v>
      </c>
      <c r="E406" s="108">
        <v>715063.1</v>
      </c>
      <c r="F406" s="167">
        <v>715063.1</v>
      </c>
      <c r="G406" s="108">
        <v>0</v>
      </c>
      <c r="H406" s="183">
        <f t="shared" si="60"/>
        <v>0</v>
      </c>
      <c r="J406" s="160"/>
    </row>
    <row r="407" spans="1:10" s="81" customFormat="1" ht="18.75" customHeight="1">
      <c r="A407" s="109" t="s">
        <v>61</v>
      </c>
      <c r="B407" s="107" t="s">
        <v>674</v>
      </c>
      <c r="C407" s="110" t="s">
        <v>62</v>
      </c>
      <c r="D407" s="184">
        <v>900190</v>
      </c>
      <c r="E407" s="108">
        <v>166642.4</v>
      </c>
      <c r="F407" s="167">
        <v>166642.4</v>
      </c>
      <c r="G407" s="108">
        <v>0</v>
      </c>
      <c r="H407" s="183">
        <f t="shared" si="60"/>
        <v>0</v>
      </c>
      <c r="J407" s="160"/>
    </row>
    <row r="408" spans="1:10" s="81" customFormat="1" ht="35.25" customHeight="1">
      <c r="A408" s="139" t="s">
        <v>713</v>
      </c>
      <c r="B408" s="107" t="s">
        <v>714</v>
      </c>
      <c r="C408" s="74"/>
      <c r="D408" s="74"/>
      <c r="E408" s="108">
        <f>E409</f>
        <v>0</v>
      </c>
      <c r="F408" s="167">
        <f>F409</f>
        <v>1458</v>
      </c>
      <c r="G408" s="108">
        <v>0</v>
      </c>
      <c r="H408" s="183">
        <f t="shared" si="60"/>
        <v>0</v>
      </c>
      <c r="J408" s="160"/>
    </row>
    <row r="409" spans="1:10" s="81" customFormat="1" ht="18.75" customHeight="1">
      <c r="A409" s="109" t="s">
        <v>73</v>
      </c>
      <c r="B409" s="107" t="s">
        <v>714</v>
      </c>
      <c r="C409" s="110">
        <v>200</v>
      </c>
      <c r="D409" s="110"/>
      <c r="E409" s="108">
        <f>E410+E411</f>
        <v>0</v>
      </c>
      <c r="F409" s="167">
        <f>F410+F411</f>
        <v>1458</v>
      </c>
      <c r="G409" s="108">
        <v>0</v>
      </c>
      <c r="H409" s="183">
        <f t="shared" si="60"/>
        <v>0</v>
      </c>
      <c r="J409" s="160"/>
    </row>
    <row r="410" spans="1:10" s="81" customFormat="1" ht="18.75" customHeight="1">
      <c r="A410" s="109" t="s">
        <v>75</v>
      </c>
      <c r="B410" s="107" t="s">
        <v>714</v>
      </c>
      <c r="C410" s="110">
        <v>240</v>
      </c>
      <c r="D410" s="110">
        <v>900304</v>
      </c>
      <c r="E410" s="108">
        <v>0</v>
      </c>
      <c r="F410" s="167">
        <v>1182.4000000000001</v>
      </c>
      <c r="G410" s="108">
        <v>0</v>
      </c>
      <c r="H410" s="183">
        <f t="shared" si="60"/>
        <v>0</v>
      </c>
      <c r="J410" s="160"/>
    </row>
    <row r="411" spans="1:10" s="81" customFormat="1" ht="18.75" customHeight="1">
      <c r="A411" s="109" t="s">
        <v>75</v>
      </c>
      <c r="B411" s="107" t="s">
        <v>714</v>
      </c>
      <c r="C411" s="110">
        <v>240</v>
      </c>
      <c r="D411" s="110">
        <v>900100</v>
      </c>
      <c r="E411" s="108">
        <v>0</v>
      </c>
      <c r="F411" s="167">
        <v>275.60000000000002</v>
      </c>
      <c r="G411" s="108">
        <v>0</v>
      </c>
      <c r="H411" s="183">
        <f t="shared" si="60"/>
        <v>0</v>
      </c>
      <c r="J411" s="160"/>
    </row>
    <row r="412" spans="1:10" s="81" customFormat="1" ht="27.6" customHeight="1">
      <c r="A412" s="109" t="s">
        <v>679</v>
      </c>
      <c r="B412" s="107" t="s">
        <v>680</v>
      </c>
      <c r="C412" s="110"/>
      <c r="D412" s="110"/>
      <c r="E412" s="108">
        <f t="shared" ref="E412:G413" si="70">E413</f>
        <v>7000</v>
      </c>
      <c r="F412" s="167">
        <f t="shared" si="70"/>
        <v>249.9</v>
      </c>
      <c r="G412" s="108">
        <f t="shared" si="70"/>
        <v>0</v>
      </c>
      <c r="H412" s="183">
        <f t="shared" si="60"/>
        <v>0</v>
      </c>
      <c r="J412" s="160"/>
    </row>
    <row r="413" spans="1:10" s="81" customFormat="1" ht="18.75" customHeight="1">
      <c r="A413" s="109" t="s">
        <v>73</v>
      </c>
      <c r="B413" s="107" t="s">
        <v>680</v>
      </c>
      <c r="C413" s="110">
        <v>200</v>
      </c>
      <c r="D413" s="110"/>
      <c r="E413" s="108">
        <f t="shared" si="70"/>
        <v>7000</v>
      </c>
      <c r="F413" s="167">
        <f t="shared" si="70"/>
        <v>249.9</v>
      </c>
      <c r="G413" s="108">
        <f t="shared" si="70"/>
        <v>0</v>
      </c>
      <c r="H413" s="183">
        <f t="shared" si="60"/>
        <v>0</v>
      </c>
      <c r="J413" s="160"/>
    </row>
    <row r="414" spans="1:10" s="81" customFormat="1" ht="18.75" customHeight="1">
      <c r="A414" s="109" t="s">
        <v>75</v>
      </c>
      <c r="B414" s="107" t="s">
        <v>680</v>
      </c>
      <c r="C414" s="110">
        <v>240</v>
      </c>
      <c r="D414" s="110">
        <v>900100</v>
      </c>
      <c r="E414" s="108">
        <v>7000</v>
      </c>
      <c r="F414" s="167">
        <v>249.9</v>
      </c>
      <c r="G414" s="108">
        <v>0</v>
      </c>
      <c r="H414" s="183">
        <f t="shared" si="60"/>
        <v>0</v>
      </c>
      <c r="J414" s="160"/>
    </row>
    <row r="415" spans="1:10" s="81" customFormat="1" ht="39" customHeight="1">
      <c r="A415" s="103" t="s">
        <v>455</v>
      </c>
      <c r="B415" s="105" t="s">
        <v>309</v>
      </c>
      <c r="C415" s="110"/>
      <c r="D415" s="110"/>
      <c r="E415" s="108">
        <f>E419+E416</f>
        <v>1200</v>
      </c>
      <c r="F415" s="167">
        <f>F419+F416</f>
        <v>1200</v>
      </c>
      <c r="G415" s="108">
        <f>G419+G416</f>
        <v>0</v>
      </c>
      <c r="H415" s="181">
        <f t="shared" si="60"/>
        <v>0</v>
      </c>
      <c r="J415" s="160"/>
    </row>
    <row r="416" spans="1:10" s="81" customFormat="1" ht="39" customHeight="1">
      <c r="A416" s="109" t="s">
        <v>523</v>
      </c>
      <c r="B416" s="136" t="s">
        <v>520</v>
      </c>
      <c r="C416" s="110"/>
      <c r="D416" s="110"/>
      <c r="E416" s="108">
        <f t="shared" ref="E416:G417" si="71">E417</f>
        <v>600</v>
      </c>
      <c r="F416" s="167">
        <f t="shared" si="71"/>
        <v>600</v>
      </c>
      <c r="G416" s="108">
        <f t="shared" si="71"/>
        <v>0</v>
      </c>
      <c r="H416" s="183">
        <f t="shared" si="60"/>
        <v>0</v>
      </c>
      <c r="J416" s="160"/>
    </row>
    <row r="417" spans="1:10" s="81" customFormat="1" ht="18.75" customHeight="1">
      <c r="A417" s="109" t="s">
        <v>73</v>
      </c>
      <c r="B417" s="136" t="s">
        <v>520</v>
      </c>
      <c r="C417" s="110" t="s">
        <v>74</v>
      </c>
      <c r="D417" s="110"/>
      <c r="E417" s="108">
        <f t="shared" si="71"/>
        <v>600</v>
      </c>
      <c r="F417" s="167">
        <f t="shared" si="71"/>
        <v>600</v>
      </c>
      <c r="G417" s="108">
        <f t="shared" si="71"/>
        <v>0</v>
      </c>
      <c r="H417" s="183">
        <f t="shared" si="60"/>
        <v>0</v>
      </c>
      <c r="J417" s="160"/>
    </row>
    <row r="418" spans="1:10" s="81" customFormat="1" ht="18.75" customHeight="1">
      <c r="A418" s="109" t="s">
        <v>75</v>
      </c>
      <c r="B418" s="136" t="s">
        <v>520</v>
      </c>
      <c r="C418" s="110" t="s">
        <v>76</v>
      </c>
      <c r="D418" s="110">
        <v>900100</v>
      </c>
      <c r="E418" s="108">
        <v>600</v>
      </c>
      <c r="F418" s="167">
        <v>600</v>
      </c>
      <c r="G418" s="108">
        <v>0</v>
      </c>
      <c r="H418" s="183">
        <f t="shared" si="60"/>
        <v>0</v>
      </c>
      <c r="J418" s="160"/>
    </row>
    <row r="419" spans="1:10" s="81" customFormat="1" ht="52.5" customHeight="1">
      <c r="A419" s="139" t="s">
        <v>522</v>
      </c>
      <c r="B419" s="136" t="s">
        <v>521</v>
      </c>
      <c r="C419" s="110"/>
      <c r="D419" s="110"/>
      <c r="E419" s="108">
        <f t="shared" ref="E419:G420" si="72">E420</f>
        <v>600</v>
      </c>
      <c r="F419" s="167">
        <f t="shared" si="72"/>
        <v>600</v>
      </c>
      <c r="G419" s="108">
        <f t="shared" si="72"/>
        <v>0</v>
      </c>
      <c r="H419" s="183">
        <f t="shared" si="60"/>
        <v>0</v>
      </c>
      <c r="J419" s="160"/>
    </row>
    <row r="420" spans="1:10" s="81" customFormat="1" ht="18.75" customHeight="1">
      <c r="A420" s="109" t="s">
        <v>73</v>
      </c>
      <c r="B420" s="136" t="s">
        <v>521</v>
      </c>
      <c r="C420" s="110" t="s">
        <v>74</v>
      </c>
      <c r="D420" s="110"/>
      <c r="E420" s="108">
        <f t="shared" si="72"/>
        <v>600</v>
      </c>
      <c r="F420" s="167">
        <f t="shared" si="72"/>
        <v>600</v>
      </c>
      <c r="G420" s="108">
        <f t="shared" si="72"/>
        <v>0</v>
      </c>
      <c r="H420" s="183">
        <f t="shared" si="60"/>
        <v>0</v>
      </c>
      <c r="J420" s="160"/>
    </row>
    <row r="421" spans="1:10" s="81" customFormat="1" ht="18.75" customHeight="1">
      <c r="A421" s="109" t="s">
        <v>75</v>
      </c>
      <c r="B421" s="136" t="s">
        <v>521</v>
      </c>
      <c r="C421" s="110" t="s">
        <v>76</v>
      </c>
      <c r="D421" s="110">
        <v>900100</v>
      </c>
      <c r="E421" s="108">
        <v>600</v>
      </c>
      <c r="F421" s="167">
        <v>600</v>
      </c>
      <c r="G421" s="108">
        <v>0</v>
      </c>
      <c r="H421" s="183">
        <f t="shared" si="60"/>
        <v>0</v>
      </c>
      <c r="J421" s="160"/>
    </row>
    <row r="422" spans="1:10" s="81" customFormat="1" ht="19.5" customHeight="1">
      <c r="A422" s="135" t="s">
        <v>456</v>
      </c>
      <c r="B422" s="105" t="s">
        <v>457</v>
      </c>
      <c r="C422" s="76"/>
      <c r="D422" s="76"/>
      <c r="E422" s="102">
        <f>E423+E430</f>
        <v>1744</v>
      </c>
      <c r="F422" s="166">
        <f>F423+F430</f>
        <v>1744</v>
      </c>
      <c r="G422" s="102">
        <f>G423+G430</f>
        <v>41.6</v>
      </c>
      <c r="H422" s="181">
        <f t="shared" si="60"/>
        <v>2.3853211009174311</v>
      </c>
      <c r="J422" s="160"/>
    </row>
    <row r="423" spans="1:10" s="81" customFormat="1" ht="26.4">
      <c r="A423" s="129" t="s">
        <v>458</v>
      </c>
      <c r="B423" s="105" t="s">
        <v>459</v>
      </c>
      <c r="C423" s="101"/>
      <c r="D423" s="101"/>
      <c r="E423" s="102">
        <f t="shared" ref="E423:G423" si="73">E424</f>
        <v>1244</v>
      </c>
      <c r="F423" s="166">
        <f t="shared" si="73"/>
        <v>1244</v>
      </c>
      <c r="G423" s="102">
        <f t="shared" si="73"/>
        <v>41.6</v>
      </c>
      <c r="H423" s="181">
        <f t="shared" si="60"/>
        <v>3.3440514469453375</v>
      </c>
      <c r="J423" s="160"/>
    </row>
    <row r="424" spans="1:10" s="81" customFormat="1" ht="26.4">
      <c r="A424" s="139" t="s">
        <v>189</v>
      </c>
      <c r="B424" s="136" t="s">
        <v>460</v>
      </c>
      <c r="C424" s="110"/>
      <c r="D424" s="110"/>
      <c r="E424" s="108">
        <f>E425+E427</f>
        <v>1244</v>
      </c>
      <c r="F424" s="167">
        <f>F425+F427</f>
        <v>1244</v>
      </c>
      <c r="G424" s="108">
        <f>G425+G427</f>
        <v>41.6</v>
      </c>
      <c r="H424" s="183">
        <f t="shared" si="60"/>
        <v>3.3440514469453375</v>
      </c>
      <c r="J424" s="160"/>
    </row>
    <row r="425" spans="1:10" s="81" customFormat="1">
      <c r="A425" s="109" t="s">
        <v>73</v>
      </c>
      <c r="B425" s="136" t="s">
        <v>460</v>
      </c>
      <c r="C425" s="110" t="s">
        <v>74</v>
      </c>
      <c r="D425" s="110"/>
      <c r="E425" s="108">
        <f>E426</f>
        <v>40</v>
      </c>
      <c r="F425" s="167">
        <f>F426</f>
        <v>40</v>
      </c>
      <c r="G425" s="108">
        <f>G426</f>
        <v>0</v>
      </c>
      <c r="H425" s="183">
        <f t="shared" si="60"/>
        <v>0</v>
      </c>
      <c r="J425" s="160"/>
    </row>
    <row r="426" spans="1:10" s="81" customFormat="1" ht="26.4">
      <c r="A426" s="109" t="s">
        <v>75</v>
      </c>
      <c r="B426" s="136" t="s">
        <v>460</v>
      </c>
      <c r="C426" s="110" t="s">
        <v>76</v>
      </c>
      <c r="D426" s="110">
        <v>900100</v>
      </c>
      <c r="E426" s="108">
        <v>40</v>
      </c>
      <c r="F426" s="167">
        <v>40</v>
      </c>
      <c r="G426" s="108">
        <v>0</v>
      </c>
      <c r="H426" s="183">
        <f t="shared" si="60"/>
        <v>0</v>
      </c>
      <c r="J426" s="160"/>
    </row>
    <row r="427" spans="1:10" s="81" customFormat="1" ht="26.4">
      <c r="A427" s="109" t="s">
        <v>67</v>
      </c>
      <c r="B427" s="136" t="s">
        <v>460</v>
      </c>
      <c r="C427" s="110" t="s">
        <v>68</v>
      </c>
      <c r="D427" s="110"/>
      <c r="E427" s="108">
        <f>E428+E429</f>
        <v>1204</v>
      </c>
      <c r="F427" s="167">
        <f>F428+F429</f>
        <v>1204</v>
      </c>
      <c r="G427" s="108">
        <f>G428+G429</f>
        <v>41.6</v>
      </c>
      <c r="H427" s="183">
        <f t="shared" si="60"/>
        <v>3.4551495016611296</v>
      </c>
      <c r="J427" s="160"/>
    </row>
    <row r="428" spans="1:10" s="81" customFormat="1">
      <c r="A428" s="109" t="s">
        <v>69</v>
      </c>
      <c r="B428" s="136" t="s">
        <v>460</v>
      </c>
      <c r="C428" s="110" t="s">
        <v>70</v>
      </c>
      <c r="D428" s="110">
        <v>900100</v>
      </c>
      <c r="E428" s="108">
        <v>1076.4000000000001</v>
      </c>
      <c r="F428" s="167">
        <v>1076.4000000000001</v>
      </c>
      <c r="G428" s="108">
        <f>41.6</f>
        <v>41.6</v>
      </c>
      <c r="H428" s="183">
        <f t="shared" si="60"/>
        <v>3.8647342995169081</v>
      </c>
      <c r="J428" s="160"/>
    </row>
    <row r="429" spans="1:10" s="81" customFormat="1">
      <c r="A429" s="109" t="s">
        <v>71</v>
      </c>
      <c r="B429" s="136" t="s">
        <v>460</v>
      </c>
      <c r="C429" s="110">
        <v>620</v>
      </c>
      <c r="D429" s="110">
        <v>900100</v>
      </c>
      <c r="E429" s="108">
        <v>127.6</v>
      </c>
      <c r="F429" s="167">
        <v>127.6</v>
      </c>
      <c r="G429" s="108">
        <v>0</v>
      </c>
      <c r="H429" s="183">
        <f t="shared" si="60"/>
        <v>0</v>
      </c>
      <c r="J429" s="160"/>
    </row>
    <row r="430" spans="1:10" s="81" customFormat="1" ht="26.4">
      <c r="A430" s="109" t="s">
        <v>586</v>
      </c>
      <c r="B430" s="137" t="s">
        <v>587</v>
      </c>
      <c r="C430" s="110"/>
      <c r="D430" s="110"/>
      <c r="E430" s="102">
        <f t="shared" ref="E430:G432" si="74">E431</f>
        <v>500</v>
      </c>
      <c r="F430" s="166">
        <f t="shared" si="74"/>
        <v>500</v>
      </c>
      <c r="G430" s="102">
        <f t="shared" si="74"/>
        <v>0</v>
      </c>
      <c r="H430" s="181">
        <f t="shared" si="60"/>
        <v>0</v>
      </c>
      <c r="J430" s="160"/>
    </row>
    <row r="431" spans="1:10" s="81" customFormat="1" ht="26.4">
      <c r="A431" s="109" t="s">
        <v>588</v>
      </c>
      <c r="B431" s="136" t="s">
        <v>589</v>
      </c>
      <c r="C431" s="110"/>
      <c r="D431" s="110"/>
      <c r="E431" s="108">
        <f t="shared" si="74"/>
        <v>500</v>
      </c>
      <c r="F431" s="167">
        <f t="shared" si="74"/>
        <v>500</v>
      </c>
      <c r="G431" s="108">
        <f t="shared" si="74"/>
        <v>0</v>
      </c>
      <c r="H431" s="183">
        <f t="shared" si="60"/>
        <v>0</v>
      </c>
      <c r="J431" s="160"/>
    </row>
    <row r="432" spans="1:10" s="81" customFormat="1">
      <c r="A432" s="109" t="s">
        <v>73</v>
      </c>
      <c r="B432" s="136" t="s">
        <v>589</v>
      </c>
      <c r="C432" s="110" t="s">
        <v>74</v>
      </c>
      <c r="D432" s="110"/>
      <c r="E432" s="108">
        <f t="shared" si="74"/>
        <v>500</v>
      </c>
      <c r="F432" s="167">
        <f t="shared" si="74"/>
        <v>500</v>
      </c>
      <c r="G432" s="108">
        <f t="shared" si="74"/>
        <v>0</v>
      </c>
      <c r="H432" s="183">
        <f t="shared" ref="H432:H495" si="75">G432/F432*100</f>
        <v>0</v>
      </c>
      <c r="J432" s="160"/>
    </row>
    <row r="433" spans="1:10" s="81" customFormat="1" ht="18.600000000000001" customHeight="1">
      <c r="A433" s="109" t="s">
        <v>75</v>
      </c>
      <c r="B433" s="136" t="s">
        <v>589</v>
      </c>
      <c r="C433" s="110" t="s">
        <v>76</v>
      </c>
      <c r="D433" s="110">
        <v>900100</v>
      </c>
      <c r="E433" s="108">
        <v>500</v>
      </c>
      <c r="F433" s="167">
        <v>500</v>
      </c>
      <c r="G433" s="108">
        <v>0</v>
      </c>
      <c r="H433" s="183">
        <f t="shared" si="75"/>
        <v>0</v>
      </c>
      <c r="J433" s="160"/>
    </row>
    <row r="434" spans="1:10" s="81" customFormat="1" ht="26.4">
      <c r="A434" s="135" t="s">
        <v>611</v>
      </c>
      <c r="B434" s="105" t="s">
        <v>190</v>
      </c>
      <c r="C434" s="76"/>
      <c r="D434" s="76"/>
      <c r="E434" s="102">
        <f t="shared" ref="E434:G437" si="76">E435</f>
        <v>5225.1000000000004</v>
      </c>
      <c r="F434" s="166">
        <f t="shared" si="76"/>
        <v>5225.1000000000004</v>
      </c>
      <c r="G434" s="102">
        <f t="shared" si="76"/>
        <v>18.899999999999999</v>
      </c>
      <c r="H434" s="181">
        <f t="shared" si="75"/>
        <v>0.36171556525233961</v>
      </c>
      <c r="J434" s="160"/>
    </row>
    <row r="435" spans="1:10" s="81" customFormat="1" ht="26.4">
      <c r="A435" s="140" t="s">
        <v>308</v>
      </c>
      <c r="B435" s="105" t="s">
        <v>191</v>
      </c>
      <c r="C435" s="101"/>
      <c r="D435" s="101"/>
      <c r="E435" s="102">
        <f t="shared" ref="E435:G436" si="77">E436</f>
        <v>5225.1000000000004</v>
      </c>
      <c r="F435" s="166">
        <f t="shared" si="77"/>
        <v>5225.1000000000004</v>
      </c>
      <c r="G435" s="102">
        <f t="shared" si="77"/>
        <v>18.899999999999999</v>
      </c>
      <c r="H435" s="181">
        <f t="shared" si="75"/>
        <v>0.36171556525233961</v>
      </c>
      <c r="J435" s="160"/>
    </row>
    <row r="436" spans="1:10" s="81" customFormat="1" ht="26.4">
      <c r="A436" s="139" t="s">
        <v>189</v>
      </c>
      <c r="B436" s="136" t="s">
        <v>461</v>
      </c>
      <c r="C436" s="110"/>
      <c r="D436" s="110"/>
      <c r="E436" s="108">
        <f t="shared" si="77"/>
        <v>5225.1000000000004</v>
      </c>
      <c r="F436" s="167">
        <f t="shared" si="77"/>
        <v>5225.1000000000004</v>
      </c>
      <c r="G436" s="108">
        <f t="shared" si="77"/>
        <v>18.899999999999999</v>
      </c>
      <c r="H436" s="183">
        <f t="shared" si="75"/>
        <v>0.36171556525233961</v>
      </c>
      <c r="J436" s="160"/>
    </row>
    <row r="437" spans="1:10" s="81" customFormat="1">
      <c r="A437" s="109" t="s">
        <v>73</v>
      </c>
      <c r="B437" s="136" t="s">
        <v>461</v>
      </c>
      <c r="C437" s="110" t="s">
        <v>74</v>
      </c>
      <c r="D437" s="110"/>
      <c r="E437" s="108">
        <f t="shared" si="76"/>
        <v>5225.1000000000004</v>
      </c>
      <c r="F437" s="167">
        <f t="shared" si="76"/>
        <v>5225.1000000000004</v>
      </c>
      <c r="G437" s="108">
        <f t="shared" si="76"/>
        <v>18.899999999999999</v>
      </c>
      <c r="H437" s="183">
        <f t="shared" si="75"/>
        <v>0.36171556525233961</v>
      </c>
      <c r="J437" s="160"/>
    </row>
    <row r="438" spans="1:10" s="81" customFormat="1" ht="21" customHeight="1">
      <c r="A438" s="109" t="s">
        <v>75</v>
      </c>
      <c r="B438" s="136" t="s">
        <v>461</v>
      </c>
      <c r="C438" s="110" t="s">
        <v>76</v>
      </c>
      <c r="D438" s="110">
        <v>900100</v>
      </c>
      <c r="E438" s="108">
        <v>5225.1000000000004</v>
      </c>
      <c r="F438" s="167">
        <v>5225.1000000000004</v>
      </c>
      <c r="G438" s="108">
        <v>18.899999999999999</v>
      </c>
      <c r="H438" s="183">
        <f t="shared" si="75"/>
        <v>0.36171556525233961</v>
      </c>
      <c r="J438" s="160"/>
    </row>
    <row r="439" spans="1:10" s="81" customFormat="1" ht="26.4">
      <c r="A439" s="135" t="s">
        <v>462</v>
      </c>
      <c r="B439" s="105" t="s">
        <v>192</v>
      </c>
      <c r="C439" s="101"/>
      <c r="D439" s="101"/>
      <c r="E439" s="102">
        <f t="shared" ref="E439:G440" si="78">E440</f>
        <v>415</v>
      </c>
      <c r="F439" s="166">
        <f t="shared" si="78"/>
        <v>0</v>
      </c>
      <c r="G439" s="102">
        <f t="shared" si="78"/>
        <v>0</v>
      </c>
      <c r="H439" s="181">
        <v>0</v>
      </c>
      <c r="J439" s="160"/>
    </row>
    <row r="440" spans="1:10" s="81" customFormat="1" ht="26.4">
      <c r="A440" s="138" t="s">
        <v>463</v>
      </c>
      <c r="B440" s="105" t="s">
        <v>464</v>
      </c>
      <c r="C440" s="101"/>
      <c r="D440" s="101"/>
      <c r="E440" s="102">
        <f t="shared" si="78"/>
        <v>415</v>
      </c>
      <c r="F440" s="166">
        <f t="shared" si="78"/>
        <v>0</v>
      </c>
      <c r="G440" s="102">
        <f t="shared" si="78"/>
        <v>0</v>
      </c>
      <c r="H440" s="181">
        <v>0</v>
      </c>
      <c r="J440" s="160"/>
    </row>
    <row r="441" spans="1:10" s="81" customFormat="1" ht="39.6">
      <c r="A441" s="139" t="s">
        <v>345</v>
      </c>
      <c r="B441" s="107" t="s">
        <v>346</v>
      </c>
      <c r="C441" s="101"/>
      <c r="D441" s="101"/>
      <c r="E441" s="108">
        <f>E442+E444</f>
        <v>415</v>
      </c>
      <c r="F441" s="167">
        <f>F442+F444</f>
        <v>0</v>
      </c>
      <c r="G441" s="108">
        <f>G442+G444</f>
        <v>0</v>
      </c>
      <c r="H441" s="183">
        <v>0</v>
      </c>
      <c r="J441" s="160"/>
    </row>
    <row r="442" spans="1:10" s="81" customFormat="1" ht="39.6">
      <c r="A442" s="109" t="s">
        <v>78</v>
      </c>
      <c r="B442" s="107" t="s">
        <v>346</v>
      </c>
      <c r="C442" s="110">
        <v>100</v>
      </c>
      <c r="D442" s="101"/>
      <c r="E442" s="108">
        <f>E443</f>
        <v>387</v>
      </c>
      <c r="F442" s="167">
        <f>F443</f>
        <v>0</v>
      </c>
      <c r="G442" s="108">
        <f>G443</f>
        <v>0</v>
      </c>
      <c r="H442" s="183">
        <v>0</v>
      </c>
      <c r="J442" s="160"/>
    </row>
    <row r="443" spans="1:10" s="81" customFormat="1">
      <c r="A443" s="109" t="s">
        <v>80</v>
      </c>
      <c r="B443" s="107" t="s">
        <v>346</v>
      </c>
      <c r="C443" s="110">
        <v>120</v>
      </c>
      <c r="D443" s="110">
        <v>900303</v>
      </c>
      <c r="E443" s="108">
        <v>387</v>
      </c>
      <c r="F443" s="167">
        <v>0</v>
      </c>
      <c r="G443" s="108">
        <v>0</v>
      </c>
      <c r="H443" s="183">
        <v>0</v>
      </c>
      <c r="J443" s="160"/>
    </row>
    <row r="444" spans="1:10" s="81" customFormat="1">
      <c r="A444" s="109" t="s">
        <v>73</v>
      </c>
      <c r="B444" s="107" t="s">
        <v>346</v>
      </c>
      <c r="C444" s="110" t="s">
        <v>74</v>
      </c>
      <c r="D444" s="110"/>
      <c r="E444" s="108">
        <f>E445</f>
        <v>28</v>
      </c>
      <c r="F444" s="167">
        <f>F445</f>
        <v>0</v>
      </c>
      <c r="G444" s="108">
        <f>G445</f>
        <v>0</v>
      </c>
      <c r="H444" s="183">
        <v>0</v>
      </c>
      <c r="J444" s="160"/>
    </row>
    <row r="445" spans="1:10" s="81" customFormat="1" ht="26.4">
      <c r="A445" s="109" t="s">
        <v>75</v>
      </c>
      <c r="B445" s="107" t="s">
        <v>346</v>
      </c>
      <c r="C445" s="110" t="s">
        <v>76</v>
      </c>
      <c r="D445" s="110">
        <v>900303</v>
      </c>
      <c r="E445" s="108">
        <v>28</v>
      </c>
      <c r="F445" s="167">
        <v>0</v>
      </c>
      <c r="G445" s="108">
        <v>0</v>
      </c>
      <c r="H445" s="183">
        <v>0</v>
      </c>
      <c r="J445" s="160"/>
    </row>
    <row r="446" spans="1:10" ht="18.75" customHeight="1">
      <c r="A446" s="113" t="s">
        <v>465</v>
      </c>
      <c r="B446" s="105" t="s">
        <v>193</v>
      </c>
      <c r="C446" s="74"/>
      <c r="D446" s="74"/>
      <c r="E446" s="102">
        <f>E447</f>
        <v>3000</v>
      </c>
      <c r="F446" s="166">
        <f>F447</f>
        <v>3000</v>
      </c>
      <c r="G446" s="102">
        <f>G447</f>
        <v>0</v>
      </c>
      <c r="H446" s="181">
        <f t="shared" si="75"/>
        <v>0</v>
      </c>
      <c r="J446" s="160"/>
    </row>
    <row r="447" spans="1:10" ht="16.5" customHeight="1">
      <c r="A447" s="113" t="s">
        <v>466</v>
      </c>
      <c r="B447" s="105" t="s">
        <v>194</v>
      </c>
      <c r="C447" s="71"/>
      <c r="D447" s="71"/>
      <c r="E447" s="102">
        <f t="shared" ref="E447:G450" si="79">E448</f>
        <v>3000</v>
      </c>
      <c r="F447" s="166">
        <f t="shared" si="79"/>
        <v>3000</v>
      </c>
      <c r="G447" s="102">
        <f t="shared" si="79"/>
        <v>0</v>
      </c>
      <c r="H447" s="181">
        <f t="shared" si="75"/>
        <v>0</v>
      </c>
      <c r="J447" s="160"/>
    </row>
    <row r="448" spans="1:10" ht="26.4">
      <c r="A448" s="126" t="s">
        <v>287</v>
      </c>
      <c r="B448" s="105" t="s">
        <v>195</v>
      </c>
      <c r="C448" s="101"/>
      <c r="D448" s="101"/>
      <c r="E448" s="102">
        <f t="shared" si="79"/>
        <v>3000</v>
      </c>
      <c r="F448" s="166">
        <f t="shared" si="79"/>
        <v>3000</v>
      </c>
      <c r="G448" s="102">
        <f t="shared" si="79"/>
        <v>0</v>
      </c>
      <c r="H448" s="181">
        <f t="shared" si="75"/>
        <v>0</v>
      </c>
      <c r="J448" s="160"/>
    </row>
    <row r="449" spans="1:10">
      <c r="A449" s="127" t="s">
        <v>196</v>
      </c>
      <c r="B449" s="107" t="s">
        <v>197</v>
      </c>
      <c r="C449" s="110"/>
      <c r="D449" s="110"/>
      <c r="E449" s="108">
        <f t="shared" si="79"/>
        <v>3000</v>
      </c>
      <c r="F449" s="167">
        <f t="shared" si="79"/>
        <v>3000</v>
      </c>
      <c r="G449" s="108">
        <f t="shared" si="79"/>
        <v>0</v>
      </c>
      <c r="H449" s="183">
        <f t="shared" si="75"/>
        <v>0</v>
      </c>
      <c r="J449" s="160"/>
    </row>
    <row r="450" spans="1:10">
      <c r="A450" s="109" t="s">
        <v>85</v>
      </c>
      <c r="B450" s="107" t="s">
        <v>197</v>
      </c>
      <c r="C450" s="110">
        <v>800</v>
      </c>
      <c r="D450" s="74"/>
      <c r="E450" s="108">
        <f t="shared" si="79"/>
        <v>3000</v>
      </c>
      <c r="F450" s="167">
        <f t="shared" si="79"/>
        <v>3000</v>
      </c>
      <c r="G450" s="108">
        <f t="shared" si="79"/>
        <v>0</v>
      </c>
      <c r="H450" s="183">
        <f t="shared" si="75"/>
        <v>0</v>
      </c>
      <c r="J450" s="160"/>
    </row>
    <row r="451" spans="1:10" ht="26.4">
      <c r="A451" s="109" t="s">
        <v>91</v>
      </c>
      <c r="B451" s="107" t="s">
        <v>197</v>
      </c>
      <c r="C451" s="110">
        <v>810</v>
      </c>
      <c r="D451" s="110">
        <v>900100</v>
      </c>
      <c r="E451" s="108">
        <v>3000</v>
      </c>
      <c r="F451" s="167">
        <v>3000</v>
      </c>
      <c r="G451" s="108">
        <v>0</v>
      </c>
      <c r="H451" s="183">
        <f t="shared" si="75"/>
        <v>0</v>
      </c>
      <c r="J451" s="160"/>
    </row>
    <row r="452" spans="1:10" ht="21" customHeight="1">
      <c r="A452" s="120" t="s">
        <v>467</v>
      </c>
      <c r="B452" s="105" t="s">
        <v>115</v>
      </c>
      <c r="C452" s="72"/>
      <c r="D452" s="72"/>
      <c r="E452" s="102">
        <f>E453+E480+E475</f>
        <v>558705.9</v>
      </c>
      <c r="F452" s="166">
        <f>F453+F480+F475</f>
        <v>558705.9</v>
      </c>
      <c r="G452" s="102">
        <f>G453+G480+G475</f>
        <v>120476.9</v>
      </c>
      <c r="H452" s="181">
        <f t="shared" si="75"/>
        <v>21.56356322709318</v>
      </c>
      <c r="J452" s="160"/>
    </row>
    <row r="453" spans="1:10" ht="25.5" customHeight="1">
      <c r="A453" s="120" t="s">
        <v>469</v>
      </c>
      <c r="B453" s="105" t="s">
        <v>116</v>
      </c>
      <c r="C453" s="73"/>
      <c r="D453" s="73"/>
      <c r="E453" s="102">
        <f>E454+E461+E467</f>
        <v>82899.600000000006</v>
      </c>
      <c r="F453" s="166">
        <f>F454+F461+F467</f>
        <v>82899.600000000006</v>
      </c>
      <c r="G453" s="102">
        <f>G454+G461+G467</f>
        <v>14072.599999999999</v>
      </c>
      <c r="H453" s="181">
        <f t="shared" si="75"/>
        <v>16.975473946798292</v>
      </c>
      <c r="J453" s="160"/>
    </row>
    <row r="454" spans="1:10" ht="26.4">
      <c r="A454" s="122" t="s">
        <v>468</v>
      </c>
      <c r="B454" s="105" t="s">
        <v>161</v>
      </c>
      <c r="C454" s="74"/>
      <c r="D454" s="74"/>
      <c r="E454" s="102">
        <f>E455+E458</f>
        <v>50220</v>
      </c>
      <c r="F454" s="166">
        <f>F455+F458</f>
        <v>50220</v>
      </c>
      <c r="G454" s="102">
        <f>G455+G458</f>
        <v>6924.7999999999993</v>
      </c>
      <c r="H454" s="181">
        <f t="shared" si="75"/>
        <v>13.788928713659896</v>
      </c>
      <c r="J454" s="160"/>
    </row>
    <row r="455" spans="1:10" ht="32.25" customHeight="1">
      <c r="A455" s="121" t="s">
        <v>594</v>
      </c>
      <c r="B455" s="107" t="s">
        <v>595</v>
      </c>
      <c r="C455" s="71"/>
      <c r="D455" s="71"/>
      <c r="E455" s="108">
        <f t="shared" ref="E455:G456" si="80">E456</f>
        <v>22120</v>
      </c>
      <c r="F455" s="167">
        <f t="shared" si="80"/>
        <v>22120</v>
      </c>
      <c r="G455" s="108">
        <f t="shared" si="80"/>
        <v>219.4</v>
      </c>
      <c r="H455" s="183">
        <f t="shared" si="75"/>
        <v>0.99186256781193494</v>
      </c>
      <c r="J455" s="160"/>
    </row>
    <row r="456" spans="1:10">
      <c r="A456" s="109" t="s">
        <v>73</v>
      </c>
      <c r="B456" s="107" t="s">
        <v>595</v>
      </c>
      <c r="C456" s="110" t="s">
        <v>74</v>
      </c>
      <c r="D456" s="110"/>
      <c r="E456" s="108">
        <f t="shared" si="80"/>
        <v>22120</v>
      </c>
      <c r="F456" s="167">
        <f t="shared" si="80"/>
        <v>22120</v>
      </c>
      <c r="G456" s="108">
        <f t="shared" si="80"/>
        <v>219.4</v>
      </c>
      <c r="H456" s="183">
        <f t="shared" si="75"/>
        <v>0.99186256781193494</v>
      </c>
      <c r="J456" s="160"/>
    </row>
    <row r="457" spans="1:10" ht="12.75" customHeight="1">
      <c r="A457" s="109" t="s">
        <v>75</v>
      </c>
      <c r="B457" s="107" t="s">
        <v>595</v>
      </c>
      <c r="C457" s="110" t="s">
        <v>76</v>
      </c>
      <c r="D457" s="110">
        <v>900100</v>
      </c>
      <c r="E457" s="108">
        <v>22120</v>
      </c>
      <c r="F457" s="167">
        <v>22120</v>
      </c>
      <c r="G457" s="108">
        <f>219.4</f>
        <v>219.4</v>
      </c>
      <c r="H457" s="183">
        <f t="shared" si="75"/>
        <v>0.99186256781193494</v>
      </c>
      <c r="J457" s="160"/>
    </row>
    <row r="458" spans="1:10" ht="12.75" customHeight="1">
      <c r="A458" s="109" t="s">
        <v>276</v>
      </c>
      <c r="B458" s="107" t="s">
        <v>277</v>
      </c>
      <c r="C458" s="110"/>
      <c r="D458" s="110"/>
      <c r="E458" s="108">
        <f t="shared" ref="E458:G459" si="81">E459</f>
        <v>28100</v>
      </c>
      <c r="F458" s="167">
        <f t="shared" si="81"/>
        <v>28100</v>
      </c>
      <c r="G458" s="108">
        <f t="shared" si="81"/>
        <v>6705.4</v>
      </c>
      <c r="H458" s="183">
        <f t="shared" si="75"/>
        <v>23.862633451957294</v>
      </c>
      <c r="J458" s="160"/>
    </row>
    <row r="459" spans="1:10" ht="12.75" customHeight="1">
      <c r="A459" s="109" t="s">
        <v>73</v>
      </c>
      <c r="B459" s="107" t="s">
        <v>277</v>
      </c>
      <c r="C459" s="110" t="s">
        <v>74</v>
      </c>
      <c r="D459" s="110"/>
      <c r="E459" s="108">
        <f t="shared" si="81"/>
        <v>28100</v>
      </c>
      <c r="F459" s="167">
        <f t="shared" si="81"/>
        <v>28100</v>
      </c>
      <c r="G459" s="108">
        <f t="shared" si="81"/>
        <v>6705.4</v>
      </c>
      <c r="H459" s="183">
        <f t="shared" si="75"/>
        <v>23.862633451957294</v>
      </c>
      <c r="J459" s="160"/>
    </row>
    <row r="460" spans="1:10" ht="12.75" customHeight="1">
      <c r="A460" s="109" t="s">
        <v>75</v>
      </c>
      <c r="B460" s="107" t="s">
        <v>277</v>
      </c>
      <c r="C460" s="110" t="s">
        <v>76</v>
      </c>
      <c r="D460" s="110">
        <v>900100</v>
      </c>
      <c r="E460" s="108">
        <v>28100</v>
      </c>
      <c r="F460" s="167">
        <v>28100</v>
      </c>
      <c r="G460" s="108">
        <v>6705.4</v>
      </c>
      <c r="H460" s="183">
        <f t="shared" si="75"/>
        <v>23.862633451957294</v>
      </c>
      <c r="J460" s="160"/>
    </row>
    <row r="461" spans="1:10" ht="57.75" customHeight="1">
      <c r="A461" s="122" t="s">
        <v>643</v>
      </c>
      <c r="B461" s="105" t="s">
        <v>162</v>
      </c>
      <c r="C461" s="101"/>
      <c r="D461" s="101"/>
      <c r="E461" s="102">
        <f>E462</f>
        <v>9523</v>
      </c>
      <c r="F461" s="166">
        <f>F462</f>
        <v>9523</v>
      </c>
      <c r="G461" s="102">
        <f>G462</f>
        <v>1574.1999999999998</v>
      </c>
      <c r="H461" s="181">
        <f t="shared" si="75"/>
        <v>16.530505092932898</v>
      </c>
      <c r="J461" s="160"/>
    </row>
    <row r="462" spans="1:10" ht="56.25" customHeight="1">
      <c r="A462" s="121" t="s">
        <v>649</v>
      </c>
      <c r="B462" s="107" t="s">
        <v>644</v>
      </c>
      <c r="C462" s="110"/>
      <c r="D462" s="110"/>
      <c r="E462" s="108">
        <f>E463+E465</f>
        <v>9523</v>
      </c>
      <c r="F462" s="167">
        <f>F463+F465</f>
        <v>9523</v>
      </c>
      <c r="G462" s="108">
        <f>G463+G465</f>
        <v>1574.1999999999998</v>
      </c>
      <c r="H462" s="183">
        <f t="shared" si="75"/>
        <v>16.530505092932898</v>
      </c>
      <c r="J462" s="160"/>
    </row>
    <row r="463" spans="1:10" ht="39" customHeight="1">
      <c r="A463" s="109" t="s">
        <v>78</v>
      </c>
      <c r="B463" s="107" t="s">
        <v>644</v>
      </c>
      <c r="C463" s="110" t="s">
        <v>79</v>
      </c>
      <c r="D463" s="110"/>
      <c r="E463" s="108">
        <f>E464</f>
        <v>8646.4</v>
      </c>
      <c r="F463" s="167">
        <f>F464</f>
        <v>8646.4</v>
      </c>
      <c r="G463" s="108">
        <f>G464</f>
        <v>1574.1999999999998</v>
      </c>
      <c r="H463" s="183">
        <f t="shared" si="75"/>
        <v>18.206421169504068</v>
      </c>
      <c r="J463" s="160"/>
    </row>
    <row r="464" spans="1:10" ht="15" customHeight="1">
      <c r="A464" s="109" t="s">
        <v>80</v>
      </c>
      <c r="B464" s="107" t="s">
        <v>644</v>
      </c>
      <c r="C464" s="110" t="s">
        <v>81</v>
      </c>
      <c r="D464" s="110">
        <v>900303</v>
      </c>
      <c r="E464" s="108">
        <v>8646.4</v>
      </c>
      <c r="F464" s="167">
        <v>8646.4</v>
      </c>
      <c r="G464" s="108">
        <f>277.4+1296.8</f>
        <v>1574.1999999999998</v>
      </c>
      <c r="H464" s="183">
        <f t="shared" si="75"/>
        <v>18.206421169504068</v>
      </c>
      <c r="J464" s="160"/>
    </row>
    <row r="465" spans="1:10" ht="20.25" customHeight="1">
      <c r="A465" s="109" t="s">
        <v>73</v>
      </c>
      <c r="B465" s="107" t="s">
        <v>644</v>
      </c>
      <c r="C465" s="110" t="s">
        <v>74</v>
      </c>
      <c r="D465" s="110"/>
      <c r="E465" s="108">
        <f>E466</f>
        <v>876.6</v>
      </c>
      <c r="F465" s="167">
        <f>F466</f>
        <v>876.6</v>
      </c>
      <c r="G465" s="108">
        <f>G466</f>
        <v>0</v>
      </c>
      <c r="H465" s="183">
        <f t="shared" si="75"/>
        <v>0</v>
      </c>
      <c r="J465" s="160"/>
    </row>
    <row r="466" spans="1:10" ht="18.75" customHeight="1">
      <c r="A466" s="109" t="s">
        <v>75</v>
      </c>
      <c r="B466" s="107" t="s">
        <v>644</v>
      </c>
      <c r="C466" s="110" t="s">
        <v>76</v>
      </c>
      <c r="D466" s="110">
        <v>900303</v>
      </c>
      <c r="E466" s="108">
        <v>876.6</v>
      </c>
      <c r="F466" s="167">
        <v>876.6</v>
      </c>
      <c r="G466" s="108">
        <v>0</v>
      </c>
      <c r="H466" s="183">
        <f t="shared" si="75"/>
        <v>0</v>
      </c>
      <c r="J466" s="160"/>
    </row>
    <row r="467" spans="1:10" ht="30.75" customHeight="1">
      <c r="A467" s="103" t="s">
        <v>278</v>
      </c>
      <c r="B467" s="105" t="s">
        <v>470</v>
      </c>
      <c r="C467" s="101"/>
      <c r="D467" s="101"/>
      <c r="E467" s="102">
        <f>E468</f>
        <v>23156.6</v>
      </c>
      <c r="F467" s="166">
        <f>F468</f>
        <v>23156.6</v>
      </c>
      <c r="G467" s="102">
        <f>G468</f>
        <v>5573.5999999999995</v>
      </c>
      <c r="H467" s="181">
        <f t="shared" si="75"/>
        <v>24.069163866888921</v>
      </c>
      <c r="J467" s="160"/>
    </row>
    <row r="468" spans="1:10" ht="15.75" customHeight="1">
      <c r="A468" s="109" t="s">
        <v>90</v>
      </c>
      <c r="B468" s="107" t="s">
        <v>471</v>
      </c>
      <c r="C468" s="110"/>
      <c r="D468" s="110"/>
      <c r="E468" s="108">
        <f>E469+E471+E473</f>
        <v>23156.6</v>
      </c>
      <c r="F468" s="167">
        <f>F469+F471+F473</f>
        <v>23156.6</v>
      </c>
      <c r="G468" s="108">
        <f>G469+G471+G473</f>
        <v>5573.5999999999995</v>
      </c>
      <c r="H468" s="183">
        <f t="shared" si="75"/>
        <v>24.069163866888921</v>
      </c>
      <c r="J468" s="160"/>
    </row>
    <row r="469" spans="1:10" ht="15.75" customHeight="1">
      <c r="A469" s="109" t="s">
        <v>78</v>
      </c>
      <c r="B469" s="107" t="s">
        <v>471</v>
      </c>
      <c r="C469" s="110" t="s">
        <v>79</v>
      </c>
      <c r="D469" s="110"/>
      <c r="E469" s="108">
        <f>E470</f>
        <v>21755.1</v>
      </c>
      <c r="F469" s="167">
        <f>F470</f>
        <v>21755.1</v>
      </c>
      <c r="G469" s="108">
        <f>G470</f>
        <v>5521.7</v>
      </c>
      <c r="H469" s="183">
        <f t="shared" si="75"/>
        <v>25.381174988853189</v>
      </c>
      <c r="J469" s="160"/>
    </row>
    <row r="470" spans="1:10" ht="15.75" customHeight="1">
      <c r="A470" s="109" t="s">
        <v>80</v>
      </c>
      <c r="B470" s="107" t="s">
        <v>471</v>
      </c>
      <c r="C470" s="110" t="s">
        <v>81</v>
      </c>
      <c r="D470" s="110">
        <v>900100</v>
      </c>
      <c r="E470" s="108">
        <v>21755.1</v>
      </c>
      <c r="F470" s="167">
        <v>21755.1</v>
      </c>
      <c r="G470" s="108">
        <v>5521.7</v>
      </c>
      <c r="H470" s="183">
        <f t="shared" si="75"/>
        <v>25.381174988853189</v>
      </c>
      <c r="J470" s="160"/>
    </row>
    <row r="471" spans="1:10" ht="15.75" customHeight="1">
      <c r="A471" s="109" t="s">
        <v>73</v>
      </c>
      <c r="B471" s="107" t="s">
        <v>471</v>
      </c>
      <c r="C471" s="110" t="s">
        <v>74</v>
      </c>
      <c r="D471" s="110"/>
      <c r="E471" s="108">
        <f>E472</f>
        <v>1350</v>
      </c>
      <c r="F471" s="167">
        <f>F472</f>
        <v>1350</v>
      </c>
      <c r="G471" s="108">
        <f>G472</f>
        <v>10</v>
      </c>
      <c r="H471" s="183">
        <f t="shared" si="75"/>
        <v>0.74074074074074081</v>
      </c>
      <c r="J471" s="160"/>
    </row>
    <row r="472" spans="1:10" ht="15.75" customHeight="1">
      <c r="A472" s="109" t="s">
        <v>75</v>
      </c>
      <c r="B472" s="107" t="s">
        <v>471</v>
      </c>
      <c r="C472" s="110" t="s">
        <v>76</v>
      </c>
      <c r="D472" s="110">
        <v>900100</v>
      </c>
      <c r="E472" s="108">
        <v>1350</v>
      </c>
      <c r="F472" s="167">
        <v>1350</v>
      </c>
      <c r="G472" s="108">
        <v>10</v>
      </c>
      <c r="H472" s="183">
        <f t="shared" si="75"/>
        <v>0.74074074074074081</v>
      </c>
      <c r="J472" s="160"/>
    </row>
    <row r="473" spans="1:10" ht="15.75" customHeight="1">
      <c r="A473" s="109" t="s">
        <v>85</v>
      </c>
      <c r="B473" s="107" t="s">
        <v>471</v>
      </c>
      <c r="C473" s="110" t="s">
        <v>86</v>
      </c>
      <c r="D473" s="110"/>
      <c r="E473" s="108">
        <f>E474</f>
        <v>51.5</v>
      </c>
      <c r="F473" s="167">
        <f>F474</f>
        <v>51.5</v>
      </c>
      <c r="G473" s="108">
        <f>G474</f>
        <v>41.9</v>
      </c>
      <c r="H473" s="183">
        <f t="shared" si="75"/>
        <v>81.359223300970868</v>
      </c>
      <c r="J473" s="160"/>
    </row>
    <row r="474" spans="1:10" ht="15.75" customHeight="1">
      <c r="A474" s="109" t="s">
        <v>87</v>
      </c>
      <c r="B474" s="107" t="s">
        <v>471</v>
      </c>
      <c r="C474" s="110" t="s">
        <v>88</v>
      </c>
      <c r="D474" s="110">
        <v>900100</v>
      </c>
      <c r="E474" s="108">
        <v>51.5</v>
      </c>
      <c r="F474" s="167">
        <v>51.5</v>
      </c>
      <c r="G474" s="108">
        <v>41.9</v>
      </c>
      <c r="H474" s="183">
        <f t="shared" si="75"/>
        <v>81.359223300970868</v>
      </c>
      <c r="J474" s="160"/>
    </row>
    <row r="475" spans="1:10" ht="18.75" customHeight="1">
      <c r="A475" s="120" t="s">
        <v>472</v>
      </c>
      <c r="B475" s="105" t="s">
        <v>117</v>
      </c>
      <c r="C475" s="110"/>
      <c r="D475" s="110"/>
      <c r="E475" s="102">
        <f t="shared" ref="E475:G478" si="82">E476</f>
        <v>5000</v>
      </c>
      <c r="F475" s="166">
        <f t="shared" si="82"/>
        <v>5000</v>
      </c>
      <c r="G475" s="102">
        <f t="shared" si="82"/>
        <v>0</v>
      </c>
      <c r="H475" s="181">
        <f t="shared" si="75"/>
        <v>0</v>
      </c>
      <c r="J475" s="160"/>
    </row>
    <row r="476" spans="1:10" ht="27.75" customHeight="1">
      <c r="A476" s="122" t="s">
        <v>473</v>
      </c>
      <c r="B476" s="105" t="s">
        <v>118</v>
      </c>
      <c r="C476" s="110"/>
      <c r="D476" s="110"/>
      <c r="E476" s="102">
        <f t="shared" ref="E476:G477" si="83">E477</f>
        <v>5000</v>
      </c>
      <c r="F476" s="166">
        <f t="shared" si="83"/>
        <v>5000</v>
      </c>
      <c r="G476" s="102">
        <f t="shared" si="83"/>
        <v>0</v>
      </c>
      <c r="H476" s="181">
        <f t="shared" si="75"/>
        <v>0</v>
      </c>
      <c r="J476" s="160"/>
    </row>
    <row r="477" spans="1:10" ht="27.75" customHeight="1">
      <c r="A477" s="121" t="s">
        <v>93</v>
      </c>
      <c r="B477" s="107" t="s">
        <v>570</v>
      </c>
      <c r="C477" s="110"/>
      <c r="D477" s="110"/>
      <c r="E477" s="108">
        <f t="shared" si="83"/>
        <v>5000</v>
      </c>
      <c r="F477" s="167">
        <f t="shared" si="83"/>
        <v>5000</v>
      </c>
      <c r="G477" s="108">
        <f t="shared" si="83"/>
        <v>0</v>
      </c>
      <c r="H477" s="183">
        <f t="shared" si="75"/>
        <v>0</v>
      </c>
      <c r="J477" s="160"/>
    </row>
    <row r="478" spans="1:10" ht="18.75" customHeight="1">
      <c r="A478" s="109" t="s">
        <v>92</v>
      </c>
      <c r="B478" s="107" t="s">
        <v>570</v>
      </c>
      <c r="C478" s="110">
        <v>700</v>
      </c>
      <c r="D478" s="110"/>
      <c r="E478" s="108">
        <f t="shared" si="82"/>
        <v>5000</v>
      </c>
      <c r="F478" s="167">
        <f t="shared" si="82"/>
        <v>5000</v>
      </c>
      <c r="G478" s="108">
        <f t="shared" si="82"/>
        <v>0</v>
      </c>
      <c r="H478" s="183">
        <f t="shared" si="75"/>
        <v>0</v>
      </c>
      <c r="J478" s="160"/>
    </row>
    <row r="479" spans="1:10" ht="18" customHeight="1">
      <c r="A479" s="109" t="s">
        <v>93</v>
      </c>
      <c r="B479" s="107" t="s">
        <v>570</v>
      </c>
      <c r="C479" s="110">
        <v>730</v>
      </c>
      <c r="D479" s="110">
        <v>900100</v>
      </c>
      <c r="E479" s="108">
        <v>5000</v>
      </c>
      <c r="F479" s="167">
        <v>5000</v>
      </c>
      <c r="G479" s="108">
        <v>0</v>
      </c>
      <c r="H479" s="183">
        <f t="shared" si="75"/>
        <v>0</v>
      </c>
      <c r="J479" s="160"/>
    </row>
    <row r="480" spans="1:10">
      <c r="A480" s="120" t="s">
        <v>163</v>
      </c>
      <c r="B480" s="105" t="s">
        <v>141</v>
      </c>
      <c r="C480" s="73"/>
      <c r="D480" s="73"/>
      <c r="E480" s="102">
        <f>E481+E520</f>
        <v>470806.3</v>
      </c>
      <c r="F480" s="166">
        <f>F481+F520</f>
        <v>470806.3</v>
      </c>
      <c r="G480" s="102">
        <f>G481+G520</f>
        <v>106404.3</v>
      </c>
      <c r="H480" s="181">
        <f t="shared" si="75"/>
        <v>22.600440988151604</v>
      </c>
      <c r="J480" s="160"/>
    </row>
    <row r="481" spans="1:10" ht="26.4">
      <c r="A481" s="113" t="s">
        <v>278</v>
      </c>
      <c r="B481" s="105" t="s">
        <v>142</v>
      </c>
      <c r="C481" s="74"/>
      <c r="D481" s="74"/>
      <c r="E481" s="102">
        <f>E482+E485+E492+E508+E513+E497+E500+E503</f>
        <v>470298.3</v>
      </c>
      <c r="F481" s="166">
        <f>F482+F485+F492+F508+F513+F497+F500+F503</f>
        <v>470298.3</v>
      </c>
      <c r="G481" s="102">
        <f>G482+G485+G492+G508+G513+G497+G500+G503</f>
        <v>106404.3</v>
      </c>
      <c r="H481" s="181">
        <f t="shared" si="75"/>
        <v>22.624853204870188</v>
      </c>
      <c r="J481" s="160"/>
    </row>
    <row r="482" spans="1:10">
      <c r="A482" s="141" t="s">
        <v>166</v>
      </c>
      <c r="B482" s="107" t="s">
        <v>167</v>
      </c>
      <c r="C482" s="75"/>
      <c r="D482" s="75"/>
      <c r="E482" s="108">
        <f t="shared" ref="E482:G483" si="84">E483</f>
        <v>3426.2</v>
      </c>
      <c r="F482" s="167">
        <f t="shared" si="84"/>
        <v>3426.2</v>
      </c>
      <c r="G482" s="108">
        <f t="shared" si="84"/>
        <v>493.9</v>
      </c>
      <c r="H482" s="183">
        <f t="shared" si="75"/>
        <v>14.415387309555777</v>
      </c>
      <c r="J482" s="160"/>
    </row>
    <row r="483" spans="1:10" ht="39.6">
      <c r="A483" s="109" t="s">
        <v>78</v>
      </c>
      <c r="B483" s="107" t="s">
        <v>167</v>
      </c>
      <c r="C483" s="110" t="s">
        <v>79</v>
      </c>
      <c r="D483" s="110"/>
      <c r="E483" s="108">
        <f t="shared" si="84"/>
        <v>3426.2</v>
      </c>
      <c r="F483" s="167">
        <f t="shared" si="84"/>
        <v>3426.2</v>
      </c>
      <c r="G483" s="108">
        <f t="shared" si="84"/>
        <v>493.9</v>
      </c>
      <c r="H483" s="183">
        <f t="shared" si="75"/>
        <v>14.415387309555777</v>
      </c>
      <c r="J483" s="160"/>
    </row>
    <row r="484" spans="1:10">
      <c r="A484" s="109" t="s">
        <v>80</v>
      </c>
      <c r="B484" s="107" t="s">
        <v>167</v>
      </c>
      <c r="C484" s="110" t="s">
        <v>81</v>
      </c>
      <c r="D484" s="110">
        <v>900100</v>
      </c>
      <c r="E484" s="108">
        <v>3426.2</v>
      </c>
      <c r="F484" s="167">
        <v>3426.2</v>
      </c>
      <c r="G484" s="108">
        <v>493.9</v>
      </c>
      <c r="H484" s="183">
        <f t="shared" si="75"/>
        <v>14.415387309555777</v>
      </c>
      <c r="J484" s="160"/>
    </row>
    <row r="485" spans="1:10">
      <c r="A485" s="141" t="s">
        <v>175</v>
      </c>
      <c r="B485" s="107" t="s">
        <v>176</v>
      </c>
      <c r="C485" s="71"/>
      <c r="D485" s="71"/>
      <c r="E485" s="108">
        <f>E486+E488+E490</f>
        <v>175301.7</v>
      </c>
      <c r="F485" s="167">
        <f>F486+F488+F490</f>
        <v>175301.7</v>
      </c>
      <c r="G485" s="108">
        <f>G486+G488+G490</f>
        <v>42025</v>
      </c>
      <c r="H485" s="183">
        <f t="shared" si="75"/>
        <v>23.972956337559758</v>
      </c>
      <c r="J485" s="160"/>
    </row>
    <row r="486" spans="1:10" ht="38.25" customHeight="1">
      <c r="A486" s="109" t="s">
        <v>78</v>
      </c>
      <c r="B486" s="107" t="s">
        <v>176</v>
      </c>
      <c r="C486" s="110" t="s">
        <v>79</v>
      </c>
      <c r="D486" s="110"/>
      <c r="E486" s="108">
        <f>E487</f>
        <v>126241.8</v>
      </c>
      <c r="F486" s="167">
        <f>F487</f>
        <v>126241.8</v>
      </c>
      <c r="G486" s="108">
        <f>G487</f>
        <v>32331.9</v>
      </c>
      <c r="H486" s="183">
        <f t="shared" si="75"/>
        <v>25.611089195496263</v>
      </c>
      <c r="J486" s="160"/>
    </row>
    <row r="487" spans="1:10">
      <c r="A487" s="109" t="s">
        <v>80</v>
      </c>
      <c r="B487" s="107" t="s">
        <v>176</v>
      </c>
      <c r="C487" s="110" t="s">
        <v>81</v>
      </c>
      <c r="D487" s="110">
        <v>900100</v>
      </c>
      <c r="E487" s="108">
        <v>126241.8</v>
      </c>
      <c r="F487" s="167">
        <v>126241.8</v>
      </c>
      <c r="G487" s="108">
        <v>32331.9</v>
      </c>
      <c r="H487" s="183">
        <f t="shared" si="75"/>
        <v>25.611089195496263</v>
      </c>
      <c r="J487" s="160"/>
    </row>
    <row r="488" spans="1:10">
      <c r="A488" s="109" t="s">
        <v>73</v>
      </c>
      <c r="B488" s="107" t="s">
        <v>176</v>
      </c>
      <c r="C488" s="110" t="s">
        <v>74</v>
      </c>
      <c r="D488" s="110"/>
      <c r="E488" s="108">
        <f>E489</f>
        <v>48926.7</v>
      </c>
      <c r="F488" s="167">
        <f>F489</f>
        <v>48926.7</v>
      </c>
      <c r="G488" s="108">
        <f>G489</f>
        <v>9681.4000000000015</v>
      </c>
      <c r="H488" s="183">
        <f t="shared" si="75"/>
        <v>19.787559757760082</v>
      </c>
      <c r="J488" s="160"/>
    </row>
    <row r="489" spans="1:10" ht="12" customHeight="1">
      <c r="A489" s="109" t="s">
        <v>75</v>
      </c>
      <c r="B489" s="107" t="s">
        <v>176</v>
      </c>
      <c r="C489" s="110" t="s">
        <v>76</v>
      </c>
      <c r="D489" s="110">
        <v>900100</v>
      </c>
      <c r="E489" s="108">
        <v>48926.7</v>
      </c>
      <c r="F489" s="167">
        <v>48926.7</v>
      </c>
      <c r="G489" s="108">
        <f>102.2+9579.2</f>
        <v>9681.4000000000015</v>
      </c>
      <c r="H489" s="183">
        <f t="shared" si="75"/>
        <v>19.787559757760082</v>
      </c>
      <c r="J489" s="160"/>
    </row>
    <row r="490" spans="1:10" ht="16.5" customHeight="1">
      <c r="A490" s="109" t="s">
        <v>85</v>
      </c>
      <c r="B490" s="107" t="s">
        <v>176</v>
      </c>
      <c r="C490" s="110">
        <v>800</v>
      </c>
      <c r="D490" s="110"/>
      <c r="E490" s="108">
        <f>E491</f>
        <v>133.19999999999999</v>
      </c>
      <c r="F490" s="167">
        <f>F491</f>
        <v>133.19999999999999</v>
      </c>
      <c r="G490" s="108">
        <f>G491</f>
        <v>11.7</v>
      </c>
      <c r="H490" s="183">
        <f t="shared" si="75"/>
        <v>8.7837837837837842</v>
      </c>
      <c r="J490" s="160"/>
    </row>
    <row r="491" spans="1:10">
      <c r="A491" s="109" t="s">
        <v>87</v>
      </c>
      <c r="B491" s="107" t="s">
        <v>176</v>
      </c>
      <c r="C491" s="110" t="s">
        <v>88</v>
      </c>
      <c r="D491" s="110">
        <v>900100</v>
      </c>
      <c r="E491" s="108">
        <v>133.19999999999999</v>
      </c>
      <c r="F491" s="167">
        <v>133.19999999999999</v>
      </c>
      <c r="G491" s="108">
        <f>11.7</f>
        <v>11.7</v>
      </c>
      <c r="H491" s="183">
        <f t="shared" si="75"/>
        <v>8.7837837837837842</v>
      </c>
      <c r="J491" s="160"/>
    </row>
    <row r="492" spans="1:10">
      <c r="A492" s="121" t="s">
        <v>168</v>
      </c>
      <c r="B492" s="136" t="s">
        <v>169</v>
      </c>
      <c r="C492" s="134"/>
      <c r="D492" s="134"/>
      <c r="E492" s="108">
        <f>E493+E495</f>
        <v>24504.3</v>
      </c>
      <c r="F492" s="167">
        <f>F493+F495</f>
        <v>24504.3</v>
      </c>
      <c r="G492" s="108">
        <f>G493+G495</f>
        <v>5391.7</v>
      </c>
      <c r="H492" s="183">
        <f t="shared" si="75"/>
        <v>22.003077010973584</v>
      </c>
      <c r="J492" s="160"/>
    </row>
    <row r="493" spans="1:10" ht="39.6">
      <c r="A493" s="118" t="s">
        <v>78</v>
      </c>
      <c r="B493" s="136" t="s">
        <v>169</v>
      </c>
      <c r="C493" s="134" t="s">
        <v>79</v>
      </c>
      <c r="D493" s="134"/>
      <c r="E493" s="108">
        <f>E494</f>
        <v>23391.3</v>
      </c>
      <c r="F493" s="167">
        <f>F494</f>
        <v>23391.3</v>
      </c>
      <c r="G493" s="108">
        <f>G494</f>
        <v>5291.9</v>
      </c>
      <c r="H493" s="183">
        <f t="shared" si="75"/>
        <v>22.623368517354741</v>
      </c>
      <c r="J493" s="160"/>
    </row>
    <row r="494" spans="1:10">
      <c r="A494" s="118" t="s">
        <v>80</v>
      </c>
      <c r="B494" s="136" t="s">
        <v>169</v>
      </c>
      <c r="C494" s="134" t="s">
        <v>81</v>
      </c>
      <c r="D494" s="110">
        <v>900100</v>
      </c>
      <c r="E494" s="108">
        <v>23391.3</v>
      </c>
      <c r="F494" s="167">
        <v>23391.3</v>
      </c>
      <c r="G494" s="108">
        <v>5291.9</v>
      </c>
      <c r="H494" s="183">
        <f t="shared" si="75"/>
        <v>22.623368517354741</v>
      </c>
      <c r="J494" s="160"/>
    </row>
    <row r="495" spans="1:10">
      <c r="A495" s="118" t="s">
        <v>73</v>
      </c>
      <c r="B495" s="136" t="s">
        <v>169</v>
      </c>
      <c r="C495" s="134" t="s">
        <v>74</v>
      </c>
      <c r="D495" s="134"/>
      <c r="E495" s="108">
        <f>E496</f>
        <v>1113</v>
      </c>
      <c r="F495" s="167">
        <f>F496</f>
        <v>1113</v>
      </c>
      <c r="G495" s="108">
        <f>G496</f>
        <v>99.8</v>
      </c>
      <c r="H495" s="183">
        <f t="shared" si="75"/>
        <v>8.9667565139263239</v>
      </c>
      <c r="J495" s="160"/>
    </row>
    <row r="496" spans="1:10" ht="26.4">
      <c r="A496" s="118" t="s">
        <v>75</v>
      </c>
      <c r="B496" s="136" t="s">
        <v>169</v>
      </c>
      <c r="C496" s="134" t="s">
        <v>76</v>
      </c>
      <c r="D496" s="110">
        <v>900100</v>
      </c>
      <c r="E496" s="108">
        <v>1113</v>
      </c>
      <c r="F496" s="167">
        <v>1113</v>
      </c>
      <c r="G496" s="108">
        <v>99.8</v>
      </c>
      <c r="H496" s="183">
        <f t="shared" ref="H496:H559" si="85">G496/F496*100</f>
        <v>8.9667565139263239</v>
      </c>
      <c r="J496" s="160"/>
    </row>
    <row r="497" spans="1:10">
      <c r="A497" s="121" t="s">
        <v>474</v>
      </c>
      <c r="B497" s="136" t="s">
        <v>170</v>
      </c>
      <c r="C497" s="71"/>
      <c r="D497" s="71"/>
      <c r="E497" s="108">
        <f t="shared" ref="E497:G498" si="86">E498</f>
        <v>65</v>
      </c>
      <c r="F497" s="167">
        <f t="shared" si="86"/>
        <v>65</v>
      </c>
      <c r="G497" s="108">
        <f t="shared" si="86"/>
        <v>0</v>
      </c>
      <c r="H497" s="183">
        <f t="shared" si="85"/>
        <v>0</v>
      </c>
      <c r="J497" s="160"/>
    </row>
    <row r="498" spans="1:10">
      <c r="A498" s="109" t="s">
        <v>73</v>
      </c>
      <c r="B498" s="136" t="s">
        <v>170</v>
      </c>
      <c r="C498" s="110" t="s">
        <v>74</v>
      </c>
      <c r="D498" s="110"/>
      <c r="E498" s="108">
        <f t="shared" si="86"/>
        <v>65</v>
      </c>
      <c r="F498" s="167">
        <f t="shared" si="86"/>
        <v>65</v>
      </c>
      <c r="G498" s="108">
        <f t="shared" si="86"/>
        <v>0</v>
      </c>
      <c r="H498" s="183">
        <f t="shared" si="85"/>
        <v>0</v>
      </c>
      <c r="J498" s="160"/>
    </row>
    <row r="499" spans="1:10" ht="26.4">
      <c r="A499" s="109" t="s">
        <v>75</v>
      </c>
      <c r="B499" s="136" t="s">
        <v>170</v>
      </c>
      <c r="C499" s="110" t="s">
        <v>76</v>
      </c>
      <c r="D499" s="110">
        <v>900100</v>
      </c>
      <c r="E499" s="108">
        <v>65</v>
      </c>
      <c r="F499" s="167">
        <v>65</v>
      </c>
      <c r="G499" s="108">
        <v>0</v>
      </c>
      <c r="H499" s="183">
        <f t="shared" si="85"/>
        <v>0</v>
      </c>
      <c r="J499" s="160"/>
    </row>
    <row r="500" spans="1:10">
      <c r="A500" s="109" t="s">
        <v>303</v>
      </c>
      <c r="B500" s="136" t="s">
        <v>302</v>
      </c>
      <c r="C500" s="110"/>
      <c r="D500" s="110"/>
      <c r="E500" s="108">
        <f t="shared" ref="E500:G501" si="87">E501</f>
        <v>300</v>
      </c>
      <c r="F500" s="167">
        <f t="shared" si="87"/>
        <v>300</v>
      </c>
      <c r="G500" s="108">
        <f t="shared" si="87"/>
        <v>120.3</v>
      </c>
      <c r="H500" s="183">
        <f t="shared" si="85"/>
        <v>40.099999999999994</v>
      </c>
      <c r="J500" s="160"/>
    </row>
    <row r="501" spans="1:10">
      <c r="A501" s="109" t="s">
        <v>85</v>
      </c>
      <c r="B501" s="136" t="s">
        <v>302</v>
      </c>
      <c r="C501" s="110">
        <v>800</v>
      </c>
      <c r="D501" s="110"/>
      <c r="E501" s="108">
        <f t="shared" si="87"/>
        <v>300</v>
      </c>
      <c r="F501" s="167">
        <f t="shared" si="87"/>
        <v>300</v>
      </c>
      <c r="G501" s="108">
        <f t="shared" si="87"/>
        <v>120.3</v>
      </c>
      <c r="H501" s="183">
        <f t="shared" si="85"/>
        <v>40.099999999999994</v>
      </c>
      <c r="J501" s="160"/>
    </row>
    <row r="502" spans="1:10">
      <c r="A502" s="109" t="s">
        <v>87</v>
      </c>
      <c r="B502" s="136" t="s">
        <v>302</v>
      </c>
      <c r="C502" s="110">
        <v>850</v>
      </c>
      <c r="D502" s="110">
        <v>900100</v>
      </c>
      <c r="E502" s="108">
        <v>300</v>
      </c>
      <c r="F502" s="167">
        <v>300</v>
      </c>
      <c r="G502" s="108">
        <v>120.3</v>
      </c>
      <c r="H502" s="183">
        <f t="shared" si="85"/>
        <v>40.099999999999994</v>
      </c>
      <c r="J502" s="160"/>
    </row>
    <row r="503" spans="1:10" ht="26.4">
      <c r="A503" s="109" t="s">
        <v>475</v>
      </c>
      <c r="B503" s="136" t="s">
        <v>476</v>
      </c>
      <c r="C503" s="134"/>
      <c r="D503" s="110"/>
      <c r="E503" s="108">
        <f>E504+E506</f>
        <v>27218.300000000003</v>
      </c>
      <c r="F503" s="167">
        <f>F504+F506</f>
        <v>27218.300000000003</v>
      </c>
      <c r="G503" s="108">
        <f>G504+G506</f>
        <v>4987.3</v>
      </c>
      <c r="H503" s="183">
        <f t="shared" si="85"/>
        <v>18.323333933419793</v>
      </c>
      <c r="J503" s="160"/>
    </row>
    <row r="504" spans="1:10" ht="39.6">
      <c r="A504" s="109" t="s">
        <v>78</v>
      </c>
      <c r="B504" s="136" t="s">
        <v>476</v>
      </c>
      <c r="C504" s="110" t="s">
        <v>79</v>
      </c>
      <c r="D504" s="110"/>
      <c r="E504" s="108">
        <f>E505</f>
        <v>26484.400000000001</v>
      </c>
      <c r="F504" s="167">
        <f>F505</f>
        <v>26484.400000000001</v>
      </c>
      <c r="G504" s="108">
        <f>G505</f>
        <v>4966.1000000000004</v>
      </c>
      <c r="H504" s="183">
        <f t="shared" si="85"/>
        <v>18.751038347102444</v>
      </c>
      <c r="J504" s="160"/>
    </row>
    <row r="505" spans="1:10">
      <c r="A505" s="109" t="s">
        <v>83</v>
      </c>
      <c r="B505" s="136" t="s">
        <v>476</v>
      </c>
      <c r="C505" s="110" t="s">
        <v>84</v>
      </c>
      <c r="D505" s="110">
        <v>900100</v>
      </c>
      <c r="E505" s="108">
        <v>26484.400000000001</v>
      </c>
      <c r="F505" s="167">
        <v>26484.400000000001</v>
      </c>
      <c r="G505" s="108">
        <v>4966.1000000000004</v>
      </c>
      <c r="H505" s="183">
        <f t="shared" si="85"/>
        <v>18.751038347102444</v>
      </c>
      <c r="J505" s="160"/>
    </row>
    <row r="506" spans="1:10">
      <c r="A506" s="109" t="s">
        <v>73</v>
      </c>
      <c r="B506" s="136" t="s">
        <v>476</v>
      </c>
      <c r="C506" s="110" t="s">
        <v>74</v>
      </c>
      <c r="D506" s="110"/>
      <c r="E506" s="108">
        <f>E507</f>
        <v>733.9</v>
      </c>
      <c r="F506" s="167">
        <f>F507</f>
        <v>733.9</v>
      </c>
      <c r="G506" s="108">
        <f>G507</f>
        <v>21.2</v>
      </c>
      <c r="H506" s="183">
        <f t="shared" si="85"/>
        <v>2.8886769314620522</v>
      </c>
      <c r="J506" s="160"/>
    </row>
    <row r="507" spans="1:10" ht="26.4">
      <c r="A507" s="109" t="s">
        <v>75</v>
      </c>
      <c r="B507" s="136" t="s">
        <v>476</v>
      </c>
      <c r="C507" s="110" t="s">
        <v>76</v>
      </c>
      <c r="D507" s="110">
        <v>900100</v>
      </c>
      <c r="E507" s="108">
        <v>733.9</v>
      </c>
      <c r="F507" s="167">
        <v>733.9</v>
      </c>
      <c r="G507" s="108">
        <v>21.2</v>
      </c>
      <c r="H507" s="183">
        <f t="shared" si="85"/>
        <v>2.8886769314620522</v>
      </c>
      <c r="J507" s="160"/>
    </row>
    <row r="508" spans="1:10" ht="26.4">
      <c r="A508" s="121" t="s">
        <v>171</v>
      </c>
      <c r="B508" s="136" t="s">
        <v>172</v>
      </c>
      <c r="C508" s="134"/>
      <c r="D508" s="134"/>
      <c r="E508" s="108">
        <f>E509+E511</f>
        <v>52767.1</v>
      </c>
      <c r="F508" s="167">
        <f>F509+F511</f>
        <v>52767.1</v>
      </c>
      <c r="G508" s="108">
        <f>G509+G511</f>
        <v>9086.8000000000011</v>
      </c>
      <c r="H508" s="183">
        <f t="shared" si="85"/>
        <v>17.22057873182343</v>
      </c>
      <c r="J508" s="160"/>
    </row>
    <row r="509" spans="1:10" ht="39.6">
      <c r="A509" s="109" t="s">
        <v>78</v>
      </c>
      <c r="B509" s="136" t="s">
        <v>172</v>
      </c>
      <c r="C509" s="110" t="s">
        <v>79</v>
      </c>
      <c r="D509" s="110"/>
      <c r="E509" s="108">
        <f>E510</f>
        <v>49930.1</v>
      </c>
      <c r="F509" s="167">
        <f>F510</f>
        <v>49930.1</v>
      </c>
      <c r="G509" s="108">
        <f>G510</f>
        <v>8880.2000000000007</v>
      </c>
      <c r="H509" s="183">
        <f t="shared" si="85"/>
        <v>17.785263798790712</v>
      </c>
      <c r="J509" s="160"/>
    </row>
    <row r="510" spans="1:10">
      <c r="A510" s="109" t="s">
        <v>83</v>
      </c>
      <c r="B510" s="136" t="s">
        <v>172</v>
      </c>
      <c r="C510" s="110" t="s">
        <v>84</v>
      </c>
      <c r="D510" s="110">
        <v>900100</v>
      </c>
      <c r="E510" s="108">
        <v>49930.1</v>
      </c>
      <c r="F510" s="167">
        <v>49930.1</v>
      </c>
      <c r="G510" s="108">
        <v>8880.2000000000007</v>
      </c>
      <c r="H510" s="183">
        <f t="shared" si="85"/>
        <v>17.785263798790712</v>
      </c>
      <c r="J510" s="160"/>
    </row>
    <row r="511" spans="1:10">
      <c r="A511" s="109" t="s">
        <v>73</v>
      </c>
      <c r="B511" s="136" t="s">
        <v>172</v>
      </c>
      <c r="C511" s="110" t="s">
        <v>74</v>
      </c>
      <c r="D511" s="110"/>
      <c r="E511" s="108">
        <f>E512</f>
        <v>2837</v>
      </c>
      <c r="F511" s="167">
        <f>F512</f>
        <v>2837</v>
      </c>
      <c r="G511" s="108">
        <f>G512</f>
        <v>206.6</v>
      </c>
      <c r="H511" s="183">
        <f t="shared" si="85"/>
        <v>7.2823405005287274</v>
      </c>
      <c r="J511" s="160"/>
    </row>
    <row r="512" spans="1:10" ht="26.4">
      <c r="A512" s="109" t="s">
        <v>75</v>
      </c>
      <c r="B512" s="136" t="s">
        <v>172</v>
      </c>
      <c r="C512" s="110" t="s">
        <v>76</v>
      </c>
      <c r="D512" s="110">
        <v>900100</v>
      </c>
      <c r="E512" s="108">
        <v>2837</v>
      </c>
      <c r="F512" s="167">
        <v>2837</v>
      </c>
      <c r="G512" s="108">
        <v>206.6</v>
      </c>
      <c r="H512" s="183">
        <f t="shared" si="85"/>
        <v>7.2823405005287274</v>
      </c>
      <c r="J512" s="160"/>
    </row>
    <row r="513" spans="1:10" ht="26.4">
      <c r="A513" s="121" t="s">
        <v>164</v>
      </c>
      <c r="B513" s="136" t="s">
        <v>165</v>
      </c>
      <c r="C513" s="71"/>
      <c r="D513" s="71"/>
      <c r="E513" s="108">
        <f>E514+E516+E518</f>
        <v>186715.7</v>
      </c>
      <c r="F513" s="167">
        <f>F514+F516+F518</f>
        <v>186715.7</v>
      </c>
      <c r="G513" s="108">
        <f>G514+G516+G518</f>
        <v>44299.299999999996</v>
      </c>
      <c r="H513" s="183">
        <f t="shared" si="85"/>
        <v>23.725535667327382</v>
      </c>
      <c r="J513" s="160"/>
    </row>
    <row r="514" spans="1:10" ht="39.6">
      <c r="A514" s="109" t="s">
        <v>78</v>
      </c>
      <c r="B514" s="136" t="s">
        <v>165</v>
      </c>
      <c r="C514" s="110" t="s">
        <v>79</v>
      </c>
      <c r="D514" s="110"/>
      <c r="E514" s="108">
        <f>E515</f>
        <v>170616.6</v>
      </c>
      <c r="F514" s="167">
        <f>F515</f>
        <v>170616.6</v>
      </c>
      <c r="G514" s="108">
        <f>G515</f>
        <v>41461.199999999997</v>
      </c>
      <c r="H514" s="183">
        <f t="shared" si="85"/>
        <v>24.300800742717882</v>
      </c>
      <c r="J514" s="160"/>
    </row>
    <row r="515" spans="1:10">
      <c r="A515" s="109" t="s">
        <v>83</v>
      </c>
      <c r="B515" s="136" t="s">
        <v>165</v>
      </c>
      <c r="C515" s="110" t="s">
        <v>84</v>
      </c>
      <c r="D515" s="110">
        <v>900100</v>
      </c>
      <c r="E515" s="108">
        <v>170616.6</v>
      </c>
      <c r="F515" s="167">
        <v>170616.6</v>
      </c>
      <c r="G515" s="108">
        <v>41461.199999999997</v>
      </c>
      <c r="H515" s="183">
        <f t="shared" si="85"/>
        <v>24.300800742717882</v>
      </c>
      <c r="J515" s="160"/>
    </row>
    <row r="516" spans="1:10">
      <c r="A516" s="109" t="s">
        <v>73</v>
      </c>
      <c r="B516" s="136" t="s">
        <v>165</v>
      </c>
      <c r="C516" s="110" t="s">
        <v>74</v>
      </c>
      <c r="D516" s="110"/>
      <c r="E516" s="108">
        <v>15966.2</v>
      </c>
      <c r="F516" s="167">
        <v>15966.2</v>
      </c>
      <c r="G516" s="108">
        <f>G517</f>
        <v>2838.1</v>
      </c>
      <c r="H516" s="183">
        <f t="shared" si="85"/>
        <v>17.775676115794614</v>
      </c>
      <c r="J516" s="160"/>
    </row>
    <row r="517" spans="1:10" ht="12.75" customHeight="1">
      <c r="A517" s="109" t="s">
        <v>75</v>
      </c>
      <c r="B517" s="136" t="s">
        <v>165</v>
      </c>
      <c r="C517" s="110" t="s">
        <v>76</v>
      </c>
      <c r="D517" s="110">
        <v>900100</v>
      </c>
      <c r="E517" s="108">
        <v>15966.2</v>
      </c>
      <c r="F517" s="167">
        <v>15966.2</v>
      </c>
      <c r="G517" s="108">
        <v>2838.1</v>
      </c>
      <c r="H517" s="183">
        <f t="shared" si="85"/>
        <v>17.775676115794614</v>
      </c>
      <c r="J517" s="160"/>
    </row>
    <row r="518" spans="1:10">
      <c r="A518" s="109" t="s">
        <v>85</v>
      </c>
      <c r="B518" s="136" t="s">
        <v>165</v>
      </c>
      <c r="C518" s="110" t="s">
        <v>86</v>
      </c>
      <c r="D518" s="110"/>
      <c r="E518" s="108">
        <f>E519</f>
        <v>132.9</v>
      </c>
      <c r="F518" s="167">
        <f>F519</f>
        <v>132.9</v>
      </c>
      <c r="G518" s="108">
        <f>G519</f>
        <v>0</v>
      </c>
      <c r="H518" s="183">
        <f t="shared" si="85"/>
        <v>0</v>
      </c>
      <c r="J518" s="160"/>
    </row>
    <row r="519" spans="1:10">
      <c r="A519" s="109" t="s">
        <v>87</v>
      </c>
      <c r="B519" s="136" t="s">
        <v>165</v>
      </c>
      <c r="C519" s="110" t="s">
        <v>88</v>
      </c>
      <c r="D519" s="110">
        <v>900100</v>
      </c>
      <c r="E519" s="108">
        <v>132.9</v>
      </c>
      <c r="F519" s="167">
        <v>132.9</v>
      </c>
      <c r="G519" s="108">
        <v>0</v>
      </c>
      <c r="H519" s="183">
        <f t="shared" si="85"/>
        <v>0</v>
      </c>
      <c r="J519" s="160"/>
    </row>
    <row r="520" spans="1:10" ht="26.4">
      <c r="A520" s="103" t="s">
        <v>477</v>
      </c>
      <c r="B520" s="137" t="s">
        <v>478</v>
      </c>
      <c r="C520" s="110"/>
      <c r="D520" s="110"/>
      <c r="E520" s="108">
        <f t="shared" ref="E520:G522" si="88">E521</f>
        <v>508</v>
      </c>
      <c r="F520" s="167">
        <f t="shared" si="88"/>
        <v>508</v>
      </c>
      <c r="G520" s="108">
        <f t="shared" si="88"/>
        <v>0</v>
      </c>
      <c r="H520" s="181">
        <f t="shared" si="85"/>
        <v>0</v>
      </c>
      <c r="J520" s="160"/>
    </row>
    <row r="521" spans="1:10" ht="66">
      <c r="A521" s="109" t="s">
        <v>479</v>
      </c>
      <c r="B521" s="136" t="s">
        <v>480</v>
      </c>
      <c r="C521" s="110"/>
      <c r="D521" s="110"/>
      <c r="E521" s="108">
        <f t="shared" si="88"/>
        <v>508</v>
      </c>
      <c r="F521" s="167">
        <f t="shared" si="88"/>
        <v>508</v>
      </c>
      <c r="G521" s="108">
        <f t="shared" si="88"/>
        <v>0</v>
      </c>
      <c r="H521" s="183">
        <f t="shared" si="85"/>
        <v>0</v>
      </c>
      <c r="J521" s="160"/>
    </row>
    <row r="522" spans="1:10">
      <c r="A522" s="109" t="s">
        <v>73</v>
      </c>
      <c r="B522" s="136" t="s">
        <v>480</v>
      </c>
      <c r="C522" s="110" t="s">
        <v>74</v>
      </c>
      <c r="D522" s="110"/>
      <c r="E522" s="108">
        <f t="shared" si="88"/>
        <v>508</v>
      </c>
      <c r="F522" s="167">
        <f t="shared" si="88"/>
        <v>508</v>
      </c>
      <c r="G522" s="108">
        <f t="shared" si="88"/>
        <v>0</v>
      </c>
      <c r="H522" s="183">
        <f t="shared" si="85"/>
        <v>0</v>
      </c>
      <c r="J522" s="160"/>
    </row>
    <row r="523" spans="1:10" ht="26.4">
      <c r="A523" s="109" t="s">
        <v>75</v>
      </c>
      <c r="B523" s="136" t="s">
        <v>480</v>
      </c>
      <c r="C523" s="110" t="s">
        <v>76</v>
      </c>
      <c r="D523" s="110">
        <v>900100</v>
      </c>
      <c r="E523" s="108">
        <v>508</v>
      </c>
      <c r="F523" s="167">
        <v>508</v>
      </c>
      <c r="G523" s="108">
        <v>0</v>
      </c>
      <c r="H523" s="183">
        <f t="shared" si="85"/>
        <v>0</v>
      </c>
      <c r="J523" s="160"/>
    </row>
    <row r="524" spans="1:10" ht="38.25" customHeight="1">
      <c r="A524" s="104" t="s">
        <v>481</v>
      </c>
      <c r="B524" s="105" t="s">
        <v>119</v>
      </c>
      <c r="C524" s="74"/>
      <c r="D524" s="74"/>
      <c r="E524" s="102">
        <f>E525+E540+E545</f>
        <v>25600.2</v>
      </c>
      <c r="F524" s="166">
        <f>F525+F540+F545</f>
        <v>25600.2</v>
      </c>
      <c r="G524" s="102">
        <f>G525+G540+G545</f>
        <v>5521.2999999999993</v>
      </c>
      <c r="H524" s="181">
        <f t="shared" si="85"/>
        <v>21.567409629612268</v>
      </c>
      <c r="J524" s="160"/>
    </row>
    <row r="525" spans="1:10" ht="36.75" customHeight="1">
      <c r="A525" s="104" t="s">
        <v>482</v>
      </c>
      <c r="B525" s="105" t="s">
        <v>120</v>
      </c>
      <c r="C525" s="74"/>
      <c r="D525" s="74"/>
      <c r="E525" s="102">
        <f>E526+E536</f>
        <v>10000</v>
      </c>
      <c r="F525" s="166">
        <f>F526+F536</f>
        <v>10000</v>
      </c>
      <c r="G525" s="102">
        <f>G526+G536</f>
        <v>3036.6</v>
      </c>
      <c r="H525" s="181">
        <f t="shared" si="85"/>
        <v>30.366</v>
      </c>
      <c r="J525" s="160"/>
    </row>
    <row r="526" spans="1:10" ht="31.65" customHeight="1">
      <c r="A526" s="129" t="s">
        <v>483</v>
      </c>
      <c r="B526" s="105" t="s">
        <v>206</v>
      </c>
      <c r="C526" s="142"/>
      <c r="D526" s="142"/>
      <c r="E526" s="102">
        <f>E527+E530+E533</f>
        <v>9750</v>
      </c>
      <c r="F526" s="166">
        <f>F527+F530+F533</f>
        <v>9750</v>
      </c>
      <c r="G526" s="102">
        <f>G527+G530+G533</f>
        <v>3036.6</v>
      </c>
      <c r="H526" s="181">
        <f t="shared" si="85"/>
        <v>31.144615384615381</v>
      </c>
      <c r="J526" s="160"/>
    </row>
    <row r="527" spans="1:10" ht="78.75" customHeight="1">
      <c r="A527" s="106" t="s">
        <v>579</v>
      </c>
      <c r="B527" s="136" t="s">
        <v>243</v>
      </c>
      <c r="C527" s="75"/>
      <c r="D527" s="75"/>
      <c r="E527" s="108">
        <f t="shared" ref="E527:G528" si="89">E528</f>
        <v>1750</v>
      </c>
      <c r="F527" s="167">
        <f t="shared" si="89"/>
        <v>1750</v>
      </c>
      <c r="G527" s="108">
        <f t="shared" si="89"/>
        <v>2</v>
      </c>
      <c r="H527" s="183">
        <f t="shared" si="85"/>
        <v>0.1142857142857143</v>
      </c>
      <c r="J527" s="160"/>
    </row>
    <row r="528" spans="1:10">
      <c r="A528" s="109" t="s">
        <v>73</v>
      </c>
      <c r="B528" s="136" t="s">
        <v>243</v>
      </c>
      <c r="C528" s="110" t="s">
        <v>74</v>
      </c>
      <c r="D528" s="110"/>
      <c r="E528" s="108">
        <f t="shared" si="89"/>
        <v>1750</v>
      </c>
      <c r="F528" s="167">
        <f t="shared" si="89"/>
        <v>1750</v>
      </c>
      <c r="G528" s="108">
        <f t="shared" si="89"/>
        <v>2</v>
      </c>
      <c r="H528" s="183">
        <f t="shared" si="85"/>
        <v>0.1142857142857143</v>
      </c>
      <c r="J528" s="160"/>
    </row>
    <row r="529" spans="1:10" ht="19.5" customHeight="1">
      <c r="A529" s="109" t="s">
        <v>75</v>
      </c>
      <c r="B529" s="136" t="s">
        <v>243</v>
      </c>
      <c r="C529" s="110" t="s">
        <v>76</v>
      </c>
      <c r="D529" s="110">
        <v>900100</v>
      </c>
      <c r="E529" s="108">
        <v>1750</v>
      </c>
      <c r="F529" s="167">
        <v>1750</v>
      </c>
      <c r="G529" s="108">
        <v>2</v>
      </c>
      <c r="H529" s="183">
        <f t="shared" si="85"/>
        <v>0.1142857142857143</v>
      </c>
      <c r="J529" s="160"/>
    </row>
    <row r="530" spans="1:10" ht="92.4">
      <c r="A530" s="106" t="s">
        <v>580</v>
      </c>
      <c r="B530" s="136" t="s">
        <v>244</v>
      </c>
      <c r="C530" s="75"/>
      <c r="D530" s="75"/>
      <c r="E530" s="108">
        <f t="shared" ref="E530:G531" si="90">E531</f>
        <v>5000</v>
      </c>
      <c r="F530" s="167">
        <f t="shared" si="90"/>
        <v>5000</v>
      </c>
      <c r="G530" s="108">
        <f t="shared" si="90"/>
        <v>2400</v>
      </c>
      <c r="H530" s="183">
        <f t="shared" si="85"/>
        <v>48</v>
      </c>
      <c r="J530" s="160"/>
    </row>
    <row r="531" spans="1:10">
      <c r="A531" s="109" t="s">
        <v>73</v>
      </c>
      <c r="B531" s="136" t="s">
        <v>244</v>
      </c>
      <c r="C531" s="110" t="s">
        <v>74</v>
      </c>
      <c r="D531" s="110"/>
      <c r="E531" s="108">
        <f t="shared" si="90"/>
        <v>5000</v>
      </c>
      <c r="F531" s="167">
        <f t="shared" si="90"/>
        <v>5000</v>
      </c>
      <c r="G531" s="108">
        <f t="shared" si="90"/>
        <v>2400</v>
      </c>
      <c r="H531" s="183">
        <f t="shared" si="85"/>
        <v>48</v>
      </c>
      <c r="J531" s="160"/>
    </row>
    <row r="532" spans="1:10" ht="26.4">
      <c r="A532" s="109" t="s">
        <v>75</v>
      </c>
      <c r="B532" s="136" t="s">
        <v>244</v>
      </c>
      <c r="C532" s="110" t="s">
        <v>76</v>
      </c>
      <c r="D532" s="110">
        <v>900100</v>
      </c>
      <c r="E532" s="108">
        <v>5000</v>
      </c>
      <c r="F532" s="167">
        <v>5000</v>
      </c>
      <c r="G532" s="108">
        <v>2400</v>
      </c>
      <c r="H532" s="183">
        <f t="shared" si="85"/>
        <v>48</v>
      </c>
      <c r="J532" s="160"/>
    </row>
    <row r="533" spans="1:10" ht="132">
      <c r="A533" s="109" t="s">
        <v>581</v>
      </c>
      <c r="B533" s="136" t="s">
        <v>524</v>
      </c>
      <c r="C533" s="110"/>
      <c r="D533" s="110"/>
      <c r="E533" s="108">
        <f t="shared" ref="E533:G534" si="91">E534</f>
        <v>3000</v>
      </c>
      <c r="F533" s="167">
        <f t="shared" si="91"/>
        <v>3000</v>
      </c>
      <c r="G533" s="108">
        <f t="shared" si="91"/>
        <v>634.6</v>
      </c>
      <c r="H533" s="183">
        <f t="shared" si="85"/>
        <v>21.153333333333336</v>
      </c>
      <c r="J533" s="160"/>
    </row>
    <row r="534" spans="1:10">
      <c r="A534" s="109" t="s">
        <v>73</v>
      </c>
      <c r="B534" s="136" t="s">
        <v>524</v>
      </c>
      <c r="C534" s="110" t="s">
        <v>74</v>
      </c>
      <c r="D534" s="110"/>
      <c r="E534" s="108">
        <f t="shared" si="91"/>
        <v>3000</v>
      </c>
      <c r="F534" s="167">
        <f t="shared" si="91"/>
        <v>3000</v>
      </c>
      <c r="G534" s="108">
        <f t="shared" si="91"/>
        <v>634.6</v>
      </c>
      <c r="H534" s="183">
        <f t="shared" si="85"/>
        <v>21.153333333333336</v>
      </c>
      <c r="J534" s="160"/>
    </row>
    <row r="535" spans="1:10" ht="26.4">
      <c r="A535" s="109" t="s">
        <v>75</v>
      </c>
      <c r="B535" s="136" t="s">
        <v>524</v>
      </c>
      <c r="C535" s="110" t="s">
        <v>76</v>
      </c>
      <c r="D535" s="110">
        <v>900100</v>
      </c>
      <c r="E535" s="108">
        <v>3000</v>
      </c>
      <c r="F535" s="167">
        <v>3000</v>
      </c>
      <c r="G535" s="108">
        <v>634.6</v>
      </c>
      <c r="H535" s="183">
        <f t="shared" si="85"/>
        <v>21.153333333333336</v>
      </c>
      <c r="J535" s="160"/>
    </row>
    <row r="536" spans="1:10" s="79" customFormat="1" ht="26.4">
      <c r="A536" s="103" t="s">
        <v>608</v>
      </c>
      <c r="B536" s="137" t="s">
        <v>609</v>
      </c>
      <c r="C536" s="101"/>
      <c r="D536" s="101"/>
      <c r="E536" s="102">
        <f t="shared" ref="E536:G538" si="92">E537</f>
        <v>250</v>
      </c>
      <c r="F536" s="166">
        <f t="shared" si="92"/>
        <v>250</v>
      </c>
      <c r="G536" s="102">
        <f t="shared" si="92"/>
        <v>0</v>
      </c>
      <c r="H536" s="181">
        <f t="shared" si="85"/>
        <v>0</v>
      </c>
      <c r="J536" s="160"/>
    </row>
    <row r="537" spans="1:10" ht="39.6">
      <c r="A537" s="109" t="s">
        <v>601</v>
      </c>
      <c r="B537" s="136" t="s">
        <v>600</v>
      </c>
      <c r="C537" s="110"/>
      <c r="D537" s="110"/>
      <c r="E537" s="108">
        <f t="shared" si="92"/>
        <v>250</v>
      </c>
      <c r="F537" s="167">
        <f t="shared" si="92"/>
        <v>250</v>
      </c>
      <c r="G537" s="108">
        <f t="shared" si="92"/>
        <v>0</v>
      </c>
      <c r="H537" s="183">
        <f t="shared" si="85"/>
        <v>0</v>
      </c>
      <c r="J537" s="160"/>
    </row>
    <row r="538" spans="1:10">
      <c r="A538" s="109" t="s">
        <v>73</v>
      </c>
      <c r="B538" s="136" t="s">
        <v>600</v>
      </c>
      <c r="C538" s="110" t="s">
        <v>74</v>
      </c>
      <c r="D538" s="110"/>
      <c r="E538" s="108">
        <f t="shared" si="92"/>
        <v>250</v>
      </c>
      <c r="F538" s="167">
        <f t="shared" si="92"/>
        <v>250</v>
      </c>
      <c r="G538" s="108">
        <f t="shared" si="92"/>
        <v>0</v>
      </c>
      <c r="H538" s="183">
        <f t="shared" si="85"/>
        <v>0</v>
      </c>
      <c r="J538" s="160"/>
    </row>
    <row r="539" spans="1:10" ht="26.4">
      <c r="A539" s="109" t="s">
        <v>75</v>
      </c>
      <c r="B539" s="136" t="s">
        <v>600</v>
      </c>
      <c r="C539" s="110" t="s">
        <v>76</v>
      </c>
      <c r="D539" s="110">
        <v>900100</v>
      </c>
      <c r="E539" s="108">
        <v>250</v>
      </c>
      <c r="F539" s="167">
        <v>250</v>
      </c>
      <c r="G539" s="108">
        <v>0</v>
      </c>
      <c r="H539" s="183">
        <f t="shared" si="85"/>
        <v>0</v>
      </c>
      <c r="J539" s="160"/>
    </row>
    <row r="540" spans="1:10" ht="15" customHeight="1">
      <c r="A540" s="104" t="s">
        <v>484</v>
      </c>
      <c r="B540" s="105" t="s">
        <v>211</v>
      </c>
      <c r="C540" s="101"/>
      <c r="D540" s="101"/>
      <c r="E540" s="102">
        <f t="shared" ref="E540:G541" si="93">E541</f>
        <v>200</v>
      </c>
      <c r="F540" s="166">
        <f t="shared" si="93"/>
        <v>200</v>
      </c>
      <c r="G540" s="102">
        <f t="shared" si="93"/>
        <v>0</v>
      </c>
      <c r="H540" s="181">
        <f t="shared" si="85"/>
        <v>0</v>
      </c>
      <c r="J540" s="160"/>
    </row>
    <row r="541" spans="1:10">
      <c r="A541" s="129" t="s">
        <v>525</v>
      </c>
      <c r="B541" s="105" t="s">
        <v>212</v>
      </c>
      <c r="C541" s="142"/>
      <c r="D541" s="142"/>
      <c r="E541" s="102">
        <f t="shared" si="93"/>
        <v>200</v>
      </c>
      <c r="F541" s="166">
        <f t="shared" si="93"/>
        <v>200</v>
      </c>
      <c r="G541" s="102">
        <f t="shared" si="93"/>
        <v>0</v>
      </c>
      <c r="H541" s="181">
        <f t="shared" si="85"/>
        <v>0</v>
      </c>
      <c r="J541" s="160"/>
    </row>
    <row r="542" spans="1:10" ht="26.4">
      <c r="A542" s="106" t="s">
        <v>488</v>
      </c>
      <c r="B542" s="107" t="s">
        <v>487</v>
      </c>
      <c r="C542" s="123"/>
      <c r="D542" s="123"/>
      <c r="E542" s="108">
        <f t="shared" ref="E542:G543" si="94">E543</f>
        <v>200</v>
      </c>
      <c r="F542" s="167">
        <f t="shared" si="94"/>
        <v>200</v>
      </c>
      <c r="G542" s="108">
        <f t="shared" si="94"/>
        <v>0</v>
      </c>
      <c r="H542" s="183">
        <f t="shared" si="85"/>
        <v>0</v>
      </c>
      <c r="J542" s="160"/>
    </row>
    <row r="543" spans="1:10">
      <c r="A543" s="109" t="s">
        <v>73</v>
      </c>
      <c r="B543" s="107" t="s">
        <v>487</v>
      </c>
      <c r="C543" s="110" t="s">
        <v>74</v>
      </c>
      <c r="D543" s="134"/>
      <c r="E543" s="108">
        <f t="shared" si="94"/>
        <v>200</v>
      </c>
      <c r="F543" s="167">
        <f t="shared" si="94"/>
        <v>200</v>
      </c>
      <c r="G543" s="108">
        <f t="shared" si="94"/>
        <v>0</v>
      </c>
      <c r="H543" s="183">
        <f t="shared" si="85"/>
        <v>0</v>
      </c>
      <c r="J543" s="160"/>
    </row>
    <row r="544" spans="1:10" ht="26.4">
      <c r="A544" s="109" t="s">
        <v>75</v>
      </c>
      <c r="B544" s="107" t="s">
        <v>487</v>
      </c>
      <c r="C544" s="110" t="s">
        <v>76</v>
      </c>
      <c r="D544" s="110">
        <v>900100</v>
      </c>
      <c r="E544" s="108">
        <v>200</v>
      </c>
      <c r="F544" s="167">
        <v>200</v>
      </c>
      <c r="G544" s="108">
        <v>0</v>
      </c>
      <c r="H544" s="183">
        <f t="shared" si="85"/>
        <v>0</v>
      </c>
      <c r="J544" s="160"/>
    </row>
    <row r="545" spans="1:10" ht="16.5" customHeight="1">
      <c r="A545" s="104" t="s">
        <v>89</v>
      </c>
      <c r="B545" s="105" t="s">
        <v>347</v>
      </c>
      <c r="C545" s="76"/>
      <c r="D545" s="76"/>
      <c r="E545" s="102">
        <f>E550+E546</f>
        <v>15400.2</v>
      </c>
      <c r="F545" s="166">
        <f>F550+F546</f>
        <v>15400.2</v>
      </c>
      <c r="G545" s="102">
        <f>G550+G546</f>
        <v>2484.6999999999998</v>
      </c>
      <c r="H545" s="181">
        <f t="shared" si="85"/>
        <v>16.134206049272084</v>
      </c>
      <c r="J545" s="160"/>
    </row>
    <row r="546" spans="1:10" ht="30.75" customHeight="1">
      <c r="A546" s="104" t="s">
        <v>278</v>
      </c>
      <c r="B546" s="105" t="s">
        <v>489</v>
      </c>
      <c r="C546" s="76"/>
      <c r="D546" s="76"/>
      <c r="E546" s="102">
        <f>E547</f>
        <v>15400</v>
      </c>
      <c r="F546" s="166">
        <f>F547</f>
        <v>15400</v>
      </c>
      <c r="G546" s="102">
        <f>G547</f>
        <v>2484.6999999999998</v>
      </c>
      <c r="H546" s="181">
        <f t="shared" si="85"/>
        <v>16.134415584415585</v>
      </c>
      <c r="J546" s="160"/>
    </row>
    <row r="547" spans="1:10" ht="33" customHeight="1">
      <c r="A547" s="106" t="s">
        <v>210</v>
      </c>
      <c r="B547" s="107" t="s">
        <v>490</v>
      </c>
      <c r="C547" s="110"/>
      <c r="D547" s="110"/>
      <c r="E547" s="108">
        <f t="shared" ref="E547:G548" si="95">E548</f>
        <v>15400</v>
      </c>
      <c r="F547" s="167">
        <f t="shared" si="95"/>
        <v>15400</v>
      </c>
      <c r="G547" s="108">
        <f t="shared" si="95"/>
        <v>2484.6999999999998</v>
      </c>
      <c r="H547" s="183">
        <f t="shared" si="85"/>
        <v>16.134415584415585</v>
      </c>
      <c r="J547" s="160"/>
    </row>
    <row r="548" spans="1:10" ht="16.5" customHeight="1">
      <c r="A548" s="109" t="s">
        <v>67</v>
      </c>
      <c r="B548" s="107" t="s">
        <v>490</v>
      </c>
      <c r="C548" s="134">
        <v>600</v>
      </c>
      <c r="D548" s="134"/>
      <c r="E548" s="108">
        <f t="shared" si="95"/>
        <v>15400</v>
      </c>
      <c r="F548" s="167">
        <f t="shared" si="95"/>
        <v>15400</v>
      </c>
      <c r="G548" s="108">
        <f t="shared" si="95"/>
        <v>2484.6999999999998</v>
      </c>
      <c r="H548" s="183">
        <f t="shared" si="85"/>
        <v>16.134415584415585</v>
      </c>
      <c r="J548" s="160"/>
    </row>
    <row r="549" spans="1:10" ht="16.5" customHeight="1">
      <c r="A549" s="109" t="s">
        <v>69</v>
      </c>
      <c r="B549" s="107" t="s">
        <v>490</v>
      </c>
      <c r="C549" s="134">
        <v>610</v>
      </c>
      <c r="D549" s="110">
        <v>900100</v>
      </c>
      <c r="E549" s="108">
        <v>15400</v>
      </c>
      <c r="F549" s="167">
        <v>15400</v>
      </c>
      <c r="G549" s="108">
        <v>2484.6999999999998</v>
      </c>
      <c r="H549" s="183">
        <f t="shared" si="85"/>
        <v>16.134415584415585</v>
      </c>
      <c r="J549" s="160"/>
    </row>
    <row r="550" spans="1:10" ht="26.4">
      <c r="A550" s="129" t="s">
        <v>485</v>
      </c>
      <c r="B550" s="105" t="s">
        <v>348</v>
      </c>
      <c r="C550" s="101"/>
      <c r="D550" s="101"/>
      <c r="E550" s="102">
        <f t="shared" ref="E550:G552" si="96">E551</f>
        <v>0.2</v>
      </c>
      <c r="F550" s="166">
        <f t="shared" si="96"/>
        <v>0.2</v>
      </c>
      <c r="G550" s="102">
        <f t="shared" si="96"/>
        <v>0</v>
      </c>
      <c r="H550" s="181">
        <f t="shared" si="85"/>
        <v>0</v>
      </c>
      <c r="J550" s="160"/>
    </row>
    <row r="551" spans="1:10" ht="26.4">
      <c r="A551" s="112" t="s">
        <v>486</v>
      </c>
      <c r="B551" s="107" t="s">
        <v>349</v>
      </c>
      <c r="C551" s="110"/>
      <c r="D551" s="110"/>
      <c r="E551" s="108">
        <f t="shared" si="96"/>
        <v>0.2</v>
      </c>
      <c r="F551" s="167">
        <f t="shared" si="96"/>
        <v>0.2</v>
      </c>
      <c r="G551" s="108">
        <f t="shared" si="96"/>
        <v>0</v>
      </c>
      <c r="H551" s="183">
        <f t="shared" si="85"/>
        <v>0</v>
      </c>
      <c r="J551" s="160"/>
    </row>
    <row r="552" spans="1:10">
      <c r="A552" s="109" t="s">
        <v>73</v>
      </c>
      <c r="B552" s="107" t="s">
        <v>349</v>
      </c>
      <c r="C552" s="110" t="s">
        <v>74</v>
      </c>
      <c r="D552" s="110"/>
      <c r="E552" s="108">
        <f t="shared" si="96"/>
        <v>0.2</v>
      </c>
      <c r="F552" s="167">
        <f t="shared" si="96"/>
        <v>0.2</v>
      </c>
      <c r="G552" s="108">
        <f t="shared" si="96"/>
        <v>0</v>
      </c>
      <c r="H552" s="183">
        <f t="shared" si="85"/>
        <v>0</v>
      </c>
      <c r="J552" s="160"/>
    </row>
    <row r="553" spans="1:10" ht="26.4">
      <c r="A553" s="109" t="s">
        <v>75</v>
      </c>
      <c r="B553" s="107" t="s">
        <v>349</v>
      </c>
      <c r="C553" s="110" t="s">
        <v>76</v>
      </c>
      <c r="D553" s="110">
        <v>900203</v>
      </c>
      <c r="E553" s="108">
        <v>0.2</v>
      </c>
      <c r="F553" s="167">
        <v>0.2</v>
      </c>
      <c r="G553" s="108">
        <v>0</v>
      </c>
      <c r="H553" s="183">
        <f t="shared" si="85"/>
        <v>0</v>
      </c>
      <c r="J553" s="160"/>
    </row>
    <row r="554" spans="1:10" ht="26.4">
      <c r="A554" s="113" t="s">
        <v>491</v>
      </c>
      <c r="B554" s="105" t="s">
        <v>121</v>
      </c>
      <c r="C554" s="76"/>
      <c r="D554" s="76"/>
      <c r="E554" s="102">
        <f t="shared" ref="E554:G555" si="97">E555</f>
        <v>418859</v>
      </c>
      <c r="F554" s="166">
        <f t="shared" si="97"/>
        <v>418859</v>
      </c>
      <c r="G554" s="102">
        <f t="shared" si="97"/>
        <v>49000.6</v>
      </c>
      <c r="H554" s="181">
        <f t="shared" si="85"/>
        <v>11.698590695198146</v>
      </c>
      <c r="J554" s="160"/>
    </row>
    <row r="555" spans="1:10">
      <c r="A555" s="113" t="s">
        <v>492</v>
      </c>
      <c r="B555" s="105" t="s">
        <v>204</v>
      </c>
      <c r="C555" s="76"/>
      <c r="D555" s="76"/>
      <c r="E555" s="102">
        <f t="shared" si="97"/>
        <v>418859</v>
      </c>
      <c r="F555" s="166">
        <f t="shared" si="97"/>
        <v>418859</v>
      </c>
      <c r="G555" s="102">
        <f t="shared" si="97"/>
        <v>49000.6</v>
      </c>
      <c r="H555" s="181">
        <f t="shared" si="85"/>
        <v>11.698590695198146</v>
      </c>
      <c r="J555" s="160"/>
    </row>
    <row r="556" spans="1:10" ht="26.4">
      <c r="A556" s="126" t="s">
        <v>493</v>
      </c>
      <c r="B556" s="105" t="s">
        <v>494</v>
      </c>
      <c r="C556" s="101"/>
      <c r="D556" s="101"/>
      <c r="E556" s="102">
        <f>E557+E560+E563+E566+E572+E569</f>
        <v>418859</v>
      </c>
      <c r="F556" s="166">
        <f>F557+F560+F563+F566+F572+F569</f>
        <v>418859</v>
      </c>
      <c r="G556" s="102">
        <f>G557+G560+G563+G566+G572+G569</f>
        <v>49000.6</v>
      </c>
      <c r="H556" s="181">
        <f t="shared" si="85"/>
        <v>11.698590695198146</v>
      </c>
      <c r="J556" s="160"/>
    </row>
    <row r="557" spans="1:10">
      <c r="A557" s="127" t="s">
        <v>639</v>
      </c>
      <c r="B557" s="107" t="s">
        <v>640</v>
      </c>
      <c r="C557" s="110"/>
      <c r="D557" s="110"/>
      <c r="E557" s="108">
        <f t="shared" ref="E557:G558" si="98">E558</f>
        <v>98359</v>
      </c>
      <c r="F557" s="167">
        <f t="shared" si="98"/>
        <v>98359</v>
      </c>
      <c r="G557" s="108">
        <f t="shared" si="98"/>
        <v>0</v>
      </c>
      <c r="H557" s="183">
        <f t="shared" si="85"/>
        <v>0</v>
      </c>
      <c r="J557" s="160"/>
    </row>
    <row r="558" spans="1:10">
      <c r="A558" s="109" t="s">
        <v>73</v>
      </c>
      <c r="B558" s="107" t="s">
        <v>640</v>
      </c>
      <c r="C558" s="110" t="s">
        <v>74</v>
      </c>
      <c r="D558" s="110"/>
      <c r="E558" s="108">
        <f t="shared" si="98"/>
        <v>98359</v>
      </c>
      <c r="F558" s="167">
        <f t="shared" si="98"/>
        <v>98359</v>
      </c>
      <c r="G558" s="108">
        <f t="shared" si="98"/>
        <v>0</v>
      </c>
      <c r="H558" s="183">
        <f t="shared" si="85"/>
        <v>0</v>
      </c>
      <c r="J558" s="160"/>
    </row>
    <row r="559" spans="1:10" ht="18" customHeight="1">
      <c r="A559" s="109" t="s">
        <v>75</v>
      </c>
      <c r="B559" s="107" t="s">
        <v>640</v>
      </c>
      <c r="C559" s="110" t="s">
        <v>76</v>
      </c>
      <c r="D559" s="110">
        <v>900810</v>
      </c>
      <c r="E559" s="108">
        <v>98359</v>
      </c>
      <c r="F559" s="167">
        <v>98359</v>
      </c>
      <c r="G559" s="108">
        <v>0</v>
      </c>
      <c r="H559" s="183">
        <f t="shared" si="85"/>
        <v>0</v>
      </c>
      <c r="J559" s="160"/>
    </row>
    <row r="560" spans="1:10" ht="26.4">
      <c r="A560" s="127" t="s">
        <v>207</v>
      </c>
      <c r="B560" s="107" t="s">
        <v>549</v>
      </c>
      <c r="C560" s="74"/>
      <c r="D560" s="74"/>
      <c r="E560" s="108">
        <f t="shared" ref="E560:G561" si="99">E561</f>
        <v>192602</v>
      </c>
      <c r="F560" s="167">
        <f t="shared" si="99"/>
        <v>192602</v>
      </c>
      <c r="G560" s="108">
        <f t="shared" si="99"/>
        <v>48238.2</v>
      </c>
      <c r="H560" s="183">
        <f t="shared" ref="H560:H623" si="100">G560/F560*100</f>
        <v>25.045534314285415</v>
      </c>
      <c r="J560" s="160"/>
    </row>
    <row r="561" spans="1:10">
      <c r="A561" s="109" t="s">
        <v>73</v>
      </c>
      <c r="B561" s="107" t="s">
        <v>549</v>
      </c>
      <c r="C561" s="110" t="s">
        <v>74</v>
      </c>
      <c r="D561" s="110"/>
      <c r="E561" s="108">
        <f t="shared" si="99"/>
        <v>192602</v>
      </c>
      <c r="F561" s="167">
        <f t="shared" si="99"/>
        <v>192602</v>
      </c>
      <c r="G561" s="108">
        <f t="shared" si="99"/>
        <v>48238.2</v>
      </c>
      <c r="H561" s="183">
        <f t="shared" si="100"/>
        <v>25.045534314285415</v>
      </c>
      <c r="J561" s="160"/>
    </row>
    <row r="562" spans="1:10" ht="26.4">
      <c r="A562" s="109" t="s">
        <v>75</v>
      </c>
      <c r="B562" s="107" t="s">
        <v>549</v>
      </c>
      <c r="C562" s="110" t="s">
        <v>76</v>
      </c>
      <c r="D562" s="110">
        <v>900810</v>
      </c>
      <c r="E562" s="108">
        <v>192602</v>
      </c>
      <c r="F562" s="167">
        <v>192602</v>
      </c>
      <c r="G562" s="108">
        <v>48238.2</v>
      </c>
      <c r="H562" s="183">
        <f t="shared" si="100"/>
        <v>25.045534314285415</v>
      </c>
      <c r="J562" s="160"/>
    </row>
    <row r="563" spans="1:10" ht="39.6">
      <c r="A563" s="127" t="s">
        <v>208</v>
      </c>
      <c r="B563" s="107" t="s">
        <v>571</v>
      </c>
      <c r="C563" s="74"/>
      <c r="D563" s="74"/>
      <c r="E563" s="108">
        <f t="shared" ref="E563:G564" si="101">E564</f>
        <v>1500</v>
      </c>
      <c r="F563" s="167">
        <f t="shared" si="101"/>
        <v>1500</v>
      </c>
      <c r="G563" s="108">
        <f t="shared" si="101"/>
        <v>0</v>
      </c>
      <c r="H563" s="183">
        <f t="shared" si="100"/>
        <v>0</v>
      </c>
      <c r="J563" s="160"/>
    </row>
    <row r="564" spans="1:10">
      <c r="A564" s="109" t="s">
        <v>73</v>
      </c>
      <c r="B564" s="107" t="s">
        <v>571</v>
      </c>
      <c r="C564" s="110" t="s">
        <v>74</v>
      </c>
      <c r="D564" s="110"/>
      <c r="E564" s="108">
        <f t="shared" si="101"/>
        <v>1500</v>
      </c>
      <c r="F564" s="167">
        <f t="shared" si="101"/>
        <v>1500</v>
      </c>
      <c r="G564" s="108">
        <f t="shared" si="101"/>
        <v>0</v>
      </c>
      <c r="H564" s="183">
        <f t="shared" si="100"/>
        <v>0</v>
      </c>
      <c r="J564" s="160"/>
    </row>
    <row r="565" spans="1:10" ht="26.4">
      <c r="A565" s="109" t="s">
        <v>75</v>
      </c>
      <c r="B565" s="107" t="s">
        <v>571</v>
      </c>
      <c r="C565" s="110" t="s">
        <v>76</v>
      </c>
      <c r="D565" s="110">
        <v>900810</v>
      </c>
      <c r="E565" s="108">
        <v>1500</v>
      </c>
      <c r="F565" s="167">
        <v>1500</v>
      </c>
      <c r="G565" s="108">
        <v>0</v>
      </c>
      <c r="H565" s="183">
        <f t="shared" si="100"/>
        <v>0</v>
      </c>
      <c r="J565" s="160"/>
    </row>
    <row r="566" spans="1:10" ht="26.4">
      <c r="A566" s="127" t="s">
        <v>209</v>
      </c>
      <c r="B566" s="107" t="s">
        <v>572</v>
      </c>
      <c r="C566" s="74"/>
      <c r="D566" s="74"/>
      <c r="E566" s="108">
        <f t="shared" ref="E566:G567" si="102">E567</f>
        <v>93000</v>
      </c>
      <c r="F566" s="167">
        <f t="shared" si="102"/>
        <v>93000</v>
      </c>
      <c r="G566" s="108">
        <f t="shared" si="102"/>
        <v>599.9</v>
      </c>
      <c r="H566" s="183">
        <f t="shared" si="100"/>
        <v>0.64505376344086018</v>
      </c>
      <c r="J566" s="160"/>
    </row>
    <row r="567" spans="1:10">
      <c r="A567" s="109" t="s">
        <v>73</v>
      </c>
      <c r="B567" s="107" t="s">
        <v>572</v>
      </c>
      <c r="C567" s="110" t="s">
        <v>74</v>
      </c>
      <c r="D567" s="110"/>
      <c r="E567" s="108">
        <f t="shared" si="102"/>
        <v>93000</v>
      </c>
      <c r="F567" s="167">
        <f t="shared" si="102"/>
        <v>93000</v>
      </c>
      <c r="G567" s="108">
        <f t="shared" si="102"/>
        <v>599.9</v>
      </c>
      <c r="H567" s="183">
        <f t="shared" si="100"/>
        <v>0.64505376344086018</v>
      </c>
      <c r="J567" s="160"/>
    </row>
    <row r="568" spans="1:10" ht="26.4">
      <c r="A568" s="109" t="s">
        <v>75</v>
      </c>
      <c r="B568" s="107" t="s">
        <v>572</v>
      </c>
      <c r="C568" s="110" t="s">
        <v>76</v>
      </c>
      <c r="D568" s="110">
        <v>900810</v>
      </c>
      <c r="E568" s="108">
        <v>93000</v>
      </c>
      <c r="F568" s="167">
        <v>93000</v>
      </c>
      <c r="G568" s="108">
        <v>599.9</v>
      </c>
      <c r="H568" s="183">
        <f t="shared" si="100"/>
        <v>0.64505376344086018</v>
      </c>
      <c r="J568" s="160"/>
    </row>
    <row r="569" spans="1:10" ht="26.4">
      <c r="A569" s="127" t="s">
        <v>650</v>
      </c>
      <c r="B569" s="107" t="s">
        <v>651</v>
      </c>
      <c r="C569" s="110"/>
      <c r="D569" s="110"/>
      <c r="E569" s="108">
        <f>E570</f>
        <v>2796</v>
      </c>
      <c r="F569" s="167">
        <f>F570</f>
        <v>2796</v>
      </c>
      <c r="G569" s="108">
        <f>G570</f>
        <v>162.5</v>
      </c>
      <c r="H569" s="183">
        <f t="shared" si="100"/>
        <v>5.8118741058655221</v>
      </c>
      <c r="J569" s="160"/>
    </row>
    <row r="570" spans="1:10">
      <c r="A570" s="109" t="s">
        <v>73</v>
      </c>
      <c r="B570" s="107" t="s">
        <v>651</v>
      </c>
      <c r="C570" s="110" t="s">
        <v>74</v>
      </c>
      <c r="D570" s="110"/>
      <c r="E570" s="108">
        <f t="shared" ref="E570:G570" si="103">E571</f>
        <v>2796</v>
      </c>
      <c r="F570" s="167">
        <f t="shared" si="103"/>
        <v>2796</v>
      </c>
      <c r="G570" s="108">
        <f t="shared" si="103"/>
        <v>162.5</v>
      </c>
      <c r="H570" s="183">
        <f t="shared" si="100"/>
        <v>5.8118741058655221</v>
      </c>
      <c r="J570" s="160"/>
    </row>
    <row r="571" spans="1:10" ht="26.4">
      <c r="A571" s="109" t="s">
        <v>75</v>
      </c>
      <c r="B571" s="107" t="s">
        <v>651</v>
      </c>
      <c r="C571" s="110" t="s">
        <v>76</v>
      </c>
      <c r="D571" s="110">
        <v>900810</v>
      </c>
      <c r="E571" s="108">
        <v>2796</v>
      </c>
      <c r="F571" s="167">
        <v>2796</v>
      </c>
      <c r="G571" s="108">
        <v>162.5</v>
      </c>
      <c r="H571" s="183">
        <f t="shared" si="100"/>
        <v>5.8118741058655221</v>
      </c>
      <c r="J571" s="160"/>
    </row>
    <row r="572" spans="1:10">
      <c r="A572" s="127" t="s">
        <v>205</v>
      </c>
      <c r="B572" s="107" t="s">
        <v>548</v>
      </c>
      <c r="C572" s="110"/>
      <c r="D572" s="110"/>
      <c r="E572" s="108">
        <f t="shared" ref="E572:G573" si="104">E573</f>
        <v>30602</v>
      </c>
      <c r="F572" s="167">
        <f t="shared" si="104"/>
        <v>30602</v>
      </c>
      <c r="G572" s="108">
        <f t="shared" si="104"/>
        <v>0</v>
      </c>
      <c r="H572" s="183">
        <f t="shared" si="100"/>
        <v>0</v>
      </c>
      <c r="J572" s="160"/>
    </row>
    <row r="573" spans="1:10">
      <c r="A573" s="109" t="s">
        <v>73</v>
      </c>
      <c r="B573" s="107" t="s">
        <v>548</v>
      </c>
      <c r="C573" s="110" t="s">
        <v>74</v>
      </c>
      <c r="D573" s="110"/>
      <c r="E573" s="108">
        <f t="shared" si="104"/>
        <v>30602</v>
      </c>
      <c r="F573" s="167">
        <f t="shared" si="104"/>
        <v>30602</v>
      </c>
      <c r="G573" s="108">
        <f t="shared" si="104"/>
        <v>0</v>
      </c>
      <c r="H573" s="183">
        <f t="shared" si="100"/>
        <v>0</v>
      </c>
      <c r="J573" s="160"/>
    </row>
    <row r="574" spans="1:10" ht="21" customHeight="1">
      <c r="A574" s="109" t="s">
        <v>75</v>
      </c>
      <c r="B574" s="107" t="s">
        <v>548</v>
      </c>
      <c r="C574" s="110" t="s">
        <v>76</v>
      </c>
      <c r="D574" s="110">
        <v>900810</v>
      </c>
      <c r="E574" s="108">
        <v>30602</v>
      </c>
      <c r="F574" s="167">
        <v>30602</v>
      </c>
      <c r="G574" s="108">
        <v>0</v>
      </c>
      <c r="H574" s="183">
        <f t="shared" si="100"/>
        <v>0</v>
      </c>
      <c r="J574" s="160"/>
    </row>
    <row r="575" spans="1:10">
      <c r="A575" s="103" t="s">
        <v>495</v>
      </c>
      <c r="B575" s="105" t="s">
        <v>250</v>
      </c>
      <c r="C575" s="101"/>
      <c r="D575" s="101"/>
      <c r="E575" s="102">
        <f>E576+E581+E607</f>
        <v>64564</v>
      </c>
      <c r="F575" s="166">
        <f>F576+F581+F607</f>
        <v>64564</v>
      </c>
      <c r="G575" s="102">
        <f>G576+G581+G607</f>
        <v>10899.1</v>
      </c>
      <c r="H575" s="181">
        <f t="shared" si="100"/>
        <v>16.88107923920451</v>
      </c>
      <c r="J575" s="160"/>
    </row>
    <row r="576" spans="1:10" ht="45.75" customHeight="1">
      <c r="A576" s="122" t="s">
        <v>496</v>
      </c>
      <c r="B576" s="105" t="s">
        <v>251</v>
      </c>
      <c r="C576" s="101"/>
      <c r="D576" s="101"/>
      <c r="E576" s="102">
        <f t="shared" ref="E576:G579" si="105">E577</f>
        <v>845</v>
      </c>
      <c r="F576" s="166">
        <f t="shared" si="105"/>
        <v>845</v>
      </c>
      <c r="G576" s="102">
        <f t="shared" si="105"/>
        <v>0</v>
      </c>
      <c r="H576" s="181">
        <f t="shared" si="100"/>
        <v>0</v>
      </c>
      <c r="J576" s="160"/>
    </row>
    <row r="577" spans="1:10" s="79" customFormat="1" ht="52.8">
      <c r="A577" s="103" t="s">
        <v>497</v>
      </c>
      <c r="B577" s="105" t="s">
        <v>144</v>
      </c>
      <c r="C577" s="101"/>
      <c r="D577" s="101"/>
      <c r="E577" s="102">
        <f t="shared" si="105"/>
        <v>845</v>
      </c>
      <c r="F577" s="166">
        <f t="shared" si="105"/>
        <v>845</v>
      </c>
      <c r="G577" s="102">
        <f t="shared" si="105"/>
        <v>0</v>
      </c>
      <c r="H577" s="181">
        <f t="shared" si="100"/>
        <v>0</v>
      </c>
      <c r="J577" s="160"/>
    </row>
    <row r="578" spans="1:10" ht="52.8">
      <c r="A578" s="109" t="s">
        <v>557</v>
      </c>
      <c r="B578" s="107" t="s">
        <v>634</v>
      </c>
      <c r="C578" s="110"/>
      <c r="D578" s="110"/>
      <c r="E578" s="108">
        <f t="shared" si="105"/>
        <v>845</v>
      </c>
      <c r="F578" s="167">
        <f t="shared" si="105"/>
        <v>845</v>
      </c>
      <c r="G578" s="108">
        <f t="shared" si="105"/>
        <v>0</v>
      </c>
      <c r="H578" s="183">
        <f t="shared" si="100"/>
        <v>0</v>
      </c>
      <c r="J578" s="160"/>
    </row>
    <row r="579" spans="1:10" ht="26.4">
      <c r="A579" s="109" t="s">
        <v>67</v>
      </c>
      <c r="B579" s="107" t="s">
        <v>634</v>
      </c>
      <c r="C579" s="110" t="s">
        <v>68</v>
      </c>
      <c r="D579" s="110"/>
      <c r="E579" s="108">
        <f t="shared" si="105"/>
        <v>845</v>
      </c>
      <c r="F579" s="167">
        <f t="shared" si="105"/>
        <v>845</v>
      </c>
      <c r="G579" s="108">
        <f t="shared" si="105"/>
        <v>0</v>
      </c>
      <c r="H579" s="183">
        <f t="shared" si="100"/>
        <v>0</v>
      </c>
      <c r="J579" s="160"/>
    </row>
    <row r="580" spans="1:10">
      <c r="A580" s="109" t="s">
        <v>69</v>
      </c>
      <c r="B580" s="107" t="s">
        <v>634</v>
      </c>
      <c r="C580" s="110" t="s">
        <v>70</v>
      </c>
      <c r="D580" s="110">
        <v>900100</v>
      </c>
      <c r="E580" s="108">
        <v>845</v>
      </c>
      <c r="F580" s="167">
        <v>845</v>
      </c>
      <c r="G580" s="108">
        <v>0</v>
      </c>
      <c r="H580" s="183">
        <f t="shared" si="100"/>
        <v>0</v>
      </c>
      <c r="J580" s="160"/>
    </row>
    <row r="581" spans="1:10" ht="39.6">
      <c r="A581" s="120" t="s">
        <v>498</v>
      </c>
      <c r="B581" s="105" t="s">
        <v>122</v>
      </c>
      <c r="C581" s="101"/>
      <c r="D581" s="101"/>
      <c r="E581" s="102">
        <f>E582+E589+E593+E603</f>
        <v>8719</v>
      </c>
      <c r="F581" s="166">
        <f>F582+F589+F593+F603</f>
        <v>8719</v>
      </c>
      <c r="G581" s="102">
        <f>G582+G589+G593+G603</f>
        <v>1695.3999999999999</v>
      </c>
      <c r="H581" s="181">
        <f t="shared" si="100"/>
        <v>19.444890469090488</v>
      </c>
      <c r="J581" s="160"/>
    </row>
    <row r="582" spans="1:10">
      <c r="A582" s="120" t="s">
        <v>499</v>
      </c>
      <c r="B582" s="105" t="s">
        <v>252</v>
      </c>
      <c r="C582" s="101"/>
      <c r="D582" s="101"/>
      <c r="E582" s="102">
        <f>E583+E586</f>
        <v>4528.7</v>
      </c>
      <c r="F582" s="166">
        <f>F583+F586</f>
        <v>4528.7</v>
      </c>
      <c r="G582" s="102">
        <f>G583+G586</f>
        <v>1143.5999999999999</v>
      </c>
      <c r="H582" s="181">
        <f t="shared" si="100"/>
        <v>25.252279903725128</v>
      </c>
      <c r="J582" s="160"/>
    </row>
    <row r="583" spans="1:10" ht="39.6">
      <c r="A583" s="109" t="s">
        <v>526</v>
      </c>
      <c r="B583" s="107" t="s">
        <v>519</v>
      </c>
      <c r="C583" s="110"/>
      <c r="D583" s="110"/>
      <c r="E583" s="108">
        <f t="shared" ref="E583:G584" si="106">E584</f>
        <v>2904.2</v>
      </c>
      <c r="F583" s="167">
        <f t="shared" si="106"/>
        <v>2904.2</v>
      </c>
      <c r="G583" s="108">
        <f t="shared" si="106"/>
        <v>446.19999999999993</v>
      </c>
      <c r="H583" s="183">
        <f t="shared" si="100"/>
        <v>15.363955650437298</v>
      </c>
      <c r="J583" s="160"/>
    </row>
    <row r="584" spans="1:10">
      <c r="A584" s="109" t="s">
        <v>73</v>
      </c>
      <c r="B584" s="107" t="s">
        <v>519</v>
      </c>
      <c r="C584" s="110" t="s">
        <v>74</v>
      </c>
      <c r="D584" s="110"/>
      <c r="E584" s="108">
        <f t="shared" si="106"/>
        <v>2904.2</v>
      </c>
      <c r="F584" s="167">
        <f t="shared" si="106"/>
        <v>2904.2</v>
      </c>
      <c r="G584" s="108">
        <f t="shared" si="106"/>
        <v>446.19999999999993</v>
      </c>
      <c r="H584" s="183">
        <f t="shared" si="100"/>
        <v>15.363955650437298</v>
      </c>
      <c r="J584" s="160"/>
    </row>
    <row r="585" spans="1:10" ht="17.399999999999999" customHeight="1">
      <c r="A585" s="109" t="s">
        <v>75</v>
      </c>
      <c r="B585" s="107" t="s">
        <v>519</v>
      </c>
      <c r="C585" s="110" t="s">
        <v>76</v>
      </c>
      <c r="D585" s="110">
        <v>900100</v>
      </c>
      <c r="E585" s="108">
        <v>2904.2</v>
      </c>
      <c r="F585" s="167">
        <v>2904.2</v>
      </c>
      <c r="G585" s="108">
        <f>396.4+25.9+23.9</f>
        <v>446.19999999999993</v>
      </c>
      <c r="H585" s="183">
        <f t="shared" si="100"/>
        <v>15.363955650437298</v>
      </c>
      <c r="J585" s="160"/>
    </row>
    <row r="586" spans="1:10" ht="28.5" customHeight="1">
      <c r="A586" s="109" t="s">
        <v>253</v>
      </c>
      <c r="B586" s="107" t="s">
        <v>254</v>
      </c>
      <c r="C586" s="110"/>
      <c r="D586" s="110"/>
      <c r="E586" s="108">
        <f t="shared" ref="E586:G587" si="107">E587</f>
        <v>1624.5</v>
      </c>
      <c r="F586" s="167">
        <f t="shared" si="107"/>
        <v>1624.5</v>
      </c>
      <c r="G586" s="108">
        <f t="shared" si="107"/>
        <v>697.4</v>
      </c>
      <c r="H586" s="183">
        <f t="shared" si="100"/>
        <v>42.930132348414894</v>
      </c>
      <c r="J586" s="160"/>
    </row>
    <row r="587" spans="1:10" ht="17.399999999999999" customHeight="1">
      <c r="A587" s="109" t="s">
        <v>73</v>
      </c>
      <c r="B587" s="107" t="s">
        <v>254</v>
      </c>
      <c r="C587" s="110" t="s">
        <v>74</v>
      </c>
      <c r="D587" s="110"/>
      <c r="E587" s="108">
        <f t="shared" si="107"/>
        <v>1624.5</v>
      </c>
      <c r="F587" s="167">
        <f t="shared" si="107"/>
        <v>1624.5</v>
      </c>
      <c r="G587" s="108">
        <f t="shared" si="107"/>
        <v>697.4</v>
      </c>
      <c r="H587" s="183">
        <f t="shared" si="100"/>
        <v>42.930132348414894</v>
      </c>
      <c r="J587" s="160"/>
    </row>
    <row r="588" spans="1:10" ht="17.399999999999999" customHeight="1">
      <c r="A588" s="109" t="s">
        <v>75</v>
      </c>
      <c r="B588" s="107" t="s">
        <v>254</v>
      </c>
      <c r="C588" s="110" t="s">
        <v>76</v>
      </c>
      <c r="D588" s="110">
        <v>900100</v>
      </c>
      <c r="E588" s="108">
        <v>1624.5</v>
      </c>
      <c r="F588" s="167">
        <v>1624.5</v>
      </c>
      <c r="G588" s="108">
        <f>589.8+57.7+49.9</f>
        <v>697.4</v>
      </c>
      <c r="H588" s="183">
        <f t="shared" si="100"/>
        <v>42.930132348414894</v>
      </c>
      <c r="J588" s="160"/>
    </row>
    <row r="589" spans="1:10">
      <c r="A589" s="120" t="s">
        <v>500</v>
      </c>
      <c r="B589" s="105" t="s">
        <v>255</v>
      </c>
      <c r="C589" s="101"/>
      <c r="D589" s="110"/>
      <c r="E589" s="102">
        <f t="shared" ref="E589:G591" si="108">E590</f>
        <v>1061.3</v>
      </c>
      <c r="F589" s="166">
        <f t="shared" si="108"/>
        <v>1061.3</v>
      </c>
      <c r="G589" s="102">
        <f t="shared" si="108"/>
        <v>84.8</v>
      </c>
      <c r="H589" s="181">
        <f t="shared" si="100"/>
        <v>7.9902006972580795</v>
      </c>
      <c r="J589" s="160"/>
    </row>
    <row r="590" spans="1:10">
      <c r="A590" s="127" t="s">
        <v>256</v>
      </c>
      <c r="B590" s="107" t="s">
        <v>257</v>
      </c>
      <c r="C590" s="110"/>
      <c r="D590" s="110"/>
      <c r="E590" s="108">
        <f t="shared" si="108"/>
        <v>1061.3</v>
      </c>
      <c r="F590" s="167">
        <f t="shared" si="108"/>
        <v>1061.3</v>
      </c>
      <c r="G590" s="108">
        <f t="shared" si="108"/>
        <v>84.8</v>
      </c>
      <c r="H590" s="183">
        <f t="shared" si="100"/>
        <v>7.9902006972580795</v>
      </c>
      <c r="J590" s="160"/>
    </row>
    <row r="591" spans="1:10">
      <c r="A591" s="109" t="s">
        <v>73</v>
      </c>
      <c r="B591" s="107" t="s">
        <v>257</v>
      </c>
      <c r="C591" s="110" t="s">
        <v>74</v>
      </c>
      <c r="D591" s="110"/>
      <c r="E591" s="108">
        <f t="shared" si="108"/>
        <v>1061.3</v>
      </c>
      <c r="F591" s="167">
        <f t="shared" si="108"/>
        <v>1061.3</v>
      </c>
      <c r="G591" s="108">
        <f t="shared" si="108"/>
        <v>84.8</v>
      </c>
      <c r="H591" s="183">
        <f t="shared" si="100"/>
        <v>7.9902006972580795</v>
      </c>
      <c r="J591" s="160"/>
    </row>
    <row r="592" spans="1:10" ht="17.399999999999999" customHeight="1">
      <c r="A592" s="109" t="s">
        <v>75</v>
      </c>
      <c r="B592" s="107" t="s">
        <v>257</v>
      </c>
      <c r="C592" s="110" t="s">
        <v>76</v>
      </c>
      <c r="D592" s="110">
        <v>900100</v>
      </c>
      <c r="E592" s="108">
        <v>1061.3</v>
      </c>
      <c r="F592" s="167">
        <v>1061.3</v>
      </c>
      <c r="G592" s="108">
        <v>84.8</v>
      </c>
      <c r="H592" s="183">
        <f t="shared" si="100"/>
        <v>7.9902006972580795</v>
      </c>
      <c r="J592" s="160"/>
    </row>
    <row r="593" spans="1:10">
      <c r="A593" s="120" t="s">
        <v>502</v>
      </c>
      <c r="B593" s="105" t="s">
        <v>258</v>
      </c>
      <c r="C593" s="101"/>
      <c r="D593" s="110"/>
      <c r="E593" s="102">
        <f>E594+E597+E600</f>
        <v>2928</v>
      </c>
      <c r="F593" s="166">
        <f>F594+F597+F600</f>
        <v>2928</v>
      </c>
      <c r="G593" s="102">
        <f>G594+G597+G600</f>
        <v>467</v>
      </c>
      <c r="H593" s="181">
        <f t="shared" si="100"/>
        <v>15.949453551912567</v>
      </c>
      <c r="J593" s="160"/>
    </row>
    <row r="594" spans="1:10">
      <c r="A594" s="127" t="s">
        <v>527</v>
      </c>
      <c r="B594" s="107" t="s">
        <v>259</v>
      </c>
      <c r="C594" s="74"/>
      <c r="D594" s="110"/>
      <c r="E594" s="108">
        <f t="shared" ref="E594:G595" si="109">E595</f>
        <v>2438</v>
      </c>
      <c r="F594" s="167">
        <f t="shared" si="109"/>
        <v>2438</v>
      </c>
      <c r="G594" s="108">
        <f t="shared" si="109"/>
        <v>427</v>
      </c>
      <c r="H594" s="183">
        <f t="shared" si="100"/>
        <v>17.514356029532404</v>
      </c>
      <c r="J594" s="160"/>
    </row>
    <row r="595" spans="1:10">
      <c r="A595" s="109" t="s">
        <v>73</v>
      </c>
      <c r="B595" s="107" t="s">
        <v>259</v>
      </c>
      <c r="C595" s="110" t="s">
        <v>74</v>
      </c>
      <c r="D595" s="110"/>
      <c r="E595" s="108">
        <f t="shared" si="109"/>
        <v>2438</v>
      </c>
      <c r="F595" s="167">
        <f t="shared" si="109"/>
        <v>2438</v>
      </c>
      <c r="G595" s="108">
        <f t="shared" si="109"/>
        <v>427</v>
      </c>
      <c r="H595" s="183">
        <f t="shared" si="100"/>
        <v>17.514356029532404</v>
      </c>
      <c r="J595" s="160"/>
    </row>
    <row r="596" spans="1:10" ht="26.4">
      <c r="A596" s="109" t="s">
        <v>75</v>
      </c>
      <c r="B596" s="107" t="s">
        <v>259</v>
      </c>
      <c r="C596" s="110" t="s">
        <v>76</v>
      </c>
      <c r="D596" s="110">
        <v>900100</v>
      </c>
      <c r="E596" s="108">
        <v>2438</v>
      </c>
      <c r="F596" s="167">
        <v>2438</v>
      </c>
      <c r="G596" s="108">
        <f>203.6+20+147.5+55.9</f>
        <v>427</v>
      </c>
      <c r="H596" s="183">
        <f t="shared" si="100"/>
        <v>17.514356029532404</v>
      </c>
      <c r="J596" s="160"/>
    </row>
    <row r="597" spans="1:10" ht="52.8">
      <c r="A597" s="127" t="s">
        <v>528</v>
      </c>
      <c r="B597" s="107" t="s">
        <v>260</v>
      </c>
      <c r="C597" s="74"/>
      <c r="D597" s="110"/>
      <c r="E597" s="108">
        <f t="shared" ref="E597:G598" si="110">E598</f>
        <v>240</v>
      </c>
      <c r="F597" s="167">
        <f t="shared" si="110"/>
        <v>240</v>
      </c>
      <c r="G597" s="108">
        <f t="shared" si="110"/>
        <v>40</v>
      </c>
      <c r="H597" s="183">
        <f t="shared" si="100"/>
        <v>16.666666666666664</v>
      </c>
      <c r="J597" s="160"/>
    </row>
    <row r="598" spans="1:10">
      <c r="A598" s="109" t="s">
        <v>73</v>
      </c>
      <c r="B598" s="107" t="s">
        <v>260</v>
      </c>
      <c r="C598" s="110" t="s">
        <v>74</v>
      </c>
      <c r="D598" s="110"/>
      <c r="E598" s="108">
        <f t="shared" si="110"/>
        <v>240</v>
      </c>
      <c r="F598" s="167">
        <f t="shared" si="110"/>
        <v>240</v>
      </c>
      <c r="G598" s="108">
        <f t="shared" si="110"/>
        <v>40</v>
      </c>
      <c r="H598" s="183">
        <f t="shared" si="100"/>
        <v>16.666666666666664</v>
      </c>
      <c r="J598" s="160"/>
    </row>
    <row r="599" spans="1:10" ht="16.5" customHeight="1">
      <c r="A599" s="109" t="s">
        <v>75</v>
      </c>
      <c r="B599" s="107" t="s">
        <v>260</v>
      </c>
      <c r="C599" s="110" t="s">
        <v>76</v>
      </c>
      <c r="D599" s="110">
        <v>900100</v>
      </c>
      <c r="E599" s="108">
        <v>240</v>
      </c>
      <c r="F599" s="167">
        <v>240</v>
      </c>
      <c r="G599" s="108">
        <v>40</v>
      </c>
      <c r="H599" s="183">
        <f t="shared" si="100"/>
        <v>16.666666666666664</v>
      </c>
      <c r="J599" s="160"/>
    </row>
    <row r="600" spans="1:10" ht="39.6">
      <c r="A600" s="127" t="s">
        <v>529</v>
      </c>
      <c r="B600" s="107" t="s">
        <v>261</v>
      </c>
      <c r="C600" s="74"/>
      <c r="D600" s="110"/>
      <c r="E600" s="108">
        <f t="shared" ref="E600:G601" si="111">E601</f>
        <v>250</v>
      </c>
      <c r="F600" s="167">
        <f t="shared" si="111"/>
        <v>250</v>
      </c>
      <c r="G600" s="108">
        <f t="shared" si="111"/>
        <v>0</v>
      </c>
      <c r="H600" s="183">
        <f t="shared" si="100"/>
        <v>0</v>
      </c>
      <c r="J600" s="160"/>
    </row>
    <row r="601" spans="1:10">
      <c r="A601" s="109" t="s">
        <v>73</v>
      </c>
      <c r="B601" s="107" t="s">
        <v>261</v>
      </c>
      <c r="C601" s="110" t="s">
        <v>74</v>
      </c>
      <c r="D601" s="110"/>
      <c r="E601" s="108">
        <f t="shared" si="111"/>
        <v>250</v>
      </c>
      <c r="F601" s="167">
        <f t="shared" si="111"/>
        <v>250</v>
      </c>
      <c r="G601" s="108">
        <f t="shared" si="111"/>
        <v>0</v>
      </c>
      <c r="H601" s="183">
        <f t="shared" si="100"/>
        <v>0</v>
      </c>
      <c r="J601" s="160"/>
    </row>
    <row r="602" spans="1:10" ht="19.5" customHeight="1">
      <c r="A602" s="109" t="s">
        <v>75</v>
      </c>
      <c r="B602" s="107" t="s">
        <v>261</v>
      </c>
      <c r="C602" s="110" t="s">
        <v>76</v>
      </c>
      <c r="D602" s="110">
        <v>900100</v>
      </c>
      <c r="E602" s="108">
        <v>250</v>
      </c>
      <c r="F602" s="167">
        <v>250</v>
      </c>
      <c r="G602" s="108">
        <v>0</v>
      </c>
      <c r="H602" s="183">
        <f t="shared" si="100"/>
        <v>0</v>
      </c>
      <c r="J602" s="160"/>
    </row>
    <row r="603" spans="1:10">
      <c r="A603" s="120" t="s">
        <v>501</v>
      </c>
      <c r="B603" s="105" t="s">
        <v>262</v>
      </c>
      <c r="C603" s="101"/>
      <c r="D603" s="101"/>
      <c r="E603" s="102">
        <f t="shared" ref="E603:G605" si="112">E604</f>
        <v>201</v>
      </c>
      <c r="F603" s="166">
        <f t="shared" si="112"/>
        <v>201</v>
      </c>
      <c r="G603" s="102">
        <f t="shared" si="112"/>
        <v>0</v>
      </c>
      <c r="H603" s="181">
        <f t="shared" si="100"/>
        <v>0</v>
      </c>
      <c r="J603" s="160"/>
    </row>
    <row r="604" spans="1:10" ht="39.6">
      <c r="A604" s="109" t="s">
        <v>635</v>
      </c>
      <c r="B604" s="107" t="s">
        <v>636</v>
      </c>
      <c r="C604" s="110"/>
      <c r="D604" s="110"/>
      <c r="E604" s="108">
        <f t="shared" si="112"/>
        <v>201</v>
      </c>
      <c r="F604" s="167">
        <f t="shared" si="112"/>
        <v>201</v>
      </c>
      <c r="G604" s="108">
        <f t="shared" si="112"/>
        <v>0</v>
      </c>
      <c r="H604" s="183">
        <f t="shared" si="100"/>
        <v>0</v>
      </c>
      <c r="J604" s="160"/>
    </row>
    <row r="605" spans="1:10">
      <c r="A605" s="109" t="s">
        <v>73</v>
      </c>
      <c r="B605" s="107" t="s">
        <v>636</v>
      </c>
      <c r="C605" s="110" t="s">
        <v>74</v>
      </c>
      <c r="D605" s="110"/>
      <c r="E605" s="108">
        <f t="shared" si="112"/>
        <v>201</v>
      </c>
      <c r="F605" s="167">
        <f t="shared" si="112"/>
        <v>201</v>
      </c>
      <c r="G605" s="108">
        <f t="shared" si="112"/>
        <v>0</v>
      </c>
      <c r="H605" s="183">
        <f t="shared" si="100"/>
        <v>0</v>
      </c>
      <c r="J605" s="160"/>
    </row>
    <row r="606" spans="1:10" ht="26.4">
      <c r="A606" s="109" t="s">
        <v>75</v>
      </c>
      <c r="B606" s="107" t="s">
        <v>636</v>
      </c>
      <c r="C606" s="110" t="s">
        <v>76</v>
      </c>
      <c r="D606" s="110">
        <v>900100</v>
      </c>
      <c r="E606" s="108">
        <v>201</v>
      </c>
      <c r="F606" s="167">
        <v>201</v>
      </c>
      <c r="G606" s="108">
        <v>0</v>
      </c>
      <c r="H606" s="183">
        <f t="shared" si="100"/>
        <v>0</v>
      </c>
      <c r="J606" s="160"/>
    </row>
    <row r="607" spans="1:10">
      <c r="A607" s="103" t="s">
        <v>89</v>
      </c>
      <c r="B607" s="105" t="s">
        <v>583</v>
      </c>
      <c r="C607" s="110"/>
      <c r="D607" s="110"/>
      <c r="E607" s="102">
        <f t="shared" ref="E607:G608" si="113">E608</f>
        <v>55000</v>
      </c>
      <c r="F607" s="166">
        <f t="shared" si="113"/>
        <v>55000</v>
      </c>
      <c r="G607" s="102">
        <f t="shared" si="113"/>
        <v>9203.7000000000007</v>
      </c>
      <c r="H607" s="181">
        <f t="shared" si="100"/>
        <v>16.734000000000002</v>
      </c>
      <c r="J607" s="160"/>
    </row>
    <row r="608" spans="1:10" ht="26.4">
      <c r="A608" s="103" t="s">
        <v>278</v>
      </c>
      <c r="B608" s="105" t="s">
        <v>584</v>
      </c>
      <c r="C608" s="101"/>
      <c r="D608" s="101"/>
      <c r="E608" s="102">
        <f t="shared" si="113"/>
        <v>55000</v>
      </c>
      <c r="F608" s="166">
        <f t="shared" si="113"/>
        <v>55000</v>
      </c>
      <c r="G608" s="102">
        <f t="shared" si="113"/>
        <v>9203.7000000000007</v>
      </c>
      <c r="H608" s="181">
        <f t="shared" si="100"/>
        <v>16.734000000000002</v>
      </c>
      <c r="J608" s="160"/>
    </row>
    <row r="609" spans="1:10" ht="26.4">
      <c r="A609" s="109" t="s">
        <v>582</v>
      </c>
      <c r="B609" s="107" t="s">
        <v>585</v>
      </c>
      <c r="C609" s="110"/>
      <c r="D609" s="110"/>
      <c r="E609" s="108">
        <f t="shared" ref="E609:G610" si="114">E610</f>
        <v>55000</v>
      </c>
      <c r="F609" s="167">
        <f t="shared" si="114"/>
        <v>55000</v>
      </c>
      <c r="G609" s="108">
        <f t="shared" si="114"/>
        <v>9203.7000000000007</v>
      </c>
      <c r="H609" s="183">
        <f t="shared" si="100"/>
        <v>16.734000000000002</v>
      </c>
      <c r="J609" s="160"/>
    </row>
    <row r="610" spans="1:10" ht="26.4">
      <c r="A610" s="109" t="s">
        <v>67</v>
      </c>
      <c r="B610" s="107" t="s">
        <v>585</v>
      </c>
      <c r="C610" s="110" t="s">
        <v>68</v>
      </c>
      <c r="D610" s="110"/>
      <c r="E610" s="108">
        <f t="shared" si="114"/>
        <v>55000</v>
      </c>
      <c r="F610" s="167">
        <f t="shared" si="114"/>
        <v>55000</v>
      </c>
      <c r="G610" s="108">
        <f t="shared" si="114"/>
        <v>9203.7000000000007</v>
      </c>
      <c r="H610" s="183">
        <f t="shared" si="100"/>
        <v>16.734000000000002</v>
      </c>
      <c r="J610" s="160"/>
    </row>
    <row r="611" spans="1:10">
      <c r="A611" s="109" t="s">
        <v>69</v>
      </c>
      <c r="B611" s="107" t="s">
        <v>585</v>
      </c>
      <c r="C611" s="110" t="s">
        <v>70</v>
      </c>
      <c r="D611" s="110">
        <v>900100</v>
      </c>
      <c r="E611" s="108">
        <v>55000</v>
      </c>
      <c r="F611" s="167">
        <v>55000</v>
      </c>
      <c r="G611" s="108">
        <v>9203.7000000000007</v>
      </c>
      <c r="H611" s="183">
        <f t="shared" si="100"/>
        <v>16.734000000000002</v>
      </c>
      <c r="J611" s="160"/>
    </row>
    <row r="612" spans="1:10" ht="15.75" customHeight="1">
      <c r="A612" s="135" t="s">
        <v>503</v>
      </c>
      <c r="B612" s="105" t="s">
        <v>108</v>
      </c>
      <c r="C612" s="72"/>
      <c r="D612" s="72"/>
      <c r="E612" s="102">
        <f>E613</f>
        <v>9009.2000000000007</v>
      </c>
      <c r="F612" s="166">
        <f>F613</f>
        <v>9009.2000000000007</v>
      </c>
      <c r="G612" s="102">
        <f>G613</f>
        <v>0</v>
      </c>
      <c r="H612" s="181">
        <f t="shared" si="100"/>
        <v>0</v>
      </c>
      <c r="J612" s="160"/>
    </row>
    <row r="613" spans="1:10" ht="18.75" customHeight="1">
      <c r="A613" s="135" t="s">
        <v>504</v>
      </c>
      <c r="B613" s="105" t="s">
        <v>202</v>
      </c>
      <c r="C613" s="143"/>
      <c r="D613" s="143"/>
      <c r="E613" s="144">
        <f>E618+E614</f>
        <v>9009.2000000000007</v>
      </c>
      <c r="F613" s="172">
        <f>F618+F614</f>
        <v>9009.2000000000007</v>
      </c>
      <c r="G613" s="144">
        <f>G618+G614</f>
        <v>0</v>
      </c>
      <c r="H613" s="181">
        <f t="shared" si="100"/>
        <v>0</v>
      </c>
      <c r="J613" s="160"/>
    </row>
    <row r="614" spans="1:10" ht="50.4" customHeight="1">
      <c r="A614" s="145" t="s">
        <v>675</v>
      </c>
      <c r="B614" s="105" t="s">
        <v>677</v>
      </c>
      <c r="C614" s="110"/>
      <c r="D614" s="146"/>
      <c r="E614" s="144">
        <f t="shared" ref="E614:G616" si="115">E615</f>
        <v>4950.2</v>
      </c>
      <c r="F614" s="172">
        <f t="shared" si="115"/>
        <v>4950.2</v>
      </c>
      <c r="G614" s="144">
        <f t="shared" si="115"/>
        <v>0</v>
      </c>
      <c r="H614" s="181">
        <f t="shared" si="100"/>
        <v>0</v>
      </c>
      <c r="J614" s="160"/>
    </row>
    <row r="615" spans="1:10" ht="21.6" customHeight="1">
      <c r="A615" s="109" t="s">
        <v>676</v>
      </c>
      <c r="B615" s="107" t="s">
        <v>678</v>
      </c>
      <c r="C615" s="110"/>
      <c r="D615" s="146"/>
      <c r="E615" s="147">
        <f t="shared" si="115"/>
        <v>4950.2</v>
      </c>
      <c r="F615" s="173">
        <f t="shared" si="115"/>
        <v>4950.2</v>
      </c>
      <c r="G615" s="147">
        <f t="shared" si="115"/>
        <v>0</v>
      </c>
      <c r="H615" s="183">
        <f t="shared" si="100"/>
        <v>0</v>
      </c>
      <c r="J615" s="160"/>
    </row>
    <row r="616" spans="1:10" ht="18.75" customHeight="1">
      <c r="A616" s="109" t="s">
        <v>73</v>
      </c>
      <c r="B616" s="107" t="s">
        <v>678</v>
      </c>
      <c r="C616" s="110" t="s">
        <v>74</v>
      </c>
      <c r="D616" s="110"/>
      <c r="E616" s="147">
        <f t="shared" si="115"/>
        <v>4950.2</v>
      </c>
      <c r="F616" s="173">
        <f t="shared" si="115"/>
        <v>4950.2</v>
      </c>
      <c r="G616" s="147">
        <f t="shared" si="115"/>
        <v>0</v>
      </c>
      <c r="H616" s="183">
        <f t="shared" si="100"/>
        <v>0</v>
      </c>
      <c r="J616" s="160"/>
    </row>
    <row r="617" spans="1:10" ht="18.75" customHeight="1">
      <c r="A617" s="109" t="s">
        <v>75</v>
      </c>
      <c r="B617" s="107" t="s">
        <v>678</v>
      </c>
      <c r="C617" s="110" t="s">
        <v>76</v>
      </c>
      <c r="D617" s="110">
        <v>900100</v>
      </c>
      <c r="E617" s="147">
        <v>4950.2</v>
      </c>
      <c r="F617" s="173">
        <v>4950.2</v>
      </c>
      <c r="G617" s="147">
        <v>0</v>
      </c>
      <c r="H617" s="183">
        <f t="shared" si="100"/>
        <v>0</v>
      </c>
      <c r="J617" s="160"/>
    </row>
    <row r="618" spans="1:10" ht="39.6">
      <c r="A618" s="148" t="s">
        <v>507</v>
      </c>
      <c r="B618" s="105" t="s">
        <v>505</v>
      </c>
      <c r="C618" s="72"/>
      <c r="D618" s="72"/>
      <c r="E618" s="102">
        <f t="shared" ref="E618:G620" si="116">E619</f>
        <v>4059</v>
      </c>
      <c r="F618" s="166">
        <f t="shared" si="116"/>
        <v>4059</v>
      </c>
      <c r="G618" s="102">
        <f t="shared" si="116"/>
        <v>0</v>
      </c>
      <c r="H618" s="181">
        <f t="shared" si="100"/>
        <v>0</v>
      </c>
      <c r="J618" s="160"/>
    </row>
    <row r="619" spans="1:10" ht="26.4">
      <c r="A619" s="149" t="s">
        <v>203</v>
      </c>
      <c r="B619" s="107" t="s">
        <v>506</v>
      </c>
      <c r="C619" s="73"/>
      <c r="D619" s="73"/>
      <c r="E619" s="108">
        <f t="shared" si="116"/>
        <v>4059</v>
      </c>
      <c r="F619" s="167">
        <f t="shared" si="116"/>
        <v>4059</v>
      </c>
      <c r="G619" s="108">
        <f t="shared" si="116"/>
        <v>0</v>
      </c>
      <c r="H619" s="183">
        <f t="shared" si="100"/>
        <v>0</v>
      </c>
      <c r="J619" s="160"/>
    </row>
    <row r="620" spans="1:10">
      <c r="A620" s="109" t="s">
        <v>73</v>
      </c>
      <c r="B620" s="107" t="s">
        <v>506</v>
      </c>
      <c r="C620" s="110" t="s">
        <v>74</v>
      </c>
      <c r="D620" s="110"/>
      <c r="E620" s="108">
        <f t="shared" si="116"/>
        <v>4059</v>
      </c>
      <c r="F620" s="167">
        <f t="shared" si="116"/>
        <v>4059</v>
      </c>
      <c r="G620" s="108">
        <f t="shared" si="116"/>
        <v>0</v>
      </c>
      <c r="H620" s="183">
        <f t="shared" si="100"/>
        <v>0</v>
      </c>
      <c r="J620" s="160"/>
    </row>
    <row r="621" spans="1:10" ht="20.25" customHeight="1">
      <c r="A621" s="109" t="s">
        <v>75</v>
      </c>
      <c r="B621" s="107" t="s">
        <v>506</v>
      </c>
      <c r="C621" s="110" t="s">
        <v>76</v>
      </c>
      <c r="D621" s="110">
        <v>900100</v>
      </c>
      <c r="E621" s="108">
        <v>4059</v>
      </c>
      <c r="F621" s="167">
        <v>4059</v>
      </c>
      <c r="G621" s="108">
        <v>0</v>
      </c>
      <c r="H621" s="183">
        <f t="shared" si="100"/>
        <v>0</v>
      </c>
      <c r="J621" s="160"/>
    </row>
    <row r="622" spans="1:10" s="79" customFormat="1" ht="26.25" customHeight="1">
      <c r="A622" s="103" t="s">
        <v>508</v>
      </c>
      <c r="B622" s="105" t="s">
        <v>268</v>
      </c>
      <c r="C622" s="101"/>
      <c r="D622" s="101"/>
      <c r="E622" s="102">
        <f>E623+E641</f>
        <v>808869.79999999993</v>
      </c>
      <c r="F622" s="166">
        <f>F623+F641</f>
        <v>808869.69999999984</v>
      </c>
      <c r="G622" s="102">
        <f>G623+G641</f>
        <v>143877.59999999998</v>
      </c>
      <c r="H622" s="181">
        <f t="shared" si="100"/>
        <v>17.787487898236268</v>
      </c>
      <c r="J622" s="160"/>
    </row>
    <row r="623" spans="1:10" s="79" customFormat="1" ht="20.25" customHeight="1">
      <c r="A623" s="120" t="s">
        <v>509</v>
      </c>
      <c r="B623" s="105" t="s">
        <v>269</v>
      </c>
      <c r="C623" s="101"/>
      <c r="D623" s="101"/>
      <c r="E623" s="102">
        <f>E624+E631</f>
        <v>265243.09999999998</v>
      </c>
      <c r="F623" s="166">
        <f t="shared" ref="F623:G623" si="117">F624+F631</f>
        <v>265243.09999999998</v>
      </c>
      <c r="G623" s="102">
        <f t="shared" si="117"/>
        <v>71601.7</v>
      </c>
      <c r="H623" s="181">
        <f t="shared" si="100"/>
        <v>26.994745574908453</v>
      </c>
      <c r="J623" s="160"/>
    </row>
    <row r="624" spans="1:10" ht="27" customHeight="1">
      <c r="A624" s="122" t="s">
        <v>510</v>
      </c>
      <c r="B624" s="105" t="s">
        <v>270</v>
      </c>
      <c r="C624" s="101"/>
      <c r="D624" s="101"/>
      <c r="E624" s="102">
        <f>E625</f>
        <v>35500.1</v>
      </c>
      <c r="F624" s="166">
        <f t="shared" ref="F624:G624" si="118">F625</f>
        <v>35500.1</v>
      </c>
      <c r="G624" s="102">
        <f t="shared" si="118"/>
        <v>0</v>
      </c>
      <c r="H624" s="181">
        <f t="shared" ref="H624:H687" si="119">G624/F624*100</f>
        <v>0</v>
      </c>
      <c r="J624" s="160"/>
    </row>
    <row r="625" spans="1:10" ht="27" customHeight="1">
      <c r="A625" s="130" t="s">
        <v>598</v>
      </c>
      <c r="B625" s="134" t="s">
        <v>599</v>
      </c>
      <c r="C625" s="110"/>
      <c r="D625" s="110"/>
      <c r="E625" s="108">
        <f>E626+E628</f>
        <v>35500.1</v>
      </c>
      <c r="F625" s="167">
        <f>F626+F628</f>
        <v>35500.1</v>
      </c>
      <c r="G625" s="108">
        <f>G626+G628</f>
        <v>0</v>
      </c>
      <c r="H625" s="183">
        <f t="shared" si="119"/>
        <v>0</v>
      </c>
      <c r="J625" s="160"/>
    </row>
    <row r="626" spans="1:10" ht="27" customHeight="1">
      <c r="A626" s="109" t="s">
        <v>73</v>
      </c>
      <c r="B626" s="134" t="s">
        <v>599</v>
      </c>
      <c r="C626" s="110">
        <v>200</v>
      </c>
      <c r="D626" s="110"/>
      <c r="E626" s="108">
        <f>E627</f>
        <v>12500</v>
      </c>
      <c r="F626" s="167">
        <f>F627</f>
        <v>12500</v>
      </c>
      <c r="G626" s="108">
        <f>G627</f>
        <v>0</v>
      </c>
      <c r="H626" s="183">
        <f t="shared" si="119"/>
        <v>0</v>
      </c>
      <c r="J626" s="160"/>
    </row>
    <row r="627" spans="1:10" ht="27" customHeight="1">
      <c r="A627" s="109" t="s">
        <v>75</v>
      </c>
      <c r="B627" s="134" t="s">
        <v>599</v>
      </c>
      <c r="C627" s="110">
        <v>240</v>
      </c>
      <c r="D627" s="110">
        <v>900100</v>
      </c>
      <c r="E627" s="108">
        <v>12500</v>
      </c>
      <c r="F627" s="167">
        <v>12500</v>
      </c>
      <c r="G627" s="108">
        <v>0</v>
      </c>
      <c r="H627" s="183">
        <f t="shared" si="119"/>
        <v>0</v>
      </c>
      <c r="J627" s="160"/>
    </row>
    <row r="628" spans="1:10" ht="27" customHeight="1">
      <c r="A628" s="109" t="s">
        <v>67</v>
      </c>
      <c r="B628" s="134" t="s">
        <v>599</v>
      </c>
      <c r="C628" s="110">
        <v>600</v>
      </c>
      <c r="D628" s="110"/>
      <c r="E628" s="108">
        <f>E629+E630</f>
        <v>23000.1</v>
      </c>
      <c r="F628" s="167">
        <f>F629+F630</f>
        <v>23000.1</v>
      </c>
      <c r="G628" s="108">
        <f>G629+G630</f>
        <v>0</v>
      </c>
      <c r="H628" s="183">
        <f t="shared" si="119"/>
        <v>0</v>
      </c>
      <c r="J628" s="160"/>
    </row>
    <row r="629" spans="1:10" ht="27" customHeight="1">
      <c r="A629" s="109" t="s">
        <v>69</v>
      </c>
      <c r="B629" s="134" t="s">
        <v>599</v>
      </c>
      <c r="C629" s="110">
        <v>610</v>
      </c>
      <c r="D629" s="110">
        <v>900100</v>
      </c>
      <c r="E629" s="108">
        <v>11711.9</v>
      </c>
      <c r="F629" s="167">
        <v>11711.9</v>
      </c>
      <c r="G629" s="108">
        <v>0</v>
      </c>
      <c r="H629" s="183">
        <f t="shared" si="119"/>
        <v>0</v>
      </c>
      <c r="J629" s="160"/>
    </row>
    <row r="630" spans="1:10" ht="27" customHeight="1">
      <c r="A630" s="109" t="s">
        <v>69</v>
      </c>
      <c r="B630" s="134" t="s">
        <v>599</v>
      </c>
      <c r="C630" s="110">
        <v>610</v>
      </c>
      <c r="D630" s="110">
        <v>900306</v>
      </c>
      <c r="E630" s="108">
        <v>11288.2</v>
      </c>
      <c r="F630" s="167">
        <v>11288.2</v>
      </c>
      <c r="G630" s="108">
        <v>0</v>
      </c>
      <c r="H630" s="183">
        <f t="shared" si="119"/>
        <v>0</v>
      </c>
      <c r="J630" s="160"/>
    </row>
    <row r="631" spans="1:10" s="79" customFormat="1" ht="20.25" customHeight="1">
      <c r="A631" s="103" t="s">
        <v>511</v>
      </c>
      <c r="B631" s="105" t="s">
        <v>271</v>
      </c>
      <c r="C631" s="101"/>
      <c r="D631" s="101"/>
      <c r="E631" s="102">
        <f>E632+E636</f>
        <v>229743</v>
      </c>
      <c r="F631" s="166">
        <f>F632+F636</f>
        <v>229743</v>
      </c>
      <c r="G631" s="102">
        <f>G632+G636</f>
        <v>71601.7</v>
      </c>
      <c r="H631" s="181">
        <f t="shared" si="119"/>
        <v>31.165998528790865</v>
      </c>
      <c r="J631" s="160"/>
    </row>
    <row r="632" spans="1:10" s="79" customFormat="1" ht="43.5" customHeight="1">
      <c r="A632" s="109" t="s">
        <v>512</v>
      </c>
      <c r="B632" s="107" t="s">
        <v>318</v>
      </c>
      <c r="C632" s="110"/>
      <c r="D632" s="110"/>
      <c r="E632" s="108">
        <f t="shared" ref="E632:G632" si="120">E633</f>
        <v>147784.30000000002</v>
      </c>
      <c r="F632" s="167">
        <f t="shared" si="120"/>
        <v>147784.30000000002</v>
      </c>
      <c r="G632" s="108">
        <f t="shared" si="120"/>
        <v>0</v>
      </c>
      <c r="H632" s="183">
        <f t="shared" si="119"/>
        <v>0</v>
      </c>
      <c r="J632" s="160"/>
    </row>
    <row r="633" spans="1:10" s="79" customFormat="1" ht="20.25" customHeight="1">
      <c r="A633" s="109" t="s">
        <v>67</v>
      </c>
      <c r="B633" s="107" t="s">
        <v>318</v>
      </c>
      <c r="C633" s="184">
        <v>600</v>
      </c>
      <c r="D633" s="110"/>
      <c r="E633" s="108">
        <f t="shared" ref="E633" si="121">SUM(E634:E635)</f>
        <v>147784.30000000002</v>
      </c>
      <c r="F633" s="167">
        <f t="shared" ref="F633:G633" si="122">SUM(F634:F635)</f>
        <v>147784.30000000002</v>
      </c>
      <c r="G633" s="108">
        <f t="shared" si="122"/>
        <v>0</v>
      </c>
      <c r="H633" s="183">
        <f t="shared" si="119"/>
        <v>0</v>
      </c>
      <c r="J633" s="160"/>
    </row>
    <row r="634" spans="1:10" s="79" customFormat="1" ht="20.25" customHeight="1">
      <c r="A634" s="109" t="s">
        <v>69</v>
      </c>
      <c r="B634" s="107" t="s">
        <v>318</v>
      </c>
      <c r="C634" s="110">
        <v>610</v>
      </c>
      <c r="D634" s="110">
        <v>900302</v>
      </c>
      <c r="E634" s="108">
        <v>119853.1</v>
      </c>
      <c r="F634" s="167">
        <v>119853.1</v>
      </c>
      <c r="G634" s="108">
        <v>0</v>
      </c>
      <c r="H634" s="183">
        <f t="shared" si="119"/>
        <v>0</v>
      </c>
      <c r="J634" s="160"/>
    </row>
    <row r="635" spans="1:10" s="79" customFormat="1" ht="20.25" customHeight="1">
      <c r="A635" s="109" t="s">
        <v>69</v>
      </c>
      <c r="B635" s="107" t="s">
        <v>318</v>
      </c>
      <c r="C635" s="110">
        <v>610</v>
      </c>
      <c r="D635" s="110">
        <v>900100</v>
      </c>
      <c r="E635" s="108">
        <v>27931.200000000001</v>
      </c>
      <c r="F635" s="167">
        <v>27931.200000000001</v>
      </c>
      <c r="G635" s="108">
        <v>0</v>
      </c>
      <c r="H635" s="183">
        <f t="shared" si="119"/>
        <v>0</v>
      </c>
      <c r="J635" s="160"/>
    </row>
    <row r="636" spans="1:10" s="79" customFormat="1" ht="43.2" customHeight="1">
      <c r="A636" s="109" t="s">
        <v>619</v>
      </c>
      <c r="B636" s="107" t="s">
        <v>620</v>
      </c>
      <c r="C636" s="110"/>
      <c r="D636" s="110"/>
      <c r="E636" s="108">
        <f>E637</f>
        <v>81958.7</v>
      </c>
      <c r="F636" s="167">
        <f>F637</f>
        <v>81958.7</v>
      </c>
      <c r="G636" s="108">
        <f>G637</f>
        <v>71601.7</v>
      </c>
      <c r="H636" s="183">
        <f t="shared" si="119"/>
        <v>87.363147536503135</v>
      </c>
      <c r="J636" s="160"/>
    </row>
    <row r="637" spans="1:10" s="79" customFormat="1" ht="20.25" customHeight="1">
      <c r="A637" s="109" t="s">
        <v>67</v>
      </c>
      <c r="B637" s="107" t="s">
        <v>620</v>
      </c>
      <c r="C637" s="184">
        <v>600</v>
      </c>
      <c r="D637" s="110"/>
      <c r="E637" s="108">
        <f>E638+E639+E640</f>
        <v>81958.7</v>
      </c>
      <c r="F637" s="167">
        <f>F638+F639+F640</f>
        <v>81958.7</v>
      </c>
      <c r="G637" s="108">
        <f>G638+G639+G640</f>
        <v>71601.7</v>
      </c>
      <c r="H637" s="183">
        <f t="shared" si="119"/>
        <v>87.363147536503135</v>
      </c>
      <c r="J637" s="160"/>
    </row>
    <row r="638" spans="1:10" s="79" customFormat="1" ht="20.25" customHeight="1">
      <c r="A638" s="109" t="s">
        <v>69</v>
      </c>
      <c r="B638" s="107" t="s">
        <v>620</v>
      </c>
      <c r="C638" s="110">
        <v>610</v>
      </c>
      <c r="D638" s="110">
        <v>900202</v>
      </c>
      <c r="E638" s="108">
        <v>65803.8</v>
      </c>
      <c r="F638" s="167">
        <v>65803.8</v>
      </c>
      <c r="G638" s="108">
        <v>57488.3</v>
      </c>
      <c r="H638" s="183">
        <f t="shared" si="119"/>
        <v>87.363191791355504</v>
      </c>
      <c r="J638" s="160"/>
    </row>
    <row r="639" spans="1:10" s="79" customFormat="1" ht="20.25" customHeight="1">
      <c r="A639" s="109" t="s">
        <v>69</v>
      </c>
      <c r="B639" s="107" t="s">
        <v>620</v>
      </c>
      <c r="C639" s="110">
        <v>610</v>
      </c>
      <c r="D639" s="110">
        <v>900302</v>
      </c>
      <c r="E639" s="108">
        <v>664.7</v>
      </c>
      <c r="F639" s="167">
        <v>664.7</v>
      </c>
      <c r="G639" s="108">
        <v>580.70000000000005</v>
      </c>
      <c r="H639" s="183">
        <f t="shared" si="119"/>
        <v>87.36272002407101</v>
      </c>
      <c r="J639" s="160"/>
    </row>
    <row r="640" spans="1:10" s="79" customFormat="1" ht="20.25" customHeight="1">
      <c r="A640" s="109" t="s">
        <v>69</v>
      </c>
      <c r="B640" s="107" t="s">
        <v>620</v>
      </c>
      <c r="C640" s="110">
        <v>610</v>
      </c>
      <c r="D640" s="110">
        <v>900100</v>
      </c>
      <c r="E640" s="108">
        <v>15490.2</v>
      </c>
      <c r="F640" s="167">
        <v>15490.2</v>
      </c>
      <c r="G640" s="108">
        <v>13532.7</v>
      </c>
      <c r="H640" s="183">
        <f t="shared" si="119"/>
        <v>87.362977882790403</v>
      </c>
      <c r="J640" s="160"/>
    </row>
    <row r="641" spans="1:10" s="79" customFormat="1" ht="36.75" customHeight="1">
      <c r="A641" s="120" t="s">
        <v>513</v>
      </c>
      <c r="B641" s="105" t="s">
        <v>272</v>
      </c>
      <c r="C641" s="101"/>
      <c r="D641" s="101"/>
      <c r="E641" s="102">
        <f>E642+E672+E676</f>
        <v>543626.69999999995</v>
      </c>
      <c r="F641" s="166">
        <f>F642+F672+F676</f>
        <v>543626.59999999986</v>
      </c>
      <c r="G641" s="102">
        <f>G642+G672+G676</f>
        <v>72275.899999999994</v>
      </c>
      <c r="H641" s="181">
        <f t="shared" si="119"/>
        <v>13.295136772188854</v>
      </c>
      <c r="J641" s="160"/>
    </row>
    <row r="642" spans="1:10" s="79" customFormat="1" ht="36.75" customHeight="1">
      <c r="A642" s="122" t="s">
        <v>514</v>
      </c>
      <c r="B642" s="105" t="s">
        <v>273</v>
      </c>
      <c r="C642" s="101"/>
      <c r="D642" s="101"/>
      <c r="E642" s="102">
        <f>E643+E660+E648+E664+E669+E651+E654+E657</f>
        <v>524222</v>
      </c>
      <c r="F642" s="166">
        <f t="shared" ref="F642:G642" si="123">F643+F660+F648+F664+F669+F651+F654+F657</f>
        <v>524221.89999999997</v>
      </c>
      <c r="G642" s="102">
        <f t="shared" si="123"/>
        <v>72275.899999999994</v>
      </c>
      <c r="H642" s="181">
        <f t="shared" si="119"/>
        <v>13.787272145631457</v>
      </c>
      <c r="J642" s="160"/>
    </row>
    <row r="643" spans="1:10" s="79" customFormat="1" ht="23.4" customHeight="1">
      <c r="A643" s="121" t="s">
        <v>578</v>
      </c>
      <c r="B643" s="107" t="s">
        <v>515</v>
      </c>
      <c r="C643" s="110"/>
      <c r="D643" s="110"/>
      <c r="E643" s="108">
        <f>E644+E646</f>
        <v>4800</v>
      </c>
      <c r="F643" s="167">
        <f>F644+F646</f>
        <v>4800</v>
      </c>
      <c r="G643" s="108">
        <f>G644+G646</f>
        <v>1374.7</v>
      </c>
      <c r="H643" s="183">
        <f t="shared" si="119"/>
        <v>28.639583333333334</v>
      </c>
      <c r="J643" s="160"/>
    </row>
    <row r="644" spans="1:10" s="79" customFormat="1" ht="27.6" customHeight="1">
      <c r="A644" s="109" t="s">
        <v>67</v>
      </c>
      <c r="B644" s="107" t="s">
        <v>515</v>
      </c>
      <c r="C644" s="110">
        <v>600</v>
      </c>
      <c r="D644" s="110"/>
      <c r="E644" s="108">
        <f>E645</f>
        <v>1000</v>
      </c>
      <c r="F644" s="167">
        <f>F645</f>
        <v>1000</v>
      </c>
      <c r="G644" s="108">
        <f>G645</f>
        <v>188.8</v>
      </c>
      <c r="H644" s="183">
        <f t="shared" si="119"/>
        <v>18.880000000000003</v>
      </c>
      <c r="J644" s="160"/>
    </row>
    <row r="645" spans="1:10" s="79" customFormat="1" ht="18.75" customHeight="1">
      <c r="A645" s="109" t="s">
        <v>69</v>
      </c>
      <c r="B645" s="107" t="s">
        <v>515</v>
      </c>
      <c r="C645" s="110">
        <v>610</v>
      </c>
      <c r="D645" s="110">
        <v>900810</v>
      </c>
      <c r="E645" s="108">
        <v>1000</v>
      </c>
      <c r="F645" s="167">
        <v>1000</v>
      </c>
      <c r="G645" s="108">
        <v>188.8</v>
      </c>
      <c r="H645" s="183">
        <f t="shared" si="119"/>
        <v>18.880000000000003</v>
      </c>
      <c r="J645" s="160"/>
    </row>
    <row r="646" spans="1:10" s="79" customFormat="1" ht="18.75" customHeight="1">
      <c r="A646" s="109" t="s">
        <v>73</v>
      </c>
      <c r="B646" s="107" t="s">
        <v>515</v>
      </c>
      <c r="C646" s="110" t="s">
        <v>74</v>
      </c>
      <c r="D646" s="110"/>
      <c r="E646" s="108">
        <f>E647</f>
        <v>3800</v>
      </c>
      <c r="F646" s="167">
        <f>F647</f>
        <v>3800</v>
      </c>
      <c r="G646" s="108">
        <f>G647</f>
        <v>1185.9000000000001</v>
      </c>
      <c r="H646" s="183">
        <f t="shared" si="119"/>
        <v>31.207894736842107</v>
      </c>
      <c r="J646" s="160"/>
    </row>
    <row r="647" spans="1:10" s="79" customFormat="1" ht="18.75" customHeight="1">
      <c r="A647" s="109" t="s">
        <v>75</v>
      </c>
      <c r="B647" s="107" t="s">
        <v>515</v>
      </c>
      <c r="C647" s="110" t="s">
        <v>76</v>
      </c>
      <c r="D647" s="110">
        <v>900810</v>
      </c>
      <c r="E647" s="108">
        <v>3800</v>
      </c>
      <c r="F647" s="167">
        <v>3800</v>
      </c>
      <c r="G647" s="108">
        <v>1185.9000000000001</v>
      </c>
      <c r="H647" s="183">
        <f t="shared" si="119"/>
        <v>31.207894736842107</v>
      </c>
      <c r="J647" s="160"/>
    </row>
    <row r="648" spans="1:10" s="79" customFormat="1" ht="21" customHeight="1">
      <c r="A648" s="109" t="s">
        <v>516</v>
      </c>
      <c r="B648" s="107" t="s">
        <v>319</v>
      </c>
      <c r="C648" s="110"/>
      <c r="D648" s="110"/>
      <c r="E648" s="108">
        <f t="shared" ref="E648:G649" si="124">E649</f>
        <v>117529.60000000001</v>
      </c>
      <c r="F648" s="167">
        <f t="shared" si="124"/>
        <v>117529.60000000001</v>
      </c>
      <c r="G648" s="108">
        <f t="shared" si="124"/>
        <v>26257.7</v>
      </c>
      <c r="H648" s="183">
        <f t="shared" si="119"/>
        <v>22.341350604443473</v>
      </c>
      <c r="J648" s="160"/>
    </row>
    <row r="649" spans="1:10" s="79" customFormat="1" ht="15.75" customHeight="1">
      <c r="A649" s="109" t="s">
        <v>73</v>
      </c>
      <c r="B649" s="107" t="s">
        <v>319</v>
      </c>
      <c r="C649" s="110" t="s">
        <v>74</v>
      </c>
      <c r="D649" s="110"/>
      <c r="E649" s="108">
        <f t="shared" si="124"/>
        <v>117529.60000000001</v>
      </c>
      <c r="F649" s="167">
        <f t="shared" si="124"/>
        <v>117529.60000000001</v>
      </c>
      <c r="G649" s="108">
        <f t="shared" si="124"/>
        <v>26257.7</v>
      </c>
      <c r="H649" s="183">
        <f t="shared" si="119"/>
        <v>22.341350604443473</v>
      </c>
      <c r="J649" s="160"/>
    </row>
    <row r="650" spans="1:10" s="79" customFormat="1" ht="16.5" customHeight="1">
      <c r="A650" s="109" t="s">
        <v>75</v>
      </c>
      <c r="B650" s="107" t="s">
        <v>319</v>
      </c>
      <c r="C650" s="110" t="s">
        <v>76</v>
      </c>
      <c r="D650" s="110">
        <v>900100</v>
      </c>
      <c r="E650" s="108">
        <v>117529.60000000001</v>
      </c>
      <c r="F650" s="167">
        <v>117529.60000000001</v>
      </c>
      <c r="G650" s="108">
        <v>26257.7</v>
      </c>
      <c r="H650" s="183">
        <f t="shared" si="119"/>
        <v>22.341350604443473</v>
      </c>
      <c r="J650" s="160"/>
    </row>
    <row r="651" spans="1:10" s="79" customFormat="1" ht="27" customHeight="1">
      <c r="A651" s="109" t="s">
        <v>667</v>
      </c>
      <c r="B651" s="107" t="s">
        <v>666</v>
      </c>
      <c r="C651" s="110"/>
      <c r="D651" s="110"/>
      <c r="E651" s="108">
        <f t="shared" ref="E651:G652" si="125">E652</f>
        <v>29601</v>
      </c>
      <c r="F651" s="167">
        <f t="shared" si="125"/>
        <v>29601</v>
      </c>
      <c r="G651" s="108">
        <f t="shared" si="125"/>
        <v>0</v>
      </c>
      <c r="H651" s="183">
        <f t="shared" si="119"/>
        <v>0</v>
      </c>
      <c r="J651" s="160"/>
    </row>
    <row r="652" spans="1:10" s="79" customFormat="1" ht="16.5" customHeight="1">
      <c r="A652" s="109" t="s">
        <v>73</v>
      </c>
      <c r="B652" s="107" t="s">
        <v>666</v>
      </c>
      <c r="C652" s="110">
        <v>200</v>
      </c>
      <c r="D652" s="110"/>
      <c r="E652" s="108">
        <f t="shared" si="125"/>
        <v>29601</v>
      </c>
      <c r="F652" s="167">
        <f t="shared" si="125"/>
        <v>29601</v>
      </c>
      <c r="G652" s="108">
        <f t="shared" si="125"/>
        <v>0</v>
      </c>
      <c r="H652" s="183">
        <f t="shared" si="119"/>
        <v>0</v>
      </c>
      <c r="J652" s="160"/>
    </row>
    <row r="653" spans="1:10" s="79" customFormat="1" ht="16.5" customHeight="1">
      <c r="A653" s="109" t="s">
        <v>75</v>
      </c>
      <c r="B653" s="107" t="s">
        <v>666</v>
      </c>
      <c r="C653" s="110">
        <v>240</v>
      </c>
      <c r="D653" s="110">
        <v>900810</v>
      </c>
      <c r="E653" s="108">
        <v>29601</v>
      </c>
      <c r="F653" s="167">
        <v>29601</v>
      </c>
      <c r="G653" s="108">
        <v>0</v>
      </c>
      <c r="H653" s="183">
        <f t="shared" si="119"/>
        <v>0</v>
      </c>
      <c r="J653" s="160"/>
    </row>
    <row r="654" spans="1:10" s="79" customFormat="1" ht="30.75" customHeight="1">
      <c r="A654" s="109" t="s">
        <v>670</v>
      </c>
      <c r="B654" s="107" t="s">
        <v>668</v>
      </c>
      <c r="C654" s="110"/>
      <c r="D654" s="110"/>
      <c r="E654" s="108">
        <f t="shared" ref="E654:G655" si="126">E655</f>
        <v>28866.2</v>
      </c>
      <c r="F654" s="167">
        <f t="shared" si="126"/>
        <v>28866.2</v>
      </c>
      <c r="G654" s="108">
        <f t="shared" si="126"/>
        <v>0</v>
      </c>
      <c r="H654" s="183">
        <f t="shared" si="119"/>
        <v>0</v>
      </c>
      <c r="J654" s="160"/>
    </row>
    <row r="655" spans="1:10" s="79" customFormat="1" ht="16.5" customHeight="1">
      <c r="A655" s="109" t="s">
        <v>73</v>
      </c>
      <c r="B655" s="107" t="s">
        <v>668</v>
      </c>
      <c r="C655" s="110">
        <v>200</v>
      </c>
      <c r="D655" s="110"/>
      <c r="E655" s="108">
        <f t="shared" si="126"/>
        <v>28866.2</v>
      </c>
      <c r="F655" s="167">
        <f t="shared" si="126"/>
        <v>28866.2</v>
      </c>
      <c r="G655" s="108">
        <f t="shared" si="126"/>
        <v>0</v>
      </c>
      <c r="H655" s="183">
        <f t="shared" si="119"/>
        <v>0</v>
      </c>
      <c r="J655" s="160"/>
    </row>
    <row r="656" spans="1:10" s="79" customFormat="1" ht="16.5" customHeight="1">
      <c r="A656" s="109" t="s">
        <v>75</v>
      </c>
      <c r="B656" s="107" t="s">
        <v>668</v>
      </c>
      <c r="C656" s="110">
        <v>240</v>
      </c>
      <c r="D656" s="110">
        <v>900100</v>
      </c>
      <c r="E656" s="108">
        <v>28866.2</v>
      </c>
      <c r="F656" s="167">
        <v>28866.2</v>
      </c>
      <c r="G656" s="108">
        <v>0</v>
      </c>
      <c r="H656" s="183">
        <f t="shared" si="119"/>
        <v>0</v>
      </c>
      <c r="J656" s="160"/>
    </row>
    <row r="657" spans="1:10" s="79" customFormat="1" ht="16.5" customHeight="1">
      <c r="A657" s="109" t="s">
        <v>671</v>
      </c>
      <c r="B657" s="107" t="s">
        <v>669</v>
      </c>
      <c r="C657" s="110"/>
      <c r="D657" s="110"/>
      <c r="E657" s="108">
        <f t="shared" ref="E657:G658" si="127">E658</f>
        <v>42549.4</v>
      </c>
      <c r="F657" s="167">
        <f t="shared" si="127"/>
        <v>42549.3</v>
      </c>
      <c r="G657" s="108">
        <f t="shared" si="127"/>
        <v>0</v>
      </c>
      <c r="H657" s="183">
        <f t="shared" si="119"/>
        <v>0</v>
      </c>
      <c r="J657" s="160"/>
    </row>
    <row r="658" spans="1:10" s="79" customFormat="1" ht="16.5" customHeight="1">
      <c r="A658" s="109" t="s">
        <v>73</v>
      </c>
      <c r="B658" s="107" t="s">
        <v>669</v>
      </c>
      <c r="C658" s="110">
        <v>200</v>
      </c>
      <c r="D658" s="110"/>
      <c r="E658" s="108">
        <f t="shared" si="127"/>
        <v>42549.4</v>
      </c>
      <c r="F658" s="167">
        <f t="shared" si="127"/>
        <v>42549.3</v>
      </c>
      <c r="G658" s="108">
        <f t="shared" si="127"/>
        <v>0</v>
      </c>
      <c r="H658" s="183">
        <f t="shared" si="119"/>
        <v>0</v>
      </c>
      <c r="J658" s="160"/>
    </row>
    <row r="659" spans="1:10" s="79" customFormat="1" ht="16.5" customHeight="1">
      <c r="A659" s="109" t="s">
        <v>75</v>
      </c>
      <c r="B659" s="107" t="s">
        <v>669</v>
      </c>
      <c r="C659" s="110">
        <v>240</v>
      </c>
      <c r="D659" s="110">
        <v>900100</v>
      </c>
      <c r="E659" s="108">
        <v>42549.4</v>
      </c>
      <c r="F659" s="167">
        <v>42549.3</v>
      </c>
      <c r="G659" s="108">
        <v>0</v>
      </c>
      <c r="H659" s="183">
        <f t="shared" si="119"/>
        <v>0</v>
      </c>
      <c r="J659" s="160"/>
    </row>
    <row r="660" spans="1:10" s="79" customFormat="1" ht="29.25" customHeight="1">
      <c r="A660" s="121" t="s">
        <v>321</v>
      </c>
      <c r="B660" s="107" t="s">
        <v>322</v>
      </c>
      <c r="C660" s="110"/>
      <c r="D660" s="110"/>
      <c r="E660" s="108">
        <f>E661</f>
        <v>293332.09999999998</v>
      </c>
      <c r="F660" s="167">
        <f>F661</f>
        <v>293332.09999999998</v>
      </c>
      <c r="G660" s="108">
        <f>G661</f>
        <v>44474.600000000006</v>
      </c>
      <c r="H660" s="183">
        <f t="shared" si="119"/>
        <v>15.161859203271652</v>
      </c>
      <c r="J660" s="160"/>
    </row>
    <row r="661" spans="1:10" s="79" customFormat="1" ht="27" customHeight="1">
      <c r="A661" s="109" t="s">
        <v>67</v>
      </c>
      <c r="B661" s="107" t="s">
        <v>322</v>
      </c>
      <c r="C661" s="110">
        <v>600</v>
      </c>
      <c r="D661" s="110"/>
      <c r="E661" s="108">
        <f>E662+E663</f>
        <v>293332.09999999998</v>
      </c>
      <c r="F661" s="167">
        <f>F662+F663</f>
        <v>293332.09999999998</v>
      </c>
      <c r="G661" s="108">
        <f>G662+G663</f>
        <v>44474.600000000006</v>
      </c>
      <c r="H661" s="183">
        <f t="shared" si="119"/>
        <v>15.161859203271652</v>
      </c>
      <c r="J661" s="160"/>
    </row>
    <row r="662" spans="1:10" s="79" customFormat="1" ht="14.25" customHeight="1">
      <c r="A662" s="109" t="s">
        <v>69</v>
      </c>
      <c r="B662" s="107" t="s">
        <v>322</v>
      </c>
      <c r="C662" s="110">
        <v>610</v>
      </c>
      <c r="D662" s="110">
        <v>900100</v>
      </c>
      <c r="E662" s="108">
        <v>207007.1</v>
      </c>
      <c r="F662" s="167">
        <v>207007.1</v>
      </c>
      <c r="G662" s="108">
        <v>34437.4</v>
      </c>
      <c r="H662" s="183">
        <f t="shared" si="119"/>
        <v>16.63585451899959</v>
      </c>
      <c r="J662" s="160"/>
    </row>
    <row r="663" spans="1:10" s="79" customFormat="1" ht="14.25" customHeight="1">
      <c r="A663" s="109" t="s">
        <v>71</v>
      </c>
      <c r="B663" s="107" t="s">
        <v>322</v>
      </c>
      <c r="C663" s="110">
        <v>620</v>
      </c>
      <c r="D663" s="110">
        <v>900100</v>
      </c>
      <c r="E663" s="108">
        <v>86325</v>
      </c>
      <c r="F663" s="167">
        <v>86325</v>
      </c>
      <c r="G663" s="108">
        <v>10037.200000000001</v>
      </c>
      <c r="H663" s="183">
        <f t="shared" si="119"/>
        <v>11.627222704894296</v>
      </c>
      <c r="J663" s="160"/>
    </row>
    <row r="664" spans="1:10" s="79" customFormat="1" ht="28.5" customHeight="1">
      <c r="A664" s="109" t="s">
        <v>517</v>
      </c>
      <c r="B664" s="107" t="s">
        <v>341</v>
      </c>
      <c r="C664" s="110"/>
      <c r="D664" s="110"/>
      <c r="E664" s="108">
        <f>E665+E667</f>
        <v>1074</v>
      </c>
      <c r="F664" s="167">
        <f>F665+F667</f>
        <v>1074</v>
      </c>
      <c r="G664" s="108">
        <f>G665+G667</f>
        <v>168.9</v>
      </c>
      <c r="H664" s="183">
        <f t="shared" si="119"/>
        <v>15.726256983240225</v>
      </c>
      <c r="J664" s="160"/>
    </row>
    <row r="665" spans="1:10" s="79" customFormat="1" ht="14.25" customHeight="1">
      <c r="A665" s="109" t="s">
        <v>78</v>
      </c>
      <c r="B665" s="107" t="s">
        <v>341</v>
      </c>
      <c r="C665" s="110" t="s">
        <v>79</v>
      </c>
      <c r="D665" s="110"/>
      <c r="E665" s="108">
        <f>E666</f>
        <v>1018</v>
      </c>
      <c r="F665" s="167">
        <f>F666</f>
        <v>1018</v>
      </c>
      <c r="G665" s="108">
        <f>G666</f>
        <v>168.9</v>
      </c>
      <c r="H665" s="183">
        <f t="shared" si="119"/>
        <v>16.591355599214147</v>
      </c>
      <c r="J665" s="160"/>
    </row>
    <row r="666" spans="1:10" s="79" customFormat="1" ht="14.25" customHeight="1">
      <c r="A666" s="109" t="s">
        <v>80</v>
      </c>
      <c r="B666" s="107" t="s">
        <v>341</v>
      </c>
      <c r="C666" s="110" t="s">
        <v>81</v>
      </c>
      <c r="D666" s="110">
        <v>900303</v>
      </c>
      <c r="E666" s="108">
        <v>1018</v>
      </c>
      <c r="F666" s="167">
        <v>1018</v>
      </c>
      <c r="G666" s="108">
        <v>168.9</v>
      </c>
      <c r="H666" s="183">
        <f t="shared" si="119"/>
        <v>16.591355599214147</v>
      </c>
      <c r="J666" s="160"/>
    </row>
    <row r="667" spans="1:10" s="79" customFormat="1" ht="14.25" customHeight="1">
      <c r="A667" s="109" t="s">
        <v>73</v>
      </c>
      <c r="B667" s="107" t="s">
        <v>341</v>
      </c>
      <c r="C667" s="110" t="s">
        <v>74</v>
      </c>
      <c r="D667" s="110"/>
      <c r="E667" s="108">
        <f>E668</f>
        <v>56</v>
      </c>
      <c r="F667" s="167">
        <f>F668</f>
        <v>56</v>
      </c>
      <c r="G667" s="108">
        <f>G668</f>
        <v>0</v>
      </c>
      <c r="H667" s="183">
        <f t="shared" si="119"/>
        <v>0</v>
      </c>
      <c r="J667" s="160"/>
    </row>
    <row r="668" spans="1:10" s="79" customFormat="1" ht="14.25" customHeight="1">
      <c r="A668" s="109" t="s">
        <v>75</v>
      </c>
      <c r="B668" s="107" t="s">
        <v>341</v>
      </c>
      <c r="C668" s="110" t="s">
        <v>76</v>
      </c>
      <c r="D668" s="110">
        <v>900303</v>
      </c>
      <c r="E668" s="108">
        <v>56</v>
      </c>
      <c r="F668" s="167">
        <v>56</v>
      </c>
      <c r="G668" s="108">
        <v>0</v>
      </c>
      <c r="H668" s="183">
        <f t="shared" si="119"/>
        <v>0</v>
      </c>
      <c r="J668" s="160"/>
    </row>
    <row r="669" spans="1:10" s="79" customFormat="1" ht="19.5" customHeight="1">
      <c r="A669" s="141" t="s">
        <v>340</v>
      </c>
      <c r="B669" s="107" t="s">
        <v>637</v>
      </c>
      <c r="C669" s="110"/>
      <c r="D669" s="110"/>
      <c r="E669" s="108">
        <f t="shared" ref="E669:G670" si="128">E670</f>
        <v>6469.7</v>
      </c>
      <c r="F669" s="167">
        <f t="shared" si="128"/>
        <v>6469.7</v>
      </c>
      <c r="G669" s="108">
        <f t="shared" si="128"/>
        <v>0</v>
      </c>
      <c r="H669" s="183">
        <f t="shared" si="119"/>
        <v>0</v>
      </c>
      <c r="J669" s="160"/>
    </row>
    <row r="670" spans="1:10" s="79" customFormat="1" ht="19.5" customHeight="1">
      <c r="A670" s="109" t="s">
        <v>73</v>
      </c>
      <c r="B670" s="107" t="s">
        <v>637</v>
      </c>
      <c r="C670" s="110" t="s">
        <v>74</v>
      </c>
      <c r="D670" s="110"/>
      <c r="E670" s="108">
        <f t="shared" si="128"/>
        <v>6469.7</v>
      </c>
      <c r="F670" s="167">
        <f t="shared" si="128"/>
        <v>6469.7</v>
      </c>
      <c r="G670" s="108">
        <f t="shared" si="128"/>
        <v>0</v>
      </c>
      <c r="H670" s="183">
        <f t="shared" si="119"/>
        <v>0</v>
      </c>
      <c r="J670" s="160"/>
    </row>
    <row r="671" spans="1:10" s="79" customFormat="1" ht="19.5" customHeight="1">
      <c r="A671" s="109" t="s">
        <v>75</v>
      </c>
      <c r="B671" s="107" t="s">
        <v>637</v>
      </c>
      <c r="C671" s="110" t="s">
        <v>76</v>
      </c>
      <c r="D671" s="110">
        <v>900100</v>
      </c>
      <c r="E671" s="108">
        <v>6469.7</v>
      </c>
      <c r="F671" s="167">
        <v>6469.7</v>
      </c>
      <c r="G671" s="108">
        <v>0</v>
      </c>
      <c r="H671" s="183">
        <f t="shared" si="119"/>
        <v>0</v>
      </c>
      <c r="J671" s="160"/>
    </row>
    <row r="672" spans="1:10" s="79" customFormat="1" ht="26.25" customHeight="1">
      <c r="A672" s="122" t="s">
        <v>518</v>
      </c>
      <c r="B672" s="105" t="s">
        <v>339</v>
      </c>
      <c r="C672" s="101"/>
      <c r="D672" s="101"/>
      <c r="E672" s="102">
        <f t="shared" ref="E672:G674" si="129">E673</f>
        <v>3330</v>
      </c>
      <c r="F672" s="166">
        <f t="shared" si="129"/>
        <v>3330</v>
      </c>
      <c r="G672" s="102">
        <f t="shared" si="129"/>
        <v>0</v>
      </c>
      <c r="H672" s="181">
        <f t="shared" si="119"/>
        <v>0</v>
      </c>
      <c r="J672" s="160"/>
    </row>
    <row r="673" spans="1:10" s="79" customFormat="1" ht="19.5" customHeight="1">
      <c r="A673" s="121" t="s">
        <v>274</v>
      </c>
      <c r="B673" s="107" t="s">
        <v>638</v>
      </c>
      <c r="C673" s="110"/>
      <c r="D673" s="110"/>
      <c r="E673" s="108">
        <f t="shared" si="129"/>
        <v>3330</v>
      </c>
      <c r="F673" s="167">
        <f t="shared" si="129"/>
        <v>3330</v>
      </c>
      <c r="G673" s="108">
        <f t="shared" si="129"/>
        <v>0</v>
      </c>
      <c r="H673" s="183">
        <f t="shared" si="119"/>
        <v>0</v>
      </c>
      <c r="J673" s="160"/>
    </row>
    <row r="674" spans="1:10" s="79" customFormat="1" ht="19.5" customHeight="1">
      <c r="A674" s="109" t="s">
        <v>85</v>
      </c>
      <c r="B674" s="107" t="s">
        <v>638</v>
      </c>
      <c r="C674" s="110">
        <v>800</v>
      </c>
      <c r="D674" s="110"/>
      <c r="E674" s="108">
        <f t="shared" si="129"/>
        <v>3330</v>
      </c>
      <c r="F674" s="167">
        <f t="shared" si="129"/>
        <v>3330</v>
      </c>
      <c r="G674" s="108">
        <f t="shared" si="129"/>
        <v>0</v>
      </c>
      <c r="H674" s="183">
        <f t="shared" si="119"/>
        <v>0</v>
      </c>
      <c r="J674" s="160"/>
    </row>
    <row r="675" spans="1:10" s="79" customFormat="1" ht="29.25" customHeight="1">
      <c r="A675" s="109" t="s">
        <v>91</v>
      </c>
      <c r="B675" s="107" t="s">
        <v>638</v>
      </c>
      <c r="C675" s="110">
        <v>810</v>
      </c>
      <c r="D675" s="110">
        <v>900100</v>
      </c>
      <c r="E675" s="108">
        <v>3330</v>
      </c>
      <c r="F675" s="167">
        <v>3330</v>
      </c>
      <c r="G675" s="108">
        <v>0</v>
      </c>
      <c r="H675" s="183">
        <f t="shared" si="119"/>
        <v>0</v>
      </c>
      <c r="J675" s="160"/>
    </row>
    <row r="676" spans="1:10" s="79" customFormat="1" ht="21.6" customHeight="1">
      <c r="A676" s="120" t="s">
        <v>511</v>
      </c>
      <c r="B676" s="105" t="s">
        <v>342</v>
      </c>
      <c r="C676" s="101"/>
      <c r="D676" s="101"/>
      <c r="E676" s="102">
        <f t="shared" ref="E676:G678" si="130">E677</f>
        <v>16074.7</v>
      </c>
      <c r="F676" s="166">
        <f t="shared" si="130"/>
        <v>16074.7</v>
      </c>
      <c r="G676" s="102">
        <f t="shared" si="130"/>
        <v>0</v>
      </c>
      <c r="H676" s="181">
        <f t="shared" si="119"/>
        <v>0</v>
      </c>
      <c r="J676" s="160"/>
    </row>
    <row r="677" spans="1:10" s="79" customFormat="1" ht="21.6" customHeight="1">
      <c r="A677" s="109" t="s">
        <v>307</v>
      </c>
      <c r="B677" s="107" t="s">
        <v>648</v>
      </c>
      <c r="C677" s="101"/>
      <c r="D677" s="101"/>
      <c r="E677" s="108">
        <f t="shared" si="130"/>
        <v>16074.7</v>
      </c>
      <c r="F677" s="167">
        <f t="shared" si="130"/>
        <v>16074.7</v>
      </c>
      <c r="G677" s="108">
        <f t="shared" si="130"/>
        <v>0</v>
      </c>
      <c r="H677" s="183">
        <f t="shared" si="119"/>
        <v>0</v>
      </c>
      <c r="J677" s="160"/>
    </row>
    <row r="678" spans="1:10" s="79" customFormat="1" ht="25.95" customHeight="1">
      <c r="A678" s="109" t="s">
        <v>73</v>
      </c>
      <c r="B678" s="107" t="s">
        <v>648</v>
      </c>
      <c r="C678" s="110">
        <v>200</v>
      </c>
      <c r="D678" s="110"/>
      <c r="E678" s="108">
        <f t="shared" si="130"/>
        <v>16074.7</v>
      </c>
      <c r="F678" s="167">
        <f t="shared" si="130"/>
        <v>16074.7</v>
      </c>
      <c r="G678" s="108">
        <f t="shared" si="130"/>
        <v>0</v>
      </c>
      <c r="H678" s="183">
        <f t="shared" si="119"/>
        <v>0</v>
      </c>
      <c r="J678" s="160"/>
    </row>
    <row r="679" spans="1:10" s="79" customFormat="1" ht="21.6" customHeight="1">
      <c r="A679" s="109" t="s">
        <v>75</v>
      </c>
      <c r="B679" s="107" t="s">
        <v>648</v>
      </c>
      <c r="C679" s="110">
        <v>240</v>
      </c>
      <c r="D679" s="110">
        <v>900810</v>
      </c>
      <c r="E679" s="108">
        <v>16074.7</v>
      </c>
      <c r="F679" s="167">
        <v>16074.7</v>
      </c>
      <c r="G679" s="108">
        <v>0</v>
      </c>
      <c r="H679" s="183">
        <f t="shared" si="119"/>
        <v>0</v>
      </c>
      <c r="J679" s="160"/>
    </row>
    <row r="680" spans="1:10" s="79" customFormat="1" ht="21.6" customHeight="1">
      <c r="A680" s="103" t="s">
        <v>691</v>
      </c>
      <c r="B680" s="105" t="s">
        <v>692</v>
      </c>
      <c r="C680" s="101"/>
      <c r="D680" s="101"/>
      <c r="E680" s="102">
        <f>E681</f>
        <v>614269.5</v>
      </c>
      <c r="F680" s="166">
        <f>F681</f>
        <v>614269.5</v>
      </c>
      <c r="G680" s="102">
        <f>G681</f>
        <v>153968.19999999998</v>
      </c>
      <c r="H680" s="181">
        <f t="shared" si="119"/>
        <v>25.065252303752665</v>
      </c>
      <c r="J680" s="160"/>
    </row>
    <row r="681" spans="1:10" s="79" customFormat="1" ht="21.6" customHeight="1">
      <c r="A681" s="103" t="s">
        <v>693</v>
      </c>
      <c r="B681" s="105" t="s">
        <v>694</v>
      </c>
      <c r="C681" s="101"/>
      <c r="D681" s="101"/>
      <c r="E681" s="102">
        <f>E682+E691</f>
        <v>614269.5</v>
      </c>
      <c r="F681" s="166">
        <f>F682+F691</f>
        <v>614269.5</v>
      </c>
      <c r="G681" s="102">
        <f>G682+G691</f>
        <v>153968.19999999998</v>
      </c>
      <c r="H681" s="181">
        <f t="shared" si="119"/>
        <v>25.065252303752665</v>
      </c>
      <c r="J681" s="160"/>
    </row>
    <row r="682" spans="1:10" s="79" customFormat="1" ht="21.6" customHeight="1">
      <c r="A682" s="109" t="s">
        <v>695</v>
      </c>
      <c r="B682" s="107" t="s">
        <v>696</v>
      </c>
      <c r="C682" s="110"/>
      <c r="D682" s="110"/>
      <c r="E682" s="108">
        <f>E683+E687</f>
        <v>267997.90000000002</v>
      </c>
      <c r="F682" s="167">
        <f>F683+F687</f>
        <v>267997.90000000002</v>
      </c>
      <c r="G682" s="108">
        <f>G683+G687</f>
        <v>0</v>
      </c>
      <c r="H682" s="183">
        <f t="shared" si="119"/>
        <v>0</v>
      </c>
      <c r="J682" s="160"/>
    </row>
    <row r="683" spans="1:10" s="79" customFormat="1" ht="39" customHeight="1">
      <c r="A683" s="109" t="s">
        <v>592</v>
      </c>
      <c r="B683" s="110" t="s">
        <v>697</v>
      </c>
      <c r="C683" s="110"/>
      <c r="D683" s="110"/>
      <c r="E683" s="108">
        <f>E684</f>
        <v>256263.9</v>
      </c>
      <c r="F683" s="167">
        <f>F684</f>
        <v>256263.9</v>
      </c>
      <c r="G683" s="108">
        <f>G684</f>
        <v>0</v>
      </c>
      <c r="H683" s="183">
        <f t="shared" si="119"/>
        <v>0</v>
      </c>
      <c r="J683" s="160"/>
    </row>
    <row r="684" spans="1:10" s="79" customFormat="1" ht="21.6" customHeight="1">
      <c r="A684" s="109" t="s">
        <v>73</v>
      </c>
      <c r="B684" s="110" t="s">
        <v>697</v>
      </c>
      <c r="C684" s="110">
        <v>200</v>
      </c>
      <c r="D684" s="110"/>
      <c r="E684" s="108">
        <f>E685+E686</f>
        <v>256263.9</v>
      </c>
      <c r="F684" s="167">
        <f>F685+F686</f>
        <v>256263.9</v>
      </c>
      <c r="G684" s="108">
        <f>G685+G686</f>
        <v>0</v>
      </c>
      <c r="H684" s="183">
        <f t="shared" si="119"/>
        <v>0</v>
      </c>
      <c r="J684" s="160"/>
    </row>
    <row r="685" spans="1:10" s="79" customFormat="1" ht="21.6" customHeight="1">
      <c r="A685" s="109" t="s">
        <v>75</v>
      </c>
      <c r="B685" s="110" t="s">
        <v>697</v>
      </c>
      <c r="C685" s="71">
        <v>240</v>
      </c>
      <c r="D685" s="110">
        <v>900302</v>
      </c>
      <c r="E685" s="108">
        <v>207830</v>
      </c>
      <c r="F685" s="167">
        <v>207830</v>
      </c>
      <c r="G685" s="108">
        <v>0</v>
      </c>
      <c r="H685" s="183">
        <f t="shared" si="119"/>
        <v>0</v>
      </c>
      <c r="J685" s="160"/>
    </row>
    <row r="686" spans="1:10" s="79" customFormat="1" ht="21.6" customHeight="1">
      <c r="A686" s="109" t="s">
        <v>75</v>
      </c>
      <c r="B686" s="110" t="s">
        <v>697</v>
      </c>
      <c r="C686" s="71">
        <v>240</v>
      </c>
      <c r="D686" s="110">
        <v>900100</v>
      </c>
      <c r="E686" s="108">
        <v>48433.9</v>
      </c>
      <c r="F686" s="167">
        <v>48433.9</v>
      </c>
      <c r="G686" s="108">
        <v>0</v>
      </c>
      <c r="H686" s="183">
        <f t="shared" si="119"/>
        <v>0</v>
      </c>
      <c r="J686" s="160"/>
    </row>
    <row r="687" spans="1:10" s="79" customFormat="1" ht="36.6" customHeight="1">
      <c r="A687" s="109" t="s">
        <v>621</v>
      </c>
      <c r="B687" s="107" t="s">
        <v>698</v>
      </c>
      <c r="C687" s="71"/>
      <c r="D687" s="110"/>
      <c r="E687" s="108">
        <f>E688</f>
        <v>11734</v>
      </c>
      <c r="F687" s="167">
        <f>F688</f>
        <v>11734</v>
      </c>
      <c r="G687" s="108">
        <f>G688</f>
        <v>0</v>
      </c>
      <c r="H687" s="183">
        <f t="shared" si="119"/>
        <v>0</v>
      </c>
      <c r="J687" s="160"/>
    </row>
    <row r="688" spans="1:10" s="79" customFormat="1" ht="21.6" customHeight="1">
      <c r="A688" s="109" t="s">
        <v>73</v>
      </c>
      <c r="B688" s="107" t="s">
        <v>698</v>
      </c>
      <c r="C688" s="110">
        <v>200</v>
      </c>
      <c r="D688" s="110"/>
      <c r="E688" s="108">
        <f>E689+E690</f>
        <v>11734</v>
      </c>
      <c r="F688" s="167">
        <f>F689+F690</f>
        <v>11734</v>
      </c>
      <c r="G688" s="108">
        <f>G689+G690</f>
        <v>0</v>
      </c>
      <c r="H688" s="183">
        <f t="shared" ref="H688:H751" si="131">G688/F688*100</f>
        <v>0</v>
      </c>
      <c r="J688" s="160"/>
    </row>
    <row r="689" spans="1:10" s="79" customFormat="1" ht="21.6" customHeight="1">
      <c r="A689" s="109" t="s">
        <v>75</v>
      </c>
      <c r="B689" s="107" t="s">
        <v>698</v>
      </c>
      <c r="C689" s="71">
        <v>240</v>
      </c>
      <c r="D689" s="110">
        <v>900302</v>
      </c>
      <c r="E689" s="108">
        <v>9516.2999999999993</v>
      </c>
      <c r="F689" s="167">
        <v>9516.2999999999993</v>
      </c>
      <c r="G689" s="108">
        <v>0</v>
      </c>
      <c r="H689" s="183">
        <f t="shared" si="131"/>
        <v>0</v>
      </c>
      <c r="J689" s="160"/>
    </row>
    <row r="690" spans="1:10" s="79" customFormat="1" ht="21.6" customHeight="1">
      <c r="A690" s="109" t="s">
        <v>75</v>
      </c>
      <c r="B690" s="107" t="s">
        <v>698</v>
      </c>
      <c r="C690" s="71">
        <v>240</v>
      </c>
      <c r="D690" s="110">
        <v>900100</v>
      </c>
      <c r="E690" s="108">
        <v>2217.6999999999998</v>
      </c>
      <c r="F690" s="167">
        <v>2217.6999999999998</v>
      </c>
      <c r="G690" s="108">
        <v>0</v>
      </c>
      <c r="H690" s="183">
        <f t="shared" si="131"/>
        <v>0</v>
      </c>
      <c r="J690" s="160"/>
    </row>
    <row r="691" spans="1:10" s="79" customFormat="1" ht="36" customHeight="1">
      <c r="A691" s="109" t="s">
        <v>392</v>
      </c>
      <c r="B691" s="107" t="s">
        <v>699</v>
      </c>
      <c r="C691" s="71"/>
      <c r="D691" s="110"/>
      <c r="E691" s="108">
        <f>E692+E696+E700+E704</f>
        <v>346271.59999999992</v>
      </c>
      <c r="F691" s="167">
        <f>F692+F696+F700+F704</f>
        <v>346271.59999999992</v>
      </c>
      <c r="G691" s="108">
        <f>G692+G696+G700+G704</f>
        <v>153968.19999999998</v>
      </c>
      <c r="H691" s="183">
        <f t="shared" si="131"/>
        <v>44.464576361445765</v>
      </c>
      <c r="J691" s="160"/>
    </row>
    <row r="692" spans="1:10" s="79" customFormat="1" ht="27.6" customHeight="1">
      <c r="A692" s="109" t="s">
        <v>338</v>
      </c>
      <c r="B692" s="107" t="s">
        <v>703</v>
      </c>
      <c r="C692" s="71"/>
      <c r="D692" s="110"/>
      <c r="E692" s="108">
        <f>E693</f>
        <v>18375.599999999999</v>
      </c>
      <c r="F692" s="167">
        <f>F693</f>
        <v>18375.599999999999</v>
      </c>
      <c r="G692" s="108">
        <f>G693</f>
        <v>0</v>
      </c>
      <c r="H692" s="183">
        <f t="shared" si="131"/>
        <v>0</v>
      </c>
      <c r="J692" s="160"/>
    </row>
    <row r="693" spans="1:10" s="79" customFormat="1" ht="21.6" customHeight="1">
      <c r="A693" s="109" t="s">
        <v>73</v>
      </c>
      <c r="B693" s="107" t="s">
        <v>703</v>
      </c>
      <c r="C693" s="110">
        <v>200</v>
      </c>
      <c r="D693" s="110"/>
      <c r="E693" s="108">
        <f>E694+E695</f>
        <v>18375.599999999999</v>
      </c>
      <c r="F693" s="167">
        <f>F694+F695</f>
        <v>18375.599999999999</v>
      </c>
      <c r="G693" s="108">
        <f>G694+G695</f>
        <v>0</v>
      </c>
      <c r="H693" s="183">
        <f t="shared" si="131"/>
        <v>0</v>
      </c>
      <c r="J693" s="160"/>
    </row>
    <row r="694" spans="1:10" s="79" customFormat="1" ht="21.6" customHeight="1">
      <c r="A694" s="109" t="s">
        <v>75</v>
      </c>
      <c r="B694" s="107" t="s">
        <v>703</v>
      </c>
      <c r="C694" s="71">
        <v>240</v>
      </c>
      <c r="D694" s="110">
        <v>900302</v>
      </c>
      <c r="E694" s="108">
        <v>16538</v>
      </c>
      <c r="F694" s="167">
        <v>16538</v>
      </c>
      <c r="G694" s="108">
        <v>0</v>
      </c>
      <c r="H694" s="183">
        <f t="shared" si="131"/>
        <v>0</v>
      </c>
      <c r="J694" s="160"/>
    </row>
    <row r="695" spans="1:10" s="79" customFormat="1" ht="21.6" customHeight="1">
      <c r="A695" s="109" t="s">
        <v>75</v>
      </c>
      <c r="B695" s="107" t="s">
        <v>703</v>
      </c>
      <c r="C695" s="71">
        <v>240</v>
      </c>
      <c r="D695" s="110">
        <v>900100</v>
      </c>
      <c r="E695" s="108">
        <v>1837.6</v>
      </c>
      <c r="F695" s="167">
        <v>1837.6</v>
      </c>
      <c r="G695" s="108">
        <v>0</v>
      </c>
      <c r="H695" s="183">
        <f t="shared" si="131"/>
        <v>0</v>
      </c>
      <c r="J695" s="160"/>
    </row>
    <row r="696" spans="1:10" s="79" customFormat="1" ht="21.6" customHeight="1">
      <c r="A696" s="109" t="s">
        <v>606</v>
      </c>
      <c r="B696" s="107" t="s">
        <v>702</v>
      </c>
      <c r="C696" s="71"/>
      <c r="D696" s="110"/>
      <c r="E696" s="108">
        <f>E697</f>
        <v>287936.39999999997</v>
      </c>
      <c r="F696" s="167">
        <f>F697</f>
        <v>287936.39999999997</v>
      </c>
      <c r="G696" s="108">
        <f>G697</f>
        <v>143968.19999999998</v>
      </c>
      <c r="H696" s="183">
        <f t="shared" si="131"/>
        <v>50</v>
      </c>
      <c r="J696" s="160"/>
    </row>
    <row r="697" spans="1:10" s="79" customFormat="1" ht="21.6" customHeight="1">
      <c r="A697" s="109" t="s">
        <v>73</v>
      </c>
      <c r="B697" s="107" t="s">
        <v>702</v>
      </c>
      <c r="C697" s="110">
        <v>200</v>
      </c>
      <c r="D697" s="110"/>
      <c r="E697" s="108">
        <f>E698+E699</f>
        <v>287936.39999999997</v>
      </c>
      <c r="F697" s="167">
        <f>F698+F699</f>
        <v>287936.39999999997</v>
      </c>
      <c r="G697" s="108">
        <f>G698+G699</f>
        <v>143968.19999999998</v>
      </c>
      <c r="H697" s="183">
        <f t="shared" si="131"/>
        <v>50</v>
      </c>
      <c r="J697" s="160"/>
    </row>
    <row r="698" spans="1:10" s="79" customFormat="1" ht="21.6" customHeight="1">
      <c r="A698" s="109" t="s">
        <v>75</v>
      </c>
      <c r="B698" s="107" t="s">
        <v>702</v>
      </c>
      <c r="C698" s="71">
        <v>240</v>
      </c>
      <c r="D698" s="110">
        <v>900302</v>
      </c>
      <c r="E698" s="108">
        <v>259142.8</v>
      </c>
      <c r="F698" s="167">
        <v>259142.8</v>
      </c>
      <c r="G698" s="108">
        <v>129571.4</v>
      </c>
      <c r="H698" s="183">
        <f t="shared" si="131"/>
        <v>50</v>
      </c>
      <c r="J698" s="160"/>
    </row>
    <row r="699" spans="1:10" s="79" customFormat="1" ht="21.6" customHeight="1">
      <c r="A699" s="109" t="s">
        <v>75</v>
      </c>
      <c r="B699" s="107" t="s">
        <v>702</v>
      </c>
      <c r="C699" s="71">
        <v>240</v>
      </c>
      <c r="D699" s="110">
        <v>900100</v>
      </c>
      <c r="E699" s="108">
        <v>28793.599999999999</v>
      </c>
      <c r="F699" s="167">
        <v>28793.599999999999</v>
      </c>
      <c r="G699" s="108">
        <v>14396.8</v>
      </c>
      <c r="H699" s="183">
        <f t="shared" si="131"/>
        <v>50</v>
      </c>
      <c r="J699" s="160"/>
    </row>
    <row r="700" spans="1:10" s="79" customFormat="1" ht="37.200000000000003" customHeight="1">
      <c r="A700" s="109" t="s">
        <v>607</v>
      </c>
      <c r="B700" s="107" t="s">
        <v>701</v>
      </c>
      <c r="C700" s="71"/>
      <c r="D700" s="110"/>
      <c r="E700" s="108">
        <f>E701</f>
        <v>19959.599999999999</v>
      </c>
      <c r="F700" s="167">
        <f>F701</f>
        <v>19959.599999999999</v>
      </c>
      <c r="G700" s="108">
        <f>G701</f>
        <v>0</v>
      </c>
      <c r="H700" s="183">
        <f t="shared" si="131"/>
        <v>0</v>
      </c>
      <c r="J700" s="160"/>
    </row>
    <row r="701" spans="1:10" s="79" customFormat="1" ht="21.6" customHeight="1">
      <c r="A701" s="109" t="s">
        <v>73</v>
      </c>
      <c r="B701" s="107" t="s">
        <v>701</v>
      </c>
      <c r="C701" s="110">
        <v>200</v>
      </c>
      <c r="D701" s="110"/>
      <c r="E701" s="108">
        <f>E702+E703</f>
        <v>19959.599999999999</v>
      </c>
      <c r="F701" s="167">
        <f>F702+F703</f>
        <v>19959.599999999999</v>
      </c>
      <c r="G701" s="108">
        <f>G702+G703</f>
        <v>0</v>
      </c>
      <c r="H701" s="183">
        <f t="shared" si="131"/>
        <v>0</v>
      </c>
      <c r="J701" s="160"/>
    </row>
    <row r="702" spans="1:10" s="79" customFormat="1" ht="21.6" customHeight="1">
      <c r="A702" s="109" t="s">
        <v>75</v>
      </c>
      <c r="B702" s="107" t="s">
        <v>701</v>
      </c>
      <c r="C702" s="71">
        <v>240</v>
      </c>
      <c r="D702" s="110">
        <v>900302</v>
      </c>
      <c r="E702" s="108">
        <v>17963.599999999999</v>
      </c>
      <c r="F702" s="167">
        <v>17963.599999999999</v>
      </c>
      <c r="G702" s="108">
        <v>0</v>
      </c>
      <c r="H702" s="183">
        <f t="shared" si="131"/>
        <v>0</v>
      </c>
      <c r="J702" s="160"/>
    </row>
    <row r="703" spans="1:10" s="79" customFormat="1" ht="21.6" customHeight="1">
      <c r="A703" s="109" t="s">
        <v>75</v>
      </c>
      <c r="B703" s="107" t="s">
        <v>701</v>
      </c>
      <c r="C703" s="71">
        <v>240</v>
      </c>
      <c r="D703" s="110">
        <v>900100</v>
      </c>
      <c r="E703" s="108">
        <v>1996</v>
      </c>
      <c r="F703" s="167">
        <v>1996</v>
      </c>
      <c r="G703" s="108">
        <v>0</v>
      </c>
      <c r="H703" s="183">
        <f t="shared" si="131"/>
        <v>0</v>
      </c>
      <c r="J703" s="160"/>
    </row>
    <row r="704" spans="1:10" s="79" customFormat="1" ht="29.4" customHeight="1">
      <c r="A704" s="109" t="s">
        <v>337</v>
      </c>
      <c r="B704" s="107" t="s">
        <v>700</v>
      </c>
      <c r="C704" s="71"/>
      <c r="D704" s="110"/>
      <c r="E704" s="108">
        <f>E705</f>
        <v>20000</v>
      </c>
      <c r="F704" s="167">
        <f>F705</f>
        <v>20000</v>
      </c>
      <c r="G704" s="108">
        <f>G705</f>
        <v>10000</v>
      </c>
      <c r="H704" s="183">
        <f t="shared" si="131"/>
        <v>50</v>
      </c>
      <c r="J704" s="160"/>
    </row>
    <row r="705" spans="1:10" s="79" customFormat="1" ht="21.6" customHeight="1">
      <c r="A705" s="109" t="s">
        <v>73</v>
      </c>
      <c r="B705" s="107" t="s">
        <v>700</v>
      </c>
      <c r="C705" s="110">
        <v>200</v>
      </c>
      <c r="D705" s="110"/>
      <c r="E705" s="108">
        <f>E706+E707</f>
        <v>20000</v>
      </c>
      <c r="F705" s="167">
        <f>F706+F707</f>
        <v>20000</v>
      </c>
      <c r="G705" s="108">
        <f>G706+G707</f>
        <v>10000</v>
      </c>
      <c r="H705" s="183">
        <f t="shared" si="131"/>
        <v>50</v>
      </c>
      <c r="J705" s="160"/>
    </row>
    <row r="706" spans="1:10" s="79" customFormat="1" ht="21.6" customHeight="1">
      <c r="A706" s="109" t="s">
        <v>75</v>
      </c>
      <c r="B706" s="107" t="s">
        <v>700</v>
      </c>
      <c r="C706" s="71">
        <v>240</v>
      </c>
      <c r="D706" s="110">
        <v>900302</v>
      </c>
      <c r="E706" s="108">
        <v>18000</v>
      </c>
      <c r="F706" s="167">
        <v>18000</v>
      </c>
      <c r="G706" s="108">
        <v>9000</v>
      </c>
      <c r="H706" s="183">
        <f t="shared" si="131"/>
        <v>50</v>
      </c>
      <c r="J706" s="160"/>
    </row>
    <row r="707" spans="1:10" s="79" customFormat="1" ht="21.6" customHeight="1">
      <c r="A707" s="109" t="s">
        <v>75</v>
      </c>
      <c r="B707" s="107" t="s">
        <v>700</v>
      </c>
      <c r="C707" s="71">
        <v>240</v>
      </c>
      <c r="D707" s="110">
        <v>900100</v>
      </c>
      <c r="E707" s="108">
        <v>2000</v>
      </c>
      <c r="F707" s="167">
        <v>2000</v>
      </c>
      <c r="G707" s="108">
        <v>1000</v>
      </c>
      <c r="H707" s="183">
        <f t="shared" si="131"/>
        <v>50</v>
      </c>
      <c r="J707" s="160"/>
    </row>
    <row r="708" spans="1:10" s="79" customFormat="1" ht="28.95" customHeight="1">
      <c r="A708" s="103" t="s">
        <v>622</v>
      </c>
      <c r="B708" s="105" t="s">
        <v>623</v>
      </c>
      <c r="C708" s="101"/>
      <c r="D708" s="101"/>
      <c r="E708" s="102">
        <f>E709+E715</f>
        <v>227599.4</v>
      </c>
      <c r="F708" s="166">
        <f>F709+F715</f>
        <v>227599.4</v>
      </c>
      <c r="G708" s="102">
        <f>G709+G715</f>
        <v>0</v>
      </c>
      <c r="H708" s="181">
        <f t="shared" si="131"/>
        <v>0</v>
      </c>
      <c r="J708" s="160"/>
    </row>
    <row r="709" spans="1:10" s="79" customFormat="1" ht="30" customHeight="1">
      <c r="A709" s="103" t="s">
        <v>624</v>
      </c>
      <c r="B709" s="105" t="s">
        <v>625</v>
      </c>
      <c r="C709" s="101"/>
      <c r="D709" s="101"/>
      <c r="E709" s="102">
        <f t="shared" ref="E709:G711" si="132">E710</f>
        <v>146427.4</v>
      </c>
      <c r="F709" s="166">
        <f t="shared" si="132"/>
        <v>146427.4</v>
      </c>
      <c r="G709" s="102">
        <f t="shared" si="132"/>
        <v>0</v>
      </c>
      <c r="H709" s="181">
        <f t="shared" si="131"/>
        <v>0</v>
      </c>
      <c r="J709" s="160"/>
    </row>
    <row r="710" spans="1:10" ht="20.25" customHeight="1">
      <c r="A710" s="109" t="s">
        <v>626</v>
      </c>
      <c r="B710" s="107" t="s">
        <v>627</v>
      </c>
      <c r="C710" s="110"/>
      <c r="D710" s="110"/>
      <c r="E710" s="108">
        <f t="shared" si="132"/>
        <v>146427.4</v>
      </c>
      <c r="F710" s="167">
        <f t="shared" si="132"/>
        <v>146427.4</v>
      </c>
      <c r="G710" s="108">
        <f t="shared" si="132"/>
        <v>0</v>
      </c>
      <c r="H710" s="183">
        <f t="shared" si="131"/>
        <v>0</v>
      </c>
      <c r="J710" s="160"/>
    </row>
    <row r="711" spans="1:10" ht="20.25" customHeight="1">
      <c r="A711" s="109" t="s">
        <v>628</v>
      </c>
      <c r="B711" s="107" t="s">
        <v>652</v>
      </c>
      <c r="C711" s="110"/>
      <c r="D711" s="110"/>
      <c r="E711" s="108">
        <f t="shared" si="132"/>
        <v>146427.4</v>
      </c>
      <c r="F711" s="167">
        <f t="shared" si="132"/>
        <v>146427.4</v>
      </c>
      <c r="G711" s="108">
        <f t="shared" si="132"/>
        <v>0</v>
      </c>
      <c r="H711" s="183">
        <f t="shared" si="131"/>
        <v>0</v>
      </c>
      <c r="J711" s="160"/>
    </row>
    <row r="712" spans="1:10" ht="20.25" customHeight="1">
      <c r="A712" s="109" t="s">
        <v>59</v>
      </c>
      <c r="B712" s="107" t="s">
        <v>652</v>
      </c>
      <c r="C712" s="110" t="s">
        <v>60</v>
      </c>
      <c r="D712" s="110"/>
      <c r="E712" s="108">
        <f>E713+E714</f>
        <v>146427.4</v>
      </c>
      <c r="F712" s="167">
        <f>F713+F714</f>
        <v>146427.4</v>
      </c>
      <c r="G712" s="108">
        <f>G713+G714</f>
        <v>0</v>
      </c>
      <c r="H712" s="183">
        <f t="shared" si="131"/>
        <v>0</v>
      </c>
      <c r="J712" s="160"/>
    </row>
    <row r="713" spans="1:10" ht="20.25" customHeight="1">
      <c r="A713" s="109" t="s">
        <v>61</v>
      </c>
      <c r="B713" s="107" t="s">
        <v>652</v>
      </c>
      <c r="C713" s="110" t="s">
        <v>62</v>
      </c>
      <c r="D713" s="110">
        <v>900302</v>
      </c>
      <c r="E713" s="108">
        <v>118752.6</v>
      </c>
      <c r="F713" s="167">
        <v>118752.6</v>
      </c>
      <c r="G713" s="108">
        <v>0</v>
      </c>
      <c r="H713" s="183">
        <f t="shared" si="131"/>
        <v>0</v>
      </c>
      <c r="J713" s="160"/>
    </row>
    <row r="714" spans="1:10" ht="20.25" customHeight="1">
      <c r="A714" s="109" t="s">
        <v>61</v>
      </c>
      <c r="B714" s="107" t="s">
        <v>652</v>
      </c>
      <c r="C714" s="110" t="s">
        <v>62</v>
      </c>
      <c r="D714" s="110">
        <v>900100</v>
      </c>
      <c r="E714" s="108">
        <v>27674.799999999999</v>
      </c>
      <c r="F714" s="167">
        <v>27674.799999999999</v>
      </c>
      <c r="G714" s="108">
        <v>0</v>
      </c>
      <c r="H714" s="183">
        <f t="shared" si="131"/>
        <v>0</v>
      </c>
      <c r="J714" s="160"/>
    </row>
    <row r="715" spans="1:10" s="79" customFormat="1" ht="28.2" customHeight="1">
      <c r="A715" s="103" t="s">
        <v>629</v>
      </c>
      <c r="B715" s="105" t="s">
        <v>632</v>
      </c>
      <c r="C715" s="101"/>
      <c r="D715" s="101"/>
      <c r="E715" s="102">
        <f t="shared" ref="E715:G717" si="133">E716</f>
        <v>81172</v>
      </c>
      <c r="F715" s="166">
        <f t="shared" si="133"/>
        <v>81172</v>
      </c>
      <c r="G715" s="102">
        <f t="shared" si="133"/>
        <v>0</v>
      </c>
      <c r="H715" s="181">
        <f t="shared" si="131"/>
        <v>0</v>
      </c>
      <c r="J715" s="160"/>
    </row>
    <row r="716" spans="1:10" ht="36" customHeight="1">
      <c r="A716" s="109" t="s">
        <v>630</v>
      </c>
      <c r="B716" s="107" t="s">
        <v>633</v>
      </c>
      <c r="C716" s="110"/>
      <c r="D716" s="110"/>
      <c r="E716" s="108">
        <f t="shared" si="133"/>
        <v>81172</v>
      </c>
      <c r="F716" s="167">
        <f t="shared" si="133"/>
        <v>81172</v>
      </c>
      <c r="G716" s="108">
        <f t="shared" si="133"/>
        <v>0</v>
      </c>
      <c r="H716" s="183">
        <f t="shared" si="131"/>
        <v>0</v>
      </c>
      <c r="J716" s="160"/>
    </row>
    <row r="717" spans="1:10" ht="28.2" customHeight="1">
      <c r="A717" s="109" t="s">
        <v>631</v>
      </c>
      <c r="B717" s="107" t="s">
        <v>653</v>
      </c>
      <c r="C717" s="110"/>
      <c r="D717" s="110"/>
      <c r="E717" s="108">
        <f t="shared" si="133"/>
        <v>81172</v>
      </c>
      <c r="F717" s="167">
        <f t="shared" si="133"/>
        <v>81172</v>
      </c>
      <c r="G717" s="108">
        <f t="shared" si="133"/>
        <v>0</v>
      </c>
      <c r="H717" s="183">
        <f t="shared" si="131"/>
        <v>0</v>
      </c>
      <c r="J717" s="160"/>
    </row>
    <row r="718" spans="1:10" ht="20.25" customHeight="1">
      <c r="A718" s="109" t="s">
        <v>59</v>
      </c>
      <c r="B718" s="107" t="s">
        <v>653</v>
      </c>
      <c r="C718" s="110" t="s">
        <v>60</v>
      </c>
      <c r="D718" s="110"/>
      <c r="E718" s="108">
        <f>E719+E720</f>
        <v>81172</v>
      </c>
      <c r="F718" s="167">
        <f>F719+F720</f>
        <v>81172</v>
      </c>
      <c r="G718" s="108">
        <f>G719+G720</f>
        <v>0</v>
      </c>
      <c r="H718" s="183">
        <f t="shared" si="131"/>
        <v>0</v>
      </c>
      <c r="J718" s="160"/>
    </row>
    <row r="719" spans="1:10" ht="20.25" customHeight="1">
      <c r="A719" s="109" t="s">
        <v>61</v>
      </c>
      <c r="B719" s="107" t="s">
        <v>653</v>
      </c>
      <c r="C719" s="110" t="s">
        <v>62</v>
      </c>
      <c r="D719" s="110">
        <v>900302</v>
      </c>
      <c r="E719" s="108">
        <v>65830.5</v>
      </c>
      <c r="F719" s="167">
        <v>65830.5</v>
      </c>
      <c r="G719" s="108">
        <v>0</v>
      </c>
      <c r="H719" s="183">
        <f t="shared" si="131"/>
        <v>0</v>
      </c>
      <c r="J719" s="160"/>
    </row>
    <row r="720" spans="1:10" ht="20.25" customHeight="1">
      <c r="A720" s="109" t="s">
        <v>61</v>
      </c>
      <c r="B720" s="107" t="s">
        <v>653</v>
      </c>
      <c r="C720" s="110" t="s">
        <v>62</v>
      </c>
      <c r="D720" s="110">
        <v>900100</v>
      </c>
      <c r="E720" s="108">
        <v>15341.5</v>
      </c>
      <c r="F720" s="167">
        <v>15341.5</v>
      </c>
      <c r="G720" s="108">
        <v>0</v>
      </c>
      <c r="H720" s="183">
        <f t="shared" si="131"/>
        <v>0</v>
      </c>
      <c r="J720" s="160"/>
    </row>
    <row r="721" spans="1:10" ht="17.399999999999999" customHeight="1">
      <c r="A721" s="103" t="s">
        <v>97</v>
      </c>
      <c r="B721" s="107"/>
      <c r="C721" s="110"/>
      <c r="D721" s="110"/>
      <c r="E721" s="102">
        <f>E9+E15+E59+E193+E220+E240+E260+E289+E359+E378+E446+E452+E524+E554+E575+E612+E622+E708+E680</f>
        <v>6391258.200000002</v>
      </c>
      <c r="F721" s="166">
        <f>F9+F15+F59+F193+F220+F240+F260+F289+F359+F378+F446+F452+F524+F554+F575+F612+F622+F708+F680</f>
        <v>6444706.1000000015</v>
      </c>
      <c r="G721" s="102">
        <f>G9+G15+G59+G193+G220+G240+G260+G289+G359+G378+G446+G452+G524+G554+G575+G612+G622+G708+G680</f>
        <v>885299.59999999986</v>
      </c>
      <c r="H721" s="181">
        <f t="shared" si="131"/>
        <v>13.736849846418902</v>
      </c>
      <c r="J721" s="160"/>
    </row>
    <row r="722" spans="1:10" ht="26.4">
      <c r="A722" s="150" t="s">
        <v>213</v>
      </c>
      <c r="B722" s="151" t="s">
        <v>123</v>
      </c>
      <c r="C722" s="72"/>
      <c r="D722" s="72"/>
      <c r="E722" s="102">
        <f>E723+E726+E729+E736</f>
        <v>17430.100000000002</v>
      </c>
      <c r="F722" s="166">
        <f>F723+F726+F729+F736</f>
        <v>17430.100000000002</v>
      </c>
      <c r="G722" s="102">
        <f>G723+G726+G729+G736</f>
        <v>3624.8999999999996</v>
      </c>
      <c r="H722" s="181">
        <f t="shared" si="131"/>
        <v>20.796782577265759</v>
      </c>
      <c r="J722" s="160"/>
    </row>
    <row r="723" spans="1:10" s="79" customFormat="1" ht="14.25" customHeight="1">
      <c r="A723" s="121" t="s">
        <v>214</v>
      </c>
      <c r="B723" s="107" t="s">
        <v>215</v>
      </c>
      <c r="C723" s="76"/>
      <c r="D723" s="76"/>
      <c r="E723" s="108">
        <f t="shared" ref="E723:G724" si="134">E724</f>
        <v>2830.8</v>
      </c>
      <c r="F723" s="167">
        <f t="shared" si="134"/>
        <v>2830.8</v>
      </c>
      <c r="G723" s="108">
        <f t="shared" si="134"/>
        <v>394.8</v>
      </c>
      <c r="H723" s="183">
        <f t="shared" si="131"/>
        <v>13.946587537091986</v>
      </c>
      <c r="J723" s="160"/>
    </row>
    <row r="724" spans="1:10" ht="39.6">
      <c r="A724" s="109" t="s">
        <v>78</v>
      </c>
      <c r="B724" s="70" t="s">
        <v>215</v>
      </c>
      <c r="C724" s="110" t="s">
        <v>79</v>
      </c>
      <c r="D724" s="110"/>
      <c r="E724" s="108">
        <f t="shared" si="134"/>
        <v>2830.8</v>
      </c>
      <c r="F724" s="167">
        <f t="shared" si="134"/>
        <v>2830.8</v>
      </c>
      <c r="G724" s="108">
        <f t="shared" si="134"/>
        <v>394.8</v>
      </c>
      <c r="H724" s="183">
        <f t="shared" si="131"/>
        <v>13.946587537091986</v>
      </c>
      <c r="J724" s="160"/>
    </row>
    <row r="725" spans="1:10">
      <c r="A725" s="109" t="s">
        <v>80</v>
      </c>
      <c r="B725" s="70" t="s">
        <v>215</v>
      </c>
      <c r="C725" s="110" t="s">
        <v>81</v>
      </c>
      <c r="D725" s="110">
        <v>900100</v>
      </c>
      <c r="E725" s="108">
        <v>2830.8</v>
      </c>
      <c r="F725" s="167">
        <v>2830.8</v>
      </c>
      <c r="G725" s="108">
        <v>394.8</v>
      </c>
      <c r="H725" s="183">
        <f t="shared" si="131"/>
        <v>13.946587537091986</v>
      </c>
      <c r="J725" s="160"/>
    </row>
    <row r="726" spans="1:10">
      <c r="A726" s="121" t="s">
        <v>288</v>
      </c>
      <c r="B726" s="107" t="s">
        <v>216</v>
      </c>
      <c r="C726" s="110"/>
      <c r="D726" s="110"/>
      <c r="E726" s="108">
        <f t="shared" ref="E726:G726" si="135">E727</f>
        <v>2189</v>
      </c>
      <c r="F726" s="167">
        <f t="shared" si="135"/>
        <v>2189</v>
      </c>
      <c r="G726" s="108">
        <f t="shared" si="135"/>
        <v>316.89999999999998</v>
      </c>
      <c r="H726" s="183">
        <f t="shared" si="131"/>
        <v>14.476930105070807</v>
      </c>
      <c r="J726" s="160"/>
    </row>
    <row r="727" spans="1:10" ht="39.6">
      <c r="A727" s="109" t="s">
        <v>78</v>
      </c>
      <c r="B727" s="107" t="s">
        <v>216</v>
      </c>
      <c r="C727" s="110" t="s">
        <v>79</v>
      </c>
      <c r="D727" s="110"/>
      <c r="E727" s="108">
        <f t="shared" ref="E727:G727" si="136">E728</f>
        <v>2189</v>
      </c>
      <c r="F727" s="167">
        <f t="shared" si="136"/>
        <v>2189</v>
      </c>
      <c r="G727" s="108">
        <f t="shared" si="136"/>
        <v>316.89999999999998</v>
      </c>
      <c r="H727" s="183">
        <f t="shared" si="131"/>
        <v>14.476930105070807</v>
      </c>
      <c r="J727" s="160"/>
    </row>
    <row r="728" spans="1:10">
      <c r="A728" s="109" t="s">
        <v>80</v>
      </c>
      <c r="B728" s="107" t="s">
        <v>216</v>
      </c>
      <c r="C728" s="110" t="s">
        <v>81</v>
      </c>
      <c r="D728" s="110">
        <v>900100</v>
      </c>
      <c r="E728" s="108">
        <v>2189</v>
      </c>
      <c r="F728" s="167">
        <v>2189</v>
      </c>
      <c r="G728" s="108">
        <v>316.89999999999998</v>
      </c>
      <c r="H728" s="183">
        <f t="shared" si="131"/>
        <v>14.476930105070807</v>
      </c>
      <c r="J728" s="160"/>
    </row>
    <row r="729" spans="1:10">
      <c r="A729" s="121" t="s">
        <v>217</v>
      </c>
      <c r="B729" s="107" t="s">
        <v>218</v>
      </c>
      <c r="C729" s="110"/>
      <c r="D729" s="110"/>
      <c r="E729" s="108">
        <f>E730+E732+E734</f>
        <v>5940.0000000000009</v>
      </c>
      <c r="F729" s="167">
        <f>F730+F732+F734</f>
        <v>5940.0000000000009</v>
      </c>
      <c r="G729" s="108">
        <f>G730+G732+G734</f>
        <v>1672</v>
      </c>
      <c r="H729" s="183">
        <f t="shared" si="131"/>
        <v>28.148148148148145</v>
      </c>
      <c r="J729" s="160"/>
    </row>
    <row r="730" spans="1:10" ht="39.6">
      <c r="A730" s="109" t="s">
        <v>78</v>
      </c>
      <c r="B730" s="107" t="s">
        <v>218</v>
      </c>
      <c r="C730" s="110" t="s">
        <v>79</v>
      </c>
      <c r="D730" s="110"/>
      <c r="E730" s="108">
        <f t="shared" ref="E730:G730" si="137">E731</f>
        <v>5420.3</v>
      </c>
      <c r="F730" s="167">
        <f t="shared" si="137"/>
        <v>5420.3</v>
      </c>
      <c r="G730" s="108">
        <f t="shared" si="137"/>
        <v>1672</v>
      </c>
      <c r="H730" s="183">
        <f t="shared" si="131"/>
        <v>30.847001088500637</v>
      </c>
      <c r="J730" s="160"/>
    </row>
    <row r="731" spans="1:10">
      <c r="A731" s="109" t="s">
        <v>80</v>
      </c>
      <c r="B731" s="107" t="s">
        <v>218</v>
      </c>
      <c r="C731" s="110" t="s">
        <v>81</v>
      </c>
      <c r="D731" s="110">
        <v>900100</v>
      </c>
      <c r="E731" s="108">
        <v>5420.3</v>
      </c>
      <c r="F731" s="167">
        <v>5420.3</v>
      </c>
      <c r="G731" s="108">
        <v>1672</v>
      </c>
      <c r="H731" s="183">
        <f t="shared" si="131"/>
        <v>30.847001088500637</v>
      </c>
      <c r="J731" s="160"/>
    </row>
    <row r="732" spans="1:10">
      <c r="A732" s="109" t="s">
        <v>73</v>
      </c>
      <c r="B732" s="107" t="s">
        <v>218</v>
      </c>
      <c r="C732" s="110" t="s">
        <v>74</v>
      </c>
      <c r="D732" s="110"/>
      <c r="E732" s="108">
        <f t="shared" ref="E732:G732" si="138">E733</f>
        <v>519.6</v>
      </c>
      <c r="F732" s="167">
        <f t="shared" si="138"/>
        <v>519.6</v>
      </c>
      <c r="G732" s="108">
        <f t="shared" si="138"/>
        <v>0</v>
      </c>
      <c r="H732" s="183">
        <f t="shared" si="131"/>
        <v>0</v>
      </c>
      <c r="J732" s="160"/>
    </row>
    <row r="733" spans="1:10" ht="20.399999999999999" customHeight="1">
      <c r="A733" s="109" t="s">
        <v>75</v>
      </c>
      <c r="B733" s="107" t="s">
        <v>218</v>
      </c>
      <c r="C733" s="110" t="s">
        <v>76</v>
      </c>
      <c r="D733" s="110">
        <v>900100</v>
      </c>
      <c r="E733" s="108">
        <v>519.6</v>
      </c>
      <c r="F733" s="167">
        <v>519.6</v>
      </c>
      <c r="G733" s="108">
        <v>0</v>
      </c>
      <c r="H733" s="183">
        <f t="shared" si="131"/>
        <v>0</v>
      </c>
      <c r="J733" s="160"/>
    </row>
    <row r="734" spans="1:10" ht="16.2" customHeight="1">
      <c r="A734" s="109" t="s">
        <v>85</v>
      </c>
      <c r="B734" s="107" t="s">
        <v>218</v>
      </c>
      <c r="C734" s="110">
        <v>800</v>
      </c>
      <c r="D734" s="110"/>
      <c r="E734" s="108">
        <f>E735</f>
        <v>0.1</v>
      </c>
      <c r="F734" s="167">
        <f>F735</f>
        <v>0.1</v>
      </c>
      <c r="G734" s="108">
        <f>G735</f>
        <v>0</v>
      </c>
      <c r="H734" s="183">
        <f t="shared" si="131"/>
        <v>0</v>
      </c>
      <c r="J734" s="160"/>
    </row>
    <row r="735" spans="1:10" ht="14.4" customHeight="1">
      <c r="A735" s="109" t="s">
        <v>87</v>
      </c>
      <c r="B735" s="107" t="s">
        <v>218</v>
      </c>
      <c r="C735" s="110">
        <v>850</v>
      </c>
      <c r="D735" s="110">
        <v>900100</v>
      </c>
      <c r="E735" s="108">
        <v>0.1</v>
      </c>
      <c r="F735" s="167">
        <v>0.1</v>
      </c>
      <c r="G735" s="108">
        <v>0</v>
      </c>
      <c r="H735" s="183">
        <f t="shared" si="131"/>
        <v>0</v>
      </c>
      <c r="J735" s="160"/>
    </row>
    <row r="736" spans="1:10">
      <c r="A736" s="121" t="s">
        <v>248</v>
      </c>
      <c r="B736" s="107" t="s">
        <v>249</v>
      </c>
      <c r="C736" s="110"/>
      <c r="D736" s="110"/>
      <c r="E736" s="108">
        <f>E737+E739+E741</f>
        <v>6470.3</v>
      </c>
      <c r="F736" s="167">
        <f>F737+F739+F741</f>
        <v>6470.3</v>
      </c>
      <c r="G736" s="108">
        <f>G737+G739+G741</f>
        <v>1241.2</v>
      </c>
      <c r="H736" s="183">
        <f t="shared" si="131"/>
        <v>19.183036335254936</v>
      </c>
      <c r="J736" s="160"/>
    </row>
    <row r="737" spans="1:10" ht="39.6">
      <c r="A737" s="109" t="s">
        <v>78</v>
      </c>
      <c r="B737" s="107" t="s">
        <v>249</v>
      </c>
      <c r="C737" s="110" t="s">
        <v>79</v>
      </c>
      <c r="D737" s="110"/>
      <c r="E737" s="108">
        <f>E738</f>
        <v>5669.6</v>
      </c>
      <c r="F737" s="167">
        <f>F738</f>
        <v>5669.6</v>
      </c>
      <c r="G737" s="108">
        <f>G738</f>
        <v>1133.2</v>
      </c>
      <c r="H737" s="183">
        <f t="shared" si="131"/>
        <v>19.987300691406801</v>
      </c>
      <c r="J737" s="160"/>
    </row>
    <row r="738" spans="1:10">
      <c r="A738" s="109" t="s">
        <v>80</v>
      </c>
      <c r="B738" s="107" t="s">
        <v>249</v>
      </c>
      <c r="C738" s="110" t="s">
        <v>81</v>
      </c>
      <c r="D738" s="110">
        <v>900100</v>
      </c>
      <c r="E738" s="108">
        <v>5669.6</v>
      </c>
      <c r="F738" s="167">
        <v>5669.6</v>
      </c>
      <c r="G738" s="108">
        <v>1133.2</v>
      </c>
      <c r="H738" s="183">
        <f t="shared" si="131"/>
        <v>19.987300691406801</v>
      </c>
      <c r="J738" s="160"/>
    </row>
    <row r="739" spans="1:10">
      <c r="A739" s="109" t="s">
        <v>73</v>
      </c>
      <c r="B739" s="107" t="s">
        <v>249</v>
      </c>
      <c r="C739" s="110" t="s">
        <v>74</v>
      </c>
      <c r="D739" s="110"/>
      <c r="E739" s="108">
        <f>E740</f>
        <v>799.7</v>
      </c>
      <c r="F739" s="167">
        <f>F740</f>
        <v>799.7</v>
      </c>
      <c r="G739" s="108">
        <f>G740</f>
        <v>108</v>
      </c>
      <c r="H739" s="183">
        <f t="shared" si="131"/>
        <v>13.505064399149679</v>
      </c>
      <c r="J739" s="160"/>
    </row>
    <row r="740" spans="1:10" ht="21.75" customHeight="1">
      <c r="A740" s="109" t="s">
        <v>75</v>
      </c>
      <c r="B740" s="107" t="s">
        <v>249</v>
      </c>
      <c r="C740" s="110" t="s">
        <v>76</v>
      </c>
      <c r="D740" s="110">
        <v>900100</v>
      </c>
      <c r="E740" s="108">
        <v>799.7</v>
      </c>
      <c r="F740" s="167">
        <v>799.7</v>
      </c>
      <c r="G740" s="108">
        <v>108</v>
      </c>
      <c r="H740" s="183">
        <f t="shared" si="131"/>
        <v>13.505064399149679</v>
      </c>
      <c r="J740" s="160"/>
    </row>
    <row r="741" spans="1:10" ht="21.75" customHeight="1">
      <c r="A741" s="109" t="s">
        <v>85</v>
      </c>
      <c r="B741" s="107" t="s">
        <v>249</v>
      </c>
      <c r="C741" s="110">
        <v>800</v>
      </c>
      <c r="D741" s="110"/>
      <c r="E741" s="108">
        <f>E742</f>
        <v>1</v>
      </c>
      <c r="F741" s="167">
        <f>F742</f>
        <v>1</v>
      </c>
      <c r="G741" s="108">
        <f>G742</f>
        <v>0</v>
      </c>
      <c r="H741" s="183">
        <f t="shared" si="131"/>
        <v>0</v>
      </c>
      <c r="J741" s="160"/>
    </row>
    <row r="742" spans="1:10" ht="21.75" customHeight="1">
      <c r="A742" s="109" t="s">
        <v>87</v>
      </c>
      <c r="B742" s="107" t="s">
        <v>249</v>
      </c>
      <c r="C742" s="110">
        <v>850</v>
      </c>
      <c r="D742" s="110">
        <v>900100</v>
      </c>
      <c r="E742" s="108">
        <v>1</v>
      </c>
      <c r="F742" s="167">
        <v>1</v>
      </c>
      <c r="G742" s="108">
        <v>0</v>
      </c>
      <c r="H742" s="183">
        <f t="shared" si="131"/>
        <v>0</v>
      </c>
      <c r="J742" s="160"/>
    </row>
    <row r="743" spans="1:10">
      <c r="A743" s="152" t="s">
        <v>124</v>
      </c>
      <c r="B743" s="85" t="s">
        <v>125</v>
      </c>
      <c r="C743" s="72"/>
      <c r="D743" s="72"/>
      <c r="E743" s="102">
        <f>E747+E750+E753+E744</f>
        <v>51348.9</v>
      </c>
      <c r="F743" s="166">
        <f>F747+F750+F753+F744</f>
        <v>51348.800000000003</v>
      </c>
      <c r="G743" s="102">
        <f>G747+G750+G753+G744</f>
        <v>654.6</v>
      </c>
      <c r="H743" s="181">
        <f t="shared" si="131"/>
        <v>1.2748107063845697</v>
      </c>
      <c r="J743" s="160"/>
    </row>
    <row r="744" spans="1:10">
      <c r="A744" s="152" t="s">
        <v>645</v>
      </c>
      <c r="B744" s="105" t="s">
        <v>646</v>
      </c>
      <c r="C744" s="72"/>
      <c r="D744" s="72"/>
      <c r="E744" s="102">
        <f t="shared" ref="E744:G745" si="139">E745</f>
        <v>6107</v>
      </c>
      <c r="F744" s="166">
        <f t="shared" si="139"/>
        <v>6107</v>
      </c>
      <c r="G744" s="102">
        <f t="shared" si="139"/>
        <v>0</v>
      </c>
      <c r="H744" s="181">
        <f t="shared" si="131"/>
        <v>0</v>
      </c>
      <c r="J744" s="160"/>
    </row>
    <row r="745" spans="1:10">
      <c r="A745" s="153" t="s">
        <v>85</v>
      </c>
      <c r="B745" s="107" t="s">
        <v>646</v>
      </c>
      <c r="C745" s="80">
        <v>800</v>
      </c>
      <c r="D745" s="80"/>
      <c r="E745" s="108">
        <f t="shared" si="139"/>
        <v>6107</v>
      </c>
      <c r="F745" s="167">
        <f t="shared" si="139"/>
        <v>6107</v>
      </c>
      <c r="G745" s="108">
        <f t="shared" si="139"/>
        <v>0</v>
      </c>
      <c r="H745" s="183">
        <f t="shared" si="131"/>
        <v>0</v>
      </c>
      <c r="J745" s="160"/>
    </row>
    <row r="746" spans="1:10">
      <c r="A746" s="153" t="s">
        <v>647</v>
      </c>
      <c r="B746" s="107" t="s">
        <v>646</v>
      </c>
      <c r="C746" s="80">
        <v>880</v>
      </c>
      <c r="D746" s="110">
        <v>900100</v>
      </c>
      <c r="E746" s="108">
        <v>6107</v>
      </c>
      <c r="F746" s="167">
        <v>6107</v>
      </c>
      <c r="G746" s="108">
        <v>0</v>
      </c>
      <c r="H746" s="183">
        <f t="shared" si="131"/>
        <v>0</v>
      </c>
      <c r="J746" s="160"/>
    </row>
    <row r="747" spans="1:10">
      <c r="A747" s="122" t="s">
        <v>219</v>
      </c>
      <c r="B747" s="105" t="s">
        <v>220</v>
      </c>
      <c r="C747" s="71"/>
      <c r="D747" s="71"/>
      <c r="E747" s="102">
        <f>E748</f>
        <v>15000</v>
      </c>
      <c r="F747" s="166">
        <f>F748</f>
        <v>15000</v>
      </c>
      <c r="G747" s="102">
        <f>G748</f>
        <v>0</v>
      </c>
      <c r="H747" s="181">
        <f t="shared" si="131"/>
        <v>0</v>
      </c>
      <c r="J747" s="160"/>
    </row>
    <row r="748" spans="1:10">
      <c r="A748" s="109" t="s">
        <v>85</v>
      </c>
      <c r="B748" s="107" t="s">
        <v>220</v>
      </c>
      <c r="C748" s="110" t="s">
        <v>86</v>
      </c>
      <c r="D748" s="110"/>
      <c r="E748" s="108">
        <f t="shared" ref="E748:G748" si="140">E749</f>
        <v>15000</v>
      </c>
      <c r="F748" s="167">
        <f t="shared" si="140"/>
        <v>15000</v>
      </c>
      <c r="G748" s="108">
        <f t="shared" si="140"/>
        <v>0</v>
      </c>
      <c r="H748" s="183">
        <f t="shared" si="131"/>
        <v>0</v>
      </c>
      <c r="J748" s="160"/>
    </row>
    <row r="749" spans="1:10">
      <c r="A749" s="109" t="s">
        <v>94</v>
      </c>
      <c r="B749" s="107" t="s">
        <v>220</v>
      </c>
      <c r="C749" s="110" t="s">
        <v>95</v>
      </c>
      <c r="D749" s="110">
        <v>900100</v>
      </c>
      <c r="E749" s="108">
        <v>15000</v>
      </c>
      <c r="F749" s="167">
        <v>15000</v>
      </c>
      <c r="G749" s="108">
        <v>0</v>
      </c>
      <c r="H749" s="183">
        <f t="shared" si="131"/>
        <v>0</v>
      </c>
      <c r="J749" s="160"/>
    </row>
    <row r="750" spans="1:10" s="79" customFormat="1" ht="26.4">
      <c r="A750" s="122" t="s">
        <v>221</v>
      </c>
      <c r="B750" s="105" t="s">
        <v>222</v>
      </c>
      <c r="C750" s="76"/>
      <c r="D750" s="76"/>
      <c r="E750" s="102">
        <f t="shared" ref="E750:G751" si="141">E751</f>
        <v>5000</v>
      </c>
      <c r="F750" s="166">
        <f t="shared" si="141"/>
        <v>5000</v>
      </c>
      <c r="G750" s="102">
        <f t="shared" si="141"/>
        <v>0</v>
      </c>
      <c r="H750" s="181">
        <f t="shared" si="131"/>
        <v>0</v>
      </c>
      <c r="J750" s="160"/>
    </row>
    <row r="751" spans="1:10">
      <c r="A751" s="109" t="s">
        <v>85</v>
      </c>
      <c r="B751" s="107" t="s">
        <v>222</v>
      </c>
      <c r="C751" s="110" t="s">
        <v>86</v>
      </c>
      <c r="D751" s="110"/>
      <c r="E751" s="108">
        <f t="shared" si="141"/>
        <v>5000</v>
      </c>
      <c r="F751" s="167">
        <f t="shared" si="141"/>
        <v>5000</v>
      </c>
      <c r="G751" s="108">
        <f t="shared" si="141"/>
        <v>0</v>
      </c>
      <c r="H751" s="183">
        <f t="shared" si="131"/>
        <v>0</v>
      </c>
      <c r="J751" s="160"/>
    </row>
    <row r="752" spans="1:10">
      <c r="A752" s="109" t="s">
        <v>94</v>
      </c>
      <c r="B752" s="107" t="s">
        <v>222</v>
      </c>
      <c r="C752" s="110" t="s">
        <v>95</v>
      </c>
      <c r="D752" s="110">
        <v>900100</v>
      </c>
      <c r="E752" s="108">
        <v>5000</v>
      </c>
      <c r="F752" s="167">
        <v>5000</v>
      </c>
      <c r="G752" s="108">
        <v>0</v>
      </c>
      <c r="H752" s="183">
        <f t="shared" ref="H752:H756" si="142">G752/F752*100</f>
        <v>0</v>
      </c>
      <c r="J752" s="160"/>
    </row>
    <row r="753" spans="1:10">
      <c r="A753" s="103" t="s">
        <v>602</v>
      </c>
      <c r="B753" s="105" t="s">
        <v>603</v>
      </c>
      <c r="C753" s="110"/>
      <c r="D753" s="110"/>
      <c r="E753" s="102">
        <f t="shared" ref="E753:G754" si="143">E754</f>
        <v>25241.9</v>
      </c>
      <c r="F753" s="166">
        <f t="shared" si="143"/>
        <v>25241.8</v>
      </c>
      <c r="G753" s="102">
        <f t="shared" si="143"/>
        <v>654.6</v>
      </c>
      <c r="H753" s="181">
        <f t="shared" si="142"/>
        <v>2.5933174337804754</v>
      </c>
      <c r="J753" s="160"/>
    </row>
    <row r="754" spans="1:10">
      <c r="A754" s="109" t="s">
        <v>85</v>
      </c>
      <c r="B754" s="107" t="s">
        <v>603</v>
      </c>
      <c r="C754" s="110" t="s">
        <v>86</v>
      </c>
      <c r="D754" s="110"/>
      <c r="E754" s="108">
        <f t="shared" si="143"/>
        <v>25241.9</v>
      </c>
      <c r="F754" s="167">
        <f t="shared" si="143"/>
        <v>25241.8</v>
      </c>
      <c r="G754" s="108">
        <f t="shared" si="143"/>
        <v>654.6</v>
      </c>
      <c r="H754" s="183">
        <f t="shared" si="142"/>
        <v>2.5933174337804754</v>
      </c>
      <c r="J754" s="160"/>
    </row>
    <row r="755" spans="1:10">
      <c r="A755" s="109" t="s">
        <v>604</v>
      </c>
      <c r="B755" s="107" t="s">
        <v>603</v>
      </c>
      <c r="C755" s="110">
        <v>830</v>
      </c>
      <c r="D755" s="110">
        <v>900100</v>
      </c>
      <c r="E755" s="108">
        <v>25241.9</v>
      </c>
      <c r="F755" s="167">
        <v>25241.8</v>
      </c>
      <c r="G755" s="108">
        <f>589.6+65</f>
        <v>654.6</v>
      </c>
      <c r="H755" s="183">
        <f t="shared" si="142"/>
        <v>2.5933174337804754</v>
      </c>
      <c r="J755" s="160"/>
    </row>
    <row r="756" spans="1:10" ht="16.5" customHeight="1" thickBot="1">
      <c r="A756" s="154" t="s">
        <v>281</v>
      </c>
      <c r="B756" s="185"/>
      <c r="C756" s="185"/>
      <c r="D756" s="155"/>
      <c r="E756" s="156">
        <f>E722+E743+E721</f>
        <v>6460037.200000002</v>
      </c>
      <c r="F756" s="174">
        <f>F722+F743+F721</f>
        <v>6513485.0000000019</v>
      </c>
      <c r="G756" s="156">
        <f>G722+G743+G721</f>
        <v>889579.09999999986</v>
      </c>
      <c r="H756" s="182">
        <f t="shared" si="142"/>
        <v>13.657498251703959</v>
      </c>
      <c r="J756" s="160"/>
    </row>
    <row r="758" spans="1:10">
      <c r="F758" s="175"/>
    </row>
    <row r="761" spans="1:10">
      <c r="F761" s="175"/>
    </row>
  </sheetData>
  <autoFilter ref="A8:H756"/>
  <mergeCells count="5">
    <mergeCell ref="B756:C756"/>
    <mergeCell ref="B6:H6"/>
    <mergeCell ref="A5:H5"/>
    <mergeCell ref="E3:H3"/>
    <mergeCell ref="G2:H2"/>
  </mergeCells>
  <phoneticPr fontId="4" type="noConversion"/>
  <pageMargins left="1.1811023622047245" right="0.62992125984251968" top="0.39370078740157483" bottom="0.39370078740157483" header="0.11811023622047245" footer="0.11811023622047245"/>
  <pageSetup paperSize="9" scale="46" fitToHeight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9"/>
  <sheetViews>
    <sheetView zoomScale="145" zoomScaleNormal="145" workbookViewId="0">
      <selection activeCell="S2" sqref="S1:S1048576"/>
    </sheetView>
  </sheetViews>
  <sheetFormatPr defaultColWidth="9.33203125" defaultRowHeight="13.2"/>
  <cols>
    <col min="1" max="1" width="0.6640625" style="28" customWidth="1" collapsed="1"/>
    <col min="2" max="13" width="0.5546875" style="28" customWidth="1" collapsed="1"/>
    <col min="14" max="15" width="35.6640625" style="28" customWidth="1" collapsed="1"/>
    <col min="16" max="17" width="5.6640625" style="28" customWidth="1" collapsed="1"/>
    <col min="18" max="18" width="10.6640625" style="28" customWidth="1" collapsed="1"/>
    <col min="19" max="19" width="4.6640625" style="28" customWidth="1" collapsed="1"/>
    <col min="20" max="20" width="9.6640625" style="28" customWidth="1" collapsed="1"/>
    <col min="21" max="21" width="10" style="28" customWidth="1" collapsed="1"/>
    <col min="22" max="22" width="10.33203125" style="28" customWidth="1" collapsed="1"/>
    <col min="23" max="23" width="9.6640625" style="28" customWidth="1" collapsed="1"/>
    <col min="24" max="24" width="14.33203125" style="28" customWidth="1" collapsed="1"/>
    <col min="25" max="25" width="12.6640625" style="28" customWidth="1" collapsed="1"/>
    <col min="26" max="26" width="2.33203125" style="28" customWidth="1" collapsed="1"/>
    <col min="27" max="27" width="14.33203125" style="28" customWidth="1" collapsed="1"/>
    <col min="28" max="28" width="0.5546875" style="28" customWidth="1" collapsed="1"/>
    <col min="29" max="974" width="8.6640625" style="28" customWidth="1" collapsed="1"/>
    <col min="975" max="16384" width="9.33203125" style="28" collapsed="1"/>
  </cols>
  <sheetData>
    <row r="1" spans="1:27" ht="13.8">
      <c r="A1" s="1"/>
      <c r="B1" s="213" t="s">
        <v>0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</row>
    <row r="2" spans="1:27" hidden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/>
      <c r="B3" s="191" t="s">
        <v>1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</row>
    <row r="4" spans="1:27" ht="9" customHeight="1">
      <c r="A4" s="2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>
      <c r="A5" s="3"/>
      <c r="B5" s="191" t="s">
        <v>2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</row>
    <row r="6" spans="1:27" ht="18.75" customHeight="1" thickBot="1">
      <c r="A6" s="2"/>
      <c r="B6" s="216" t="s">
        <v>44</v>
      </c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s="34" customFormat="1" ht="23.25" customHeight="1" thickBot="1">
      <c r="A7" s="21"/>
      <c r="B7" s="214" t="s">
        <v>3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2" t="s">
        <v>4</v>
      </c>
      <c r="Q7" s="22" t="s">
        <v>5</v>
      </c>
      <c r="R7" s="23" t="s">
        <v>6</v>
      </c>
      <c r="S7" s="23" t="s">
        <v>7</v>
      </c>
      <c r="T7" s="23" t="s">
        <v>41</v>
      </c>
      <c r="U7" s="23" t="s">
        <v>45</v>
      </c>
      <c r="V7" s="23" t="s">
        <v>53</v>
      </c>
      <c r="W7" s="23" t="s">
        <v>51</v>
      </c>
      <c r="X7" s="23" t="s">
        <v>8</v>
      </c>
      <c r="Y7" s="215" t="s">
        <v>9</v>
      </c>
      <c r="Z7" s="215"/>
      <c r="AA7" s="33" t="s">
        <v>10</v>
      </c>
    </row>
    <row r="8" spans="1:27" ht="13.8" thickBot="1">
      <c r="A8" s="4"/>
      <c r="B8" s="225" t="s">
        <v>11</v>
      </c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30" t="s">
        <v>11</v>
      </c>
      <c r="Q8" s="30" t="s">
        <v>11</v>
      </c>
      <c r="R8" s="30" t="s">
        <v>11</v>
      </c>
      <c r="S8" s="30" t="s">
        <v>11</v>
      </c>
      <c r="T8" s="30" t="s">
        <v>11</v>
      </c>
      <c r="U8" s="30" t="s">
        <v>11</v>
      </c>
      <c r="V8" s="30" t="s">
        <v>11</v>
      </c>
      <c r="W8" s="30" t="s">
        <v>11</v>
      </c>
      <c r="X8" s="30" t="s">
        <v>11</v>
      </c>
      <c r="Y8" s="226" t="s">
        <v>11</v>
      </c>
      <c r="Z8" s="226"/>
      <c r="AA8" s="35" t="s">
        <v>11</v>
      </c>
    </row>
    <row r="9" spans="1:27">
      <c r="A9" s="4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spans="1:27" ht="12.75" customHeight="1">
      <c r="A10" s="5"/>
      <c r="B10" s="227" t="s">
        <v>12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9" t="s">
        <v>13</v>
      </c>
      <c r="Q10" s="9"/>
      <c r="R10" s="9"/>
      <c r="S10" s="9"/>
      <c r="T10" s="9"/>
      <c r="U10" s="9"/>
      <c r="V10" s="9"/>
      <c r="W10" s="9"/>
      <c r="X10" s="38" t="s">
        <v>14</v>
      </c>
      <c r="Y10" s="228" t="s">
        <v>15</v>
      </c>
      <c r="Z10" s="228"/>
      <c r="AA10" s="39" t="s">
        <v>16</v>
      </c>
    </row>
    <row r="11" spans="1:27" ht="14.25" customHeight="1">
      <c r="A11" s="5"/>
      <c r="B11" s="16"/>
      <c r="C11" s="229" t="s">
        <v>17</v>
      </c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10" t="s">
        <v>13</v>
      </c>
      <c r="Q11" s="10" t="s">
        <v>18</v>
      </c>
      <c r="R11" s="10"/>
      <c r="S11" s="10"/>
      <c r="T11" s="10"/>
      <c r="U11" s="10"/>
      <c r="V11" s="10"/>
      <c r="W11" s="10"/>
      <c r="X11" s="40" t="s">
        <v>14</v>
      </c>
      <c r="Y11" s="230" t="s">
        <v>15</v>
      </c>
      <c r="Z11" s="230"/>
      <c r="AA11" s="41" t="s">
        <v>16</v>
      </c>
    </row>
    <row r="12" spans="1:27" ht="14.25" customHeight="1">
      <c r="A12" s="5"/>
      <c r="B12" s="16"/>
      <c r="C12" s="42"/>
      <c r="D12" s="236" t="s">
        <v>19</v>
      </c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11" t="s">
        <v>13</v>
      </c>
      <c r="Q12" s="11" t="s">
        <v>20</v>
      </c>
      <c r="R12" s="11"/>
      <c r="S12" s="11"/>
      <c r="T12" s="11"/>
      <c r="U12" s="11"/>
      <c r="V12" s="11"/>
      <c r="W12" s="11"/>
      <c r="X12" s="27" t="s">
        <v>14</v>
      </c>
      <c r="Y12" s="231" t="s">
        <v>15</v>
      </c>
      <c r="Z12" s="231"/>
      <c r="AA12" s="43" t="s">
        <v>16</v>
      </c>
    </row>
    <row r="13" spans="1:27" ht="12.75" customHeight="1">
      <c r="A13" s="5"/>
      <c r="B13" s="16"/>
      <c r="C13" s="42"/>
      <c r="D13" s="44"/>
      <c r="E13" s="232" t="s">
        <v>21</v>
      </c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12" t="s">
        <v>13</v>
      </c>
      <c r="Q13" s="12" t="s">
        <v>20</v>
      </c>
      <c r="R13" s="12" t="s">
        <v>22</v>
      </c>
      <c r="S13" s="12"/>
      <c r="T13" s="12"/>
      <c r="U13" s="12"/>
      <c r="V13" s="12"/>
      <c r="W13" s="12"/>
      <c r="X13" s="45" t="s">
        <v>14</v>
      </c>
      <c r="Y13" s="233" t="s">
        <v>15</v>
      </c>
      <c r="Z13" s="233"/>
      <c r="AA13" s="46" t="s">
        <v>16</v>
      </c>
    </row>
    <row r="14" spans="1:27" ht="12.75" customHeight="1">
      <c r="A14" s="5"/>
      <c r="B14" s="16"/>
      <c r="C14" s="42"/>
      <c r="D14" s="44"/>
      <c r="E14" s="17"/>
      <c r="F14" s="234" t="s">
        <v>23</v>
      </c>
      <c r="G14" s="234"/>
      <c r="H14" s="234"/>
      <c r="I14" s="234"/>
      <c r="J14" s="234"/>
      <c r="K14" s="234"/>
      <c r="L14" s="234"/>
      <c r="M14" s="234"/>
      <c r="N14" s="234"/>
      <c r="O14" s="234"/>
      <c r="P14" s="13" t="s">
        <v>13</v>
      </c>
      <c r="Q14" s="13" t="s">
        <v>20</v>
      </c>
      <c r="R14" s="13" t="s">
        <v>24</v>
      </c>
      <c r="S14" s="13"/>
      <c r="T14" s="13"/>
      <c r="U14" s="13"/>
      <c r="V14" s="13"/>
      <c r="W14" s="13"/>
      <c r="X14" s="47" t="s">
        <v>14</v>
      </c>
      <c r="Y14" s="235" t="s">
        <v>15</v>
      </c>
      <c r="Z14" s="235"/>
      <c r="AA14" s="48" t="s">
        <v>16</v>
      </c>
    </row>
    <row r="15" spans="1:27" ht="12.75" customHeight="1">
      <c r="A15" s="5"/>
      <c r="B15" s="16"/>
      <c r="C15" s="42"/>
      <c r="D15" s="44"/>
      <c r="E15" s="17"/>
      <c r="F15" s="18"/>
      <c r="G15" s="205" t="s">
        <v>25</v>
      </c>
      <c r="H15" s="205"/>
      <c r="I15" s="205"/>
      <c r="J15" s="205"/>
      <c r="K15" s="205"/>
      <c r="L15" s="205"/>
      <c r="M15" s="205"/>
      <c r="N15" s="205"/>
      <c r="O15" s="205"/>
      <c r="P15" s="14" t="s">
        <v>13</v>
      </c>
      <c r="Q15" s="14" t="s">
        <v>20</v>
      </c>
      <c r="R15" s="14" t="s">
        <v>26</v>
      </c>
      <c r="S15" s="14"/>
      <c r="T15" s="14"/>
      <c r="U15" s="14"/>
      <c r="V15" s="14"/>
      <c r="W15" s="14"/>
      <c r="X15" s="49" t="s">
        <v>14</v>
      </c>
      <c r="Y15" s="206" t="s">
        <v>15</v>
      </c>
      <c r="Z15" s="206"/>
      <c r="AA15" s="50" t="s">
        <v>16</v>
      </c>
    </row>
    <row r="16" spans="1:27" ht="12.75" customHeight="1">
      <c r="A16" s="5"/>
      <c r="B16" s="16"/>
      <c r="C16" s="42"/>
      <c r="D16" s="44"/>
      <c r="E16" s="17"/>
      <c r="F16" s="18"/>
      <c r="G16" s="19"/>
      <c r="H16" s="207" t="s">
        <v>27</v>
      </c>
      <c r="I16" s="207"/>
      <c r="J16" s="207"/>
      <c r="K16" s="207"/>
      <c r="L16" s="207"/>
      <c r="M16" s="207"/>
      <c r="N16" s="207"/>
      <c r="O16" s="207"/>
      <c r="P16" s="15" t="s">
        <v>13</v>
      </c>
      <c r="Q16" s="15" t="s">
        <v>20</v>
      </c>
      <c r="R16" s="15" t="s">
        <v>28</v>
      </c>
      <c r="S16" s="15"/>
      <c r="T16" s="15"/>
      <c r="U16" s="15"/>
      <c r="V16" s="15"/>
      <c r="W16" s="15"/>
      <c r="X16" s="51" t="s">
        <v>14</v>
      </c>
      <c r="Y16" s="208" t="s">
        <v>15</v>
      </c>
      <c r="Z16" s="208"/>
      <c r="AA16" s="52" t="s">
        <v>16</v>
      </c>
    </row>
    <row r="17" spans="1:30" ht="12.75" customHeight="1">
      <c r="A17" s="5"/>
      <c r="B17" s="16"/>
      <c r="C17" s="42"/>
      <c r="D17" s="44"/>
      <c r="E17" s="17"/>
      <c r="F17" s="18"/>
      <c r="G17" s="19"/>
      <c r="H17" s="20"/>
      <c r="I17" s="210" t="s">
        <v>55</v>
      </c>
      <c r="J17" s="211"/>
      <c r="K17" s="211"/>
      <c r="L17" s="211"/>
      <c r="M17" s="211"/>
      <c r="N17" s="211"/>
      <c r="O17" s="212"/>
      <c r="P17" s="64" t="s">
        <v>13</v>
      </c>
      <c r="Q17" s="64" t="s">
        <v>20</v>
      </c>
      <c r="R17" s="64" t="s">
        <v>28</v>
      </c>
      <c r="S17" s="64" t="s">
        <v>57</v>
      </c>
      <c r="T17" s="64"/>
      <c r="U17" s="64"/>
      <c r="V17" s="64"/>
      <c r="W17" s="64"/>
      <c r="X17" s="65" t="s">
        <v>14</v>
      </c>
      <c r="Y17" s="209" t="s">
        <v>15</v>
      </c>
      <c r="Z17" s="209"/>
      <c r="AA17" s="66" t="s">
        <v>16</v>
      </c>
      <c r="AD17" s="28" t="s">
        <v>47</v>
      </c>
    </row>
    <row r="18" spans="1:30" ht="12.75" customHeight="1">
      <c r="A18" s="5"/>
      <c r="B18" s="16"/>
      <c r="C18" s="42"/>
      <c r="D18" s="44"/>
      <c r="E18" s="17"/>
      <c r="F18" s="18"/>
      <c r="G18" s="19"/>
      <c r="H18" s="20"/>
      <c r="I18" s="222" t="s">
        <v>56</v>
      </c>
      <c r="J18" s="223"/>
      <c r="K18" s="223"/>
      <c r="L18" s="223"/>
      <c r="M18" s="223"/>
      <c r="N18" s="223"/>
      <c r="O18" s="224"/>
      <c r="P18" s="26" t="s">
        <v>13</v>
      </c>
      <c r="Q18" s="26" t="s">
        <v>20</v>
      </c>
      <c r="R18" s="26" t="s">
        <v>28</v>
      </c>
      <c r="S18" s="26" t="s">
        <v>58</v>
      </c>
      <c r="T18" s="26"/>
      <c r="U18" s="26"/>
      <c r="V18" s="26"/>
      <c r="W18" s="26"/>
      <c r="X18" s="53" t="s">
        <v>14</v>
      </c>
      <c r="Y18" s="220" t="s">
        <v>15</v>
      </c>
      <c r="Z18" s="220"/>
      <c r="AA18" s="54" t="s">
        <v>16</v>
      </c>
    </row>
    <row r="19" spans="1:30" ht="12.75" customHeight="1">
      <c r="A19" s="5"/>
      <c r="B19" s="16"/>
      <c r="C19" s="42"/>
      <c r="D19" s="44"/>
      <c r="E19" s="17"/>
      <c r="F19" s="18"/>
      <c r="G19" s="19"/>
      <c r="H19" s="20"/>
      <c r="I19" s="217" t="s">
        <v>29</v>
      </c>
      <c r="J19" s="218"/>
      <c r="K19" s="218"/>
      <c r="L19" s="218"/>
      <c r="M19" s="218"/>
      <c r="N19" s="218"/>
      <c r="O19" s="219"/>
      <c r="P19" s="67" t="s">
        <v>13</v>
      </c>
      <c r="Q19" s="67" t="s">
        <v>20</v>
      </c>
      <c r="R19" s="67" t="s">
        <v>28</v>
      </c>
      <c r="S19" s="67" t="s">
        <v>30</v>
      </c>
      <c r="T19" s="67"/>
      <c r="U19" s="67"/>
      <c r="V19" s="67"/>
      <c r="W19" s="67"/>
      <c r="X19" s="68" t="s">
        <v>14</v>
      </c>
      <c r="Y19" s="221" t="s">
        <v>15</v>
      </c>
      <c r="Z19" s="221"/>
      <c r="AA19" s="69" t="s">
        <v>16</v>
      </c>
    </row>
    <row r="20" spans="1:30" ht="12.75" customHeight="1">
      <c r="A20" s="5"/>
      <c r="B20" s="16"/>
      <c r="C20" s="42"/>
      <c r="D20" s="44"/>
      <c r="E20" s="17"/>
      <c r="F20" s="18"/>
      <c r="G20" s="19"/>
      <c r="H20" s="20"/>
      <c r="I20" s="24"/>
      <c r="J20" s="199" t="s">
        <v>42</v>
      </c>
      <c r="K20" s="200"/>
      <c r="L20" s="200"/>
      <c r="M20" s="200"/>
      <c r="N20" s="200"/>
      <c r="O20" s="201"/>
      <c r="P20" s="55" t="s">
        <v>13</v>
      </c>
      <c r="Q20" s="55" t="s">
        <v>20</v>
      </c>
      <c r="R20" s="55" t="s">
        <v>28</v>
      </c>
      <c r="S20" s="55" t="s">
        <v>30</v>
      </c>
      <c r="T20" s="29" t="s">
        <v>43</v>
      </c>
      <c r="U20" s="29"/>
      <c r="V20" s="29"/>
      <c r="W20" s="29"/>
      <c r="X20" s="56" t="s">
        <v>14</v>
      </c>
      <c r="Y20" s="190" t="s">
        <v>15</v>
      </c>
      <c r="Z20" s="190"/>
      <c r="AA20" s="57" t="s">
        <v>16</v>
      </c>
    </row>
    <row r="21" spans="1:30" ht="12.75" customHeight="1">
      <c r="A21" s="5"/>
      <c r="B21" s="16"/>
      <c r="C21" s="42"/>
      <c r="D21" s="44"/>
      <c r="E21" s="17"/>
      <c r="F21" s="18"/>
      <c r="G21" s="19"/>
      <c r="H21" s="20"/>
      <c r="I21" s="24"/>
      <c r="J21" s="31"/>
      <c r="K21" s="199" t="s">
        <v>49</v>
      </c>
      <c r="L21" s="200"/>
      <c r="M21" s="200"/>
      <c r="N21" s="200"/>
      <c r="O21" s="201"/>
      <c r="P21" s="55" t="s">
        <v>13</v>
      </c>
      <c r="Q21" s="55" t="s">
        <v>20</v>
      </c>
      <c r="R21" s="55" t="s">
        <v>28</v>
      </c>
      <c r="S21" s="55" t="s">
        <v>30</v>
      </c>
      <c r="T21" s="29" t="s">
        <v>43</v>
      </c>
      <c r="U21" s="29" t="s">
        <v>46</v>
      </c>
      <c r="V21" s="29"/>
      <c r="W21" s="29"/>
      <c r="X21" s="56" t="s">
        <v>14</v>
      </c>
      <c r="Y21" s="190" t="s">
        <v>15</v>
      </c>
      <c r="Z21" s="190"/>
      <c r="AA21" s="57" t="s">
        <v>16</v>
      </c>
    </row>
    <row r="22" spans="1:30" ht="12.75" customHeight="1">
      <c r="A22" s="5"/>
      <c r="B22" s="16"/>
      <c r="C22" s="42"/>
      <c r="D22" s="44"/>
      <c r="E22" s="17"/>
      <c r="F22" s="18"/>
      <c r="G22" s="19"/>
      <c r="H22" s="20"/>
      <c r="I22" s="24"/>
      <c r="J22" s="31"/>
      <c r="K22" s="31"/>
      <c r="L22" s="199" t="s">
        <v>54</v>
      </c>
      <c r="M22" s="200"/>
      <c r="N22" s="200"/>
      <c r="O22" s="201"/>
      <c r="P22" s="55" t="s">
        <v>13</v>
      </c>
      <c r="Q22" s="55" t="s">
        <v>20</v>
      </c>
      <c r="R22" s="55" t="s">
        <v>28</v>
      </c>
      <c r="S22" s="55" t="s">
        <v>30</v>
      </c>
      <c r="T22" s="29" t="s">
        <v>43</v>
      </c>
      <c r="U22" s="29" t="s">
        <v>46</v>
      </c>
      <c r="V22" s="29" t="s">
        <v>52</v>
      </c>
      <c r="W22" s="29"/>
      <c r="X22" s="56" t="s">
        <v>14</v>
      </c>
      <c r="Y22" s="190" t="s">
        <v>15</v>
      </c>
      <c r="Z22" s="190"/>
      <c r="AA22" s="57" t="s">
        <v>16</v>
      </c>
    </row>
    <row r="23" spans="1:30" ht="12.75" customHeight="1">
      <c r="A23" s="5"/>
      <c r="B23" s="16"/>
      <c r="C23" s="42"/>
      <c r="D23" s="44"/>
      <c r="E23" s="17"/>
      <c r="F23" s="18"/>
      <c r="G23" s="19"/>
      <c r="H23" s="20"/>
      <c r="I23" s="24"/>
      <c r="J23" s="32"/>
      <c r="K23" s="32"/>
      <c r="L23" s="32"/>
      <c r="M23" s="202" t="s">
        <v>50</v>
      </c>
      <c r="N23" s="203"/>
      <c r="O23" s="204"/>
      <c r="P23" s="55" t="s">
        <v>13</v>
      </c>
      <c r="Q23" s="55" t="s">
        <v>20</v>
      </c>
      <c r="R23" s="55" t="s">
        <v>28</v>
      </c>
      <c r="S23" s="55" t="s">
        <v>30</v>
      </c>
      <c r="T23" s="29" t="s">
        <v>43</v>
      </c>
      <c r="U23" s="29" t="s">
        <v>46</v>
      </c>
      <c r="V23" s="29" t="s">
        <v>52</v>
      </c>
      <c r="W23" s="29" t="s">
        <v>48</v>
      </c>
      <c r="X23" s="56" t="s">
        <v>14</v>
      </c>
      <c r="Y23" s="190" t="s">
        <v>15</v>
      </c>
      <c r="Z23" s="190"/>
      <c r="AA23" s="57" t="s">
        <v>16</v>
      </c>
    </row>
    <row r="24" spans="1:30" ht="14.7" customHeight="1" thickBot="1">
      <c r="X24" s="58"/>
      <c r="Y24" s="193"/>
      <c r="Z24" s="193"/>
      <c r="AA24" s="58"/>
    </row>
    <row r="25" spans="1:30" ht="13.8" thickBot="1">
      <c r="A25" s="5"/>
      <c r="B25" s="196" t="s">
        <v>31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8"/>
      <c r="X25" s="59" t="s">
        <v>14</v>
      </c>
      <c r="Y25" s="194" t="s">
        <v>15</v>
      </c>
      <c r="Z25" s="194"/>
      <c r="AA25" s="60" t="s">
        <v>16</v>
      </c>
    </row>
    <row r="26" spans="1:30"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30" ht="12.75" customHeight="1">
      <c r="B27" s="191" t="s">
        <v>32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61" t="s">
        <v>33</v>
      </c>
      <c r="P27" s="62"/>
      <c r="Q27" s="195"/>
      <c r="R27" s="195"/>
      <c r="S27" s="62"/>
      <c r="T27" s="62"/>
      <c r="U27" s="62"/>
      <c r="V27" s="62"/>
      <c r="W27" s="62"/>
      <c r="X27" s="195" t="s">
        <v>34</v>
      </c>
      <c r="Y27" s="195"/>
      <c r="Z27" s="62"/>
      <c r="AA27" s="63" t="s">
        <v>35</v>
      </c>
    </row>
    <row r="28" spans="1:30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5" t="s">
        <v>36</v>
      </c>
      <c r="P28" s="25"/>
      <c r="Q28" s="192" t="s">
        <v>37</v>
      </c>
      <c r="R28" s="192"/>
      <c r="S28" s="25"/>
      <c r="T28" s="25"/>
      <c r="U28" s="25"/>
      <c r="V28" s="25"/>
      <c r="W28" s="25"/>
      <c r="X28" s="192" t="s">
        <v>38</v>
      </c>
      <c r="Y28" s="192"/>
      <c r="Z28" s="25"/>
      <c r="AA28" s="25" t="s">
        <v>39</v>
      </c>
    </row>
    <row r="29" spans="1:30">
      <c r="I29" s="8" t="s">
        <v>40</v>
      </c>
      <c r="J29" s="8"/>
      <c r="K29" s="8"/>
      <c r="L29" s="8"/>
      <c r="M29" s="8"/>
      <c r="N29" s="8"/>
    </row>
  </sheetData>
  <mergeCells count="45">
    <mergeCell ref="I19:O19"/>
    <mergeCell ref="Y18:Z18"/>
    <mergeCell ref="Y19:Z19"/>
    <mergeCell ref="I18:O18"/>
    <mergeCell ref="B8:O8"/>
    <mergeCell ref="Y8:Z8"/>
    <mergeCell ref="B10:O10"/>
    <mergeCell ref="Y10:Z10"/>
    <mergeCell ref="C11:O11"/>
    <mergeCell ref="Y11:Z11"/>
    <mergeCell ref="Y12:Z12"/>
    <mergeCell ref="E13:O13"/>
    <mergeCell ref="Y13:Z13"/>
    <mergeCell ref="F14:O14"/>
    <mergeCell ref="Y14:Z14"/>
    <mergeCell ref="D12:O12"/>
    <mergeCell ref="B1:AA1"/>
    <mergeCell ref="B3:AA3"/>
    <mergeCell ref="B5:AA5"/>
    <mergeCell ref="B7:O7"/>
    <mergeCell ref="Y7:Z7"/>
    <mergeCell ref="B4:N4"/>
    <mergeCell ref="B6:N6"/>
    <mergeCell ref="G15:O15"/>
    <mergeCell ref="Y15:Z15"/>
    <mergeCell ref="H16:O16"/>
    <mergeCell ref="Y16:Z16"/>
    <mergeCell ref="Y17:Z17"/>
    <mergeCell ref="I17:O17"/>
    <mergeCell ref="Y20:Z20"/>
    <mergeCell ref="B27:N27"/>
    <mergeCell ref="Q28:R28"/>
    <mergeCell ref="X28:Y28"/>
    <mergeCell ref="Y24:Z24"/>
    <mergeCell ref="Y25:Z25"/>
    <mergeCell ref="Q27:R27"/>
    <mergeCell ref="X27:Y27"/>
    <mergeCell ref="Y23:Z23"/>
    <mergeCell ref="B25:W25"/>
    <mergeCell ref="Y22:Z22"/>
    <mergeCell ref="Y21:Z21"/>
    <mergeCell ref="J20:O20"/>
    <mergeCell ref="K21:O21"/>
    <mergeCell ref="M23:O23"/>
    <mergeCell ref="L22:O22"/>
  </mergeCells>
  <pageMargins left="0.39370078740157483" right="0.23622047244094491" top="0.74803149606299213" bottom="0.39370078740157483" header="0.51181102362204722" footer="0.51181102362204722"/>
  <pageSetup scale="9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41</vt:i4>
      </vt:variant>
    </vt:vector>
  </HeadingPairs>
  <TitlesOfParts>
    <vt:vector size="43" baseType="lpstr">
      <vt:lpstr>2024-2026</vt:lpstr>
      <vt:lpstr>Лист1</vt:lpstr>
      <vt:lpstr>clsAnalityc1</vt:lpstr>
      <vt:lpstr>clsAnalityc2</vt:lpstr>
      <vt:lpstr>clsAnalityc3</vt:lpstr>
      <vt:lpstr>ColTotalAnalityc1</vt:lpstr>
      <vt:lpstr>ColTotalAnalityc2</vt:lpstr>
      <vt:lpstr>ColTotalAnalityc3</vt:lpstr>
      <vt:lpstr>ColTotalCSR1</vt:lpstr>
      <vt:lpstr>ColTotalCSR2</vt:lpstr>
      <vt:lpstr>ColTotalCSR3</vt:lpstr>
      <vt:lpstr>ColTotalCSR4</vt:lpstr>
      <vt:lpstr>ColTotalFKR1</vt:lpstr>
      <vt:lpstr>ColTotalFKR2</vt:lpstr>
      <vt:lpstr>ColTotalGRBS</vt:lpstr>
      <vt:lpstr>ColTotalSubEKR</vt:lpstr>
      <vt:lpstr>CSR</vt:lpstr>
      <vt:lpstr>FKR</vt:lpstr>
      <vt:lpstr>Footer</vt:lpstr>
      <vt:lpstr>GRBS</vt:lpstr>
      <vt:lpstr>Header</vt:lpstr>
      <vt:lpstr>Row</vt:lpstr>
      <vt:lpstr>SubEKR</vt:lpstr>
      <vt:lpstr>Total</vt:lpstr>
      <vt:lpstr>TotalAnalityc1</vt:lpstr>
      <vt:lpstr>TotalAnalityc2</vt:lpstr>
      <vt:lpstr>TotalAnalityc3</vt:lpstr>
      <vt:lpstr>TotalCSRXX00000000</vt:lpstr>
      <vt:lpstr>TotalCSRXXX0000000</vt:lpstr>
      <vt:lpstr>TotalCSRXXXXX00000</vt:lpstr>
      <vt:lpstr>TotalCSRXXXXXXXXXX</vt:lpstr>
      <vt:lpstr>TotalFKRXX00</vt:lpstr>
      <vt:lpstr>TotalFKRXXXX</vt:lpstr>
      <vt:lpstr>TotalGRBS</vt:lpstr>
      <vt:lpstr>TotalSubEKR</vt:lpstr>
      <vt:lpstr>TotalVR</vt:lpstr>
      <vt:lpstr>TotalVR1</vt:lpstr>
      <vt:lpstr>TotalVR2</vt:lpstr>
      <vt:lpstr>VR</vt:lpstr>
      <vt:lpstr>Year1</vt:lpstr>
      <vt:lpstr>Year2</vt:lpstr>
      <vt:lpstr>Year3</vt:lpstr>
      <vt:lpstr>'2024-2026'!Область_печати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Греков Сергей Викторович</dc:creator>
  <cp:lastModifiedBy>УспенскаяЕИ</cp:lastModifiedBy>
  <cp:revision>0</cp:revision>
  <cp:lastPrinted>2024-04-02T10:40:41Z</cp:lastPrinted>
  <dcterms:created xsi:type="dcterms:W3CDTF">2017-02-20T14:15:25Z</dcterms:created>
  <dcterms:modified xsi:type="dcterms:W3CDTF">2024-04-09T06:11:03Z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