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 tabRatio="500"/>
  </bookViews>
  <sheets>
    <sheet name="2023-2025" sheetId="2" r:id="rId1"/>
    <sheet name="Лист1" sheetId="1" state="hidden" r:id="rId2"/>
  </sheets>
  <definedNames>
    <definedName name="_xlnm._FilterDatabase" localSheetId="0" hidden="1">'2023-2025'!$B$1:$J$1052</definedName>
    <definedName name="clsAnalityc1">Лист1!$U$24</definedName>
    <definedName name="clsAnalityc2">Лист1!$V$24</definedName>
    <definedName name="clsAnalityc3">Лист1!$W$24</definedName>
    <definedName name="ColTotalAnalityc1">Лист1!$K$24</definedName>
    <definedName name="ColTotalAnalityc2">Лист1!$L$24</definedName>
    <definedName name="ColTotalAnalityc3">Лист1!$M$24</definedName>
    <definedName name="ColTotalCSR1">Лист1!$E$24</definedName>
    <definedName name="ColTotalCSR2">Лист1!$F$24</definedName>
    <definedName name="ColTotalCSR3">Лист1!$G$24</definedName>
    <definedName name="ColTotalCSR4">Лист1!$H$24</definedName>
    <definedName name="ColTotalFKR1">Лист1!$C$24</definedName>
    <definedName name="ColTotalFKR2">Лист1!$D$24</definedName>
    <definedName name="ColTotalGRBS">Лист1!$B$24</definedName>
    <definedName name="ColTotalSubEKR">Лист1!$J$24</definedName>
    <definedName name="CSR">Лист1!$R$24</definedName>
    <definedName name="FKR">Лист1!$Q$24</definedName>
    <definedName name="Footer">Лист1!$B$26:$AA$29</definedName>
    <definedName name="GRBS">Лист1!$P$24</definedName>
    <definedName name="Header">Лист1!$B$1:$AA$8</definedName>
    <definedName name="Row">Лист1!$B$24:$AA$24</definedName>
    <definedName name="SubEKR">Лист1!$T$24</definedName>
    <definedName name="Total">Лист1!$B$25:$AA$25</definedName>
    <definedName name="TotalAnalityc1">Лист1!$B$21:$AA$21</definedName>
    <definedName name="TotalAnalityc2">Лист1!$B$22:$AA$22</definedName>
    <definedName name="TotalAnalityc3">Лист1!$B$23:$AA$23</definedName>
    <definedName name="TotalCSRXX00000000">Лист1!$B$13:$AA$13</definedName>
    <definedName name="TotalCSRXXX0000000">Лист1!$B$14:$AA$14</definedName>
    <definedName name="TotalCSRXXXXX00000">Лист1!$B$15:$AA$15</definedName>
    <definedName name="TotalCSRXXXXXXXXXX">Лист1!$B$16:$AA$16</definedName>
    <definedName name="TotalFKRXX00">Лист1!$B$11:$AA$11</definedName>
    <definedName name="TotalFKRXXXX">Лист1!$B$12:$AA$12</definedName>
    <definedName name="TotalGRBS">Лист1!$B$10:$AA$10</definedName>
    <definedName name="TotalSubEKR">Лист1!$B$20:$AA$20</definedName>
    <definedName name="TotalVR">Лист1!$B$19:$AA$19</definedName>
    <definedName name="TotalVR1">Лист1!$B$17:$AA$17</definedName>
    <definedName name="TotalVR2">Лист1!$B$18:$AA$18</definedName>
    <definedName name="VR">Лист1!$S$24</definedName>
    <definedName name="Year1">Лист1!$X$24</definedName>
    <definedName name="Year2">Лист1!$Y$24</definedName>
    <definedName name="Year3">Лист1!$AA$24</definedName>
    <definedName name="_xlnm.Print_Area" localSheetId="0">'2023-2025'!$A$1:$I$1052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33" i="2"/>
  <c r="H1051"/>
  <c r="H1043"/>
  <c r="H1040"/>
  <c r="H1037"/>
  <c r="H1034"/>
  <c r="H1026"/>
  <c r="H1022"/>
  <c r="H1017"/>
  <c r="H1011"/>
  <c r="H1005"/>
  <c r="H1000"/>
  <c r="H997"/>
  <c r="H994"/>
  <c r="H986"/>
  <c r="H984"/>
  <c r="H979"/>
  <c r="H978"/>
  <c r="H977"/>
  <c r="H971"/>
  <c r="H970"/>
  <c r="H963"/>
  <c r="H962"/>
  <c r="H957"/>
  <c r="H952"/>
  <c r="H950"/>
  <c r="H944"/>
  <c r="H937"/>
  <c r="H929"/>
  <c r="H924"/>
  <c r="H923"/>
  <c r="H919"/>
  <c r="H915"/>
  <c r="H913"/>
  <c r="H910"/>
  <c r="H909"/>
  <c r="H905"/>
  <c r="H900"/>
  <c r="H899"/>
  <c r="H898"/>
  <c r="H895"/>
  <c r="H892"/>
  <c r="H887"/>
  <c r="H884"/>
  <c r="H876"/>
  <c r="H873"/>
  <c r="H871"/>
  <c r="H869"/>
  <c r="H867"/>
  <c r="H861"/>
  <c r="H858"/>
  <c r="H856"/>
  <c r="H851"/>
  <c r="H850"/>
  <c r="H849"/>
  <c r="H844"/>
  <c r="H843"/>
  <c r="H836"/>
  <c r="H831"/>
  <c r="H824"/>
  <c r="H818"/>
  <c r="H812"/>
  <c r="H810"/>
  <c r="H809"/>
  <c r="H808"/>
  <c r="H804"/>
  <c r="H803"/>
  <c r="H799"/>
  <c r="H798"/>
  <c r="H795"/>
  <c r="H794"/>
  <c r="H791"/>
  <c r="H790"/>
  <c r="H789"/>
  <c r="H788"/>
  <c r="H785"/>
  <c r="H784"/>
  <c r="H780"/>
  <c r="H775"/>
  <c r="H768"/>
  <c r="H765"/>
  <c r="H759"/>
  <c r="H757"/>
  <c r="H751"/>
  <c r="H750"/>
  <c r="H747"/>
  <c r="H746"/>
  <c r="H745"/>
  <c r="H741"/>
  <c r="H738"/>
  <c r="H737"/>
  <c r="H734"/>
  <c r="H733"/>
  <c r="H730"/>
  <c r="H729"/>
  <c r="H726"/>
  <c r="H725"/>
  <c r="H722"/>
  <c r="H721"/>
  <c r="H720"/>
  <c r="H717"/>
  <c r="H716"/>
  <c r="H712"/>
  <c r="H708"/>
  <c r="H707"/>
  <c r="H706"/>
  <c r="H703"/>
  <c r="H700"/>
  <c r="H697"/>
  <c r="H696"/>
  <c r="H694"/>
  <c r="H693"/>
  <c r="H689"/>
  <c r="H687"/>
  <c r="H684"/>
  <c r="H682"/>
  <c r="H680"/>
  <c r="H677"/>
  <c r="H675"/>
  <c r="H673"/>
  <c r="H670"/>
  <c r="H667"/>
  <c r="H665"/>
  <c r="H662"/>
  <c r="H660"/>
  <c r="H657"/>
  <c r="H654"/>
  <c r="H651"/>
  <c r="H649"/>
  <c r="H647"/>
  <c r="H645"/>
  <c r="H643"/>
  <c r="H636"/>
  <c r="H635"/>
  <c r="H630"/>
  <c r="H624"/>
  <c r="H618"/>
  <c r="H617"/>
  <c r="H613"/>
  <c r="H612"/>
  <c r="H610"/>
  <c r="H607"/>
  <c r="H604"/>
  <c r="H600"/>
  <c r="H597"/>
  <c r="H596"/>
  <c r="H593"/>
  <c r="H592"/>
  <c r="H589"/>
  <c r="H588"/>
  <c r="H580"/>
  <c r="H577"/>
  <c r="H574"/>
  <c r="H569"/>
  <c r="H561"/>
  <c r="H557"/>
  <c r="H556"/>
  <c r="H553"/>
  <c r="H552"/>
  <c r="H549"/>
  <c r="H546"/>
  <c r="H543"/>
  <c r="H538"/>
  <c r="H537"/>
  <c r="H533"/>
  <c r="H530"/>
  <c r="H529"/>
  <c r="H526"/>
  <c r="H520"/>
  <c r="H514"/>
  <c r="H512"/>
  <c r="H510"/>
  <c r="H505"/>
  <c r="H499"/>
  <c r="H492"/>
  <c r="H487"/>
  <c r="H484"/>
  <c r="H480"/>
  <c r="H476"/>
  <c r="H473"/>
  <c r="H472"/>
  <c r="H467"/>
  <c r="H460"/>
  <c r="H456"/>
  <c r="H455"/>
  <c r="H449"/>
  <c r="H446"/>
  <c r="H440"/>
  <c r="H432"/>
  <c r="H428"/>
  <c r="H423"/>
  <c r="H417"/>
  <c r="H411"/>
  <c r="H404"/>
  <c r="H401"/>
  <c r="H382"/>
  <c r="H381"/>
  <c r="H374"/>
  <c r="H371"/>
  <c r="H370"/>
  <c r="H367"/>
  <c r="H365"/>
  <c r="H361"/>
  <c r="H360"/>
  <c r="H354"/>
  <c r="H353"/>
  <c r="H350"/>
  <c r="H347"/>
  <c r="H344"/>
  <c r="H341"/>
  <c r="H338"/>
  <c r="H335"/>
  <c r="H332"/>
  <c r="H331"/>
  <c r="H324"/>
  <c r="H323"/>
  <c r="H316"/>
  <c r="H309"/>
  <c r="H305"/>
  <c r="H302"/>
  <c r="H299"/>
  <c r="H298"/>
  <c r="H291"/>
  <c r="H283"/>
  <c r="H279"/>
  <c r="H275"/>
  <c r="H271"/>
  <c r="H268"/>
  <c r="H265"/>
  <c r="H258"/>
  <c r="H256"/>
  <c r="H251"/>
  <c r="H246"/>
  <c r="H241"/>
  <c r="H237"/>
  <c r="H230"/>
  <c r="H226"/>
  <c r="H218"/>
  <c r="H210"/>
  <c r="H207"/>
  <c r="H201"/>
  <c r="H195"/>
  <c r="H190"/>
  <c r="H184"/>
  <c r="H182"/>
  <c r="H179"/>
  <c r="H176"/>
  <c r="H173"/>
  <c r="H171"/>
  <c r="H169"/>
  <c r="H166"/>
  <c r="H163"/>
  <c r="H161"/>
  <c r="H156"/>
  <c r="H154"/>
  <c r="H152"/>
  <c r="H148"/>
  <c r="H146"/>
  <c r="H142"/>
  <c r="H136"/>
  <c r="H129"/>
  <c r="H126"/>
  <c r="H121"/>
  <c r="H119"/>
  <c r="H117"/>
  <c r="H113"/>
  <c r="H109"/>
  <c r="H107"/>
  <c r="H100"/>
  <c r="H98"/>
  <c r="H92"/>
  <c r="H90"/>
  <c r="H84"/>
  <c r="H82"/>
  <c r="H76"/>
  <c r="H72"/>
  <c r="H70"/>
  <c r="H68"/>
  <c r="H62"/>
  <c r="H60"/>
  <c r="H54"/>
  <c r="H52"/>
  <c r="H46"/>
  <c r="H44"/>
  <c r="H38"/>
  <c r="H36"/>
  <c r="H29"/>
  <c r="H27"/>
  <c r="H24"/>
  <c r="H21"/>
  <c r="H16"/>
  <c r="G823" l="1"/>
  <c r="F823"/>
  <c r="H823" l="1"/>
  <c r="G951"/>
  <c r="G787"/>
  <c r="G205"/>
  <c r="H205" s="1"/>
  <c r="G398"/>
  <c r="H398" s="1"/>
  <c r="G394"/>
  <c r="H394" s="1"/>
  <c r="G390"/>
  <c r="H390" s="1"/>
  <c r="G387"/>
  <c r="H387" s="1"/>
  <c r="G656" l="1"/>
  <c r="G914"/>
  <c r="H914" s="1"/>
  <c r="G603"/>
  <c r="H603" s="1"/>
  <c r="G655" l="1"/>
  <c r="H656"/>
  <c r="H872"/>
  <c r="G699"/>
  <c r="G698" l="1"/>
  <c r="F787"/>
  <c r="F591"/>
  <c r="F590" s="1"/>
  <c r="F786" l="1"/>
  <c r="H787"/>
  <c r="G767"/>
  <c r="I767"/>
  <c r="I766" s="1"/>
  <c r="I637" s="1"/>
  <c r="F767"/>
  <c r="F766" s="1"/>
  <c r="G766" l="1"/>
  <c r="H766" s="1"/>
  <c r="H767"/>
  <c r="G1025"/>
  <c r="F1025"/>
  <c r="F1024" s="1"/>
  <c r="F1023" s="1"/>
  <c r="G999"/>
  <c r="F999"/>
  <c r="F998" s="1"/>
  <c r="G1024" l="1"/>
  <c r="H1025"/>
  <c r="G998"/>
  <c r="H998" s="1"/>
  <c r="H999"/>
  <c r="G602"/>
  <c r="G802"/>
  <c r="I802"/>
  <c r="I801" s="1"/>
  <c r="I800" s="1"/>
  <c r="G459"/>
  <c r="F459"/>
  <c r="F458" s="1"/>
  <c r="F457" s="1"/>
  <c r="G458" l="1"/>
  <c r="H459"/>
  <c r="G1023"/>
  <c r="H1023" s="1"/>
  <c r="H1024"/>
  <c r="G801"/>
  <c r="G513"/>
  <c r="H513" s="1"/>
  <c r="F513"/>
  <c r="G800" l="1"/>
  <c r="G457"/>
  <c r="H457" s="1"/>
  <c r="H458"/>
  <c r="F1042"/>
  <c r="F1041" s="1"/>
  <c r="F1039"/>
  <c r="F1038" s="1"/>
  <c r="F1036"/>
  <c r="F1035" s="1"/>
  <c r="G475" l="1"/>
  <c r="F475"/>
  <c r="F474" s="1"/>
  <c r="G427"/>
  <c r="F427"/>
  <c r="F426" s="1"/>
  <c r="F425" s="1"/>
  <c r="G426" l="1"/>
  <c r="H427"/>
  <c r="G474"/>
  <c r="H474" s="1"/>
  <c r="H475"/>
  <c r="F894"/>
  <c r="F893" s="1"/>
  <c r="G894"/>
  <c r="G922"/>
  <c r="F922"/>
  <c r="F921" s="1"/>
  <c r="F920" s="1"/>
  <c r="G893" l="1"/>
  <c r="H893" s="1"/>
  <c r="H894"/>
  <c r="G425"/>
  <c r="H425" s="1"/>
  <c r="H426"/>
  <c r="G921"/>
  <c r="H922"/>
  <c r="G886"/>
  <c r="F886"/>
  <c r="F885" s="1"/>
  <c r="G920" l="1"/>
  <c r="H920" s="1"/>
  <c r="H921"/>
  <c r="G885"/>
  <c r="H885" s="1"/>
  <c r="H886"/>
  <c r="G740"/>
  <c r="F740"/>
  <c r="F739" s="1"/>
  <c r="G739" l="1"/>
  <c r="H739" s="1"/>
  <c r="H740"/>
  <c r="G875"/>
  <c r="F875"/>
  <c r="F874" s="1"/>
  <c r="G874" l="1"/>
  <c r="H874" s="1"/>
  <c r="H875"/>
  <c r="G1036"/>
  <c r="G985"/>
  <c r="F985"/>
  <c r="G983"/>
  <c r="H983" s="1"/>
  <c r="F983"/>
  <c r="G1035" l="1"/>
  <c r="H1035" s="1"/>
  <c r="H1036"/>
  <c r="H985"/>
  <c r="G982"/>
  <c r="F982"/>
  <c r="H982" l="1"/>
  <c r="I328"/>
  <c r="G349"/>
  <c r="F349"/>
  <c r="F348" s="1"/>
  <c r="G352"/>
  <c r="I352"/>
  <c r="F352"/>
  <c r="H352" l="1"/>
  <c r="G348"/>
  <c r="H348" s="1"/>
  <c r="H349"/>
  <c r="F655"/>
  <c r="H655" s="1"/>
  <c r="F602"/>
  <c r="H602" s="1"/>
  <c r="G595" l="1"/>
  <c r="F595"/>
  <c r="F594" s="1"/>
  <c r="G591"/>
  <c r="G594" l="1"/>
  <c r="H594" s="1"/>
  <c r="H595"/>
  <c r="G590"/>
  <c r="H590" s="1"/>
  <c r="H591"/>
  <c r="G334"/>
  <c r="F334"/>
  <c r="F333" s="1"/>
  <c r="G333" l="1"/>
  <c r="H333" s="1"/>
  <c r="H334"/>
  <c r="G297"/>
  <c r="F297"/>
  <c r="F296" s="1"/>
  <c r="G296" l="1"/>
  <c r="H296" s="1"/>
  <c r="H297"/>
  <c r="G695"/>
  <c r="F695"/>
  <c r="H695" l="1"/>
  <c r="I202"/>
  <c r="G209"/>
  <c r="F209"/>
  <c r="F208" s="1"/>
  <c r="G208" l="1"/>
  <c r="H208" s="1"/>
  <c r="H209"/>
  <c r="F579"/>
  <c r="F578" s="1"/>
  <c r="G373" l="1"/>
  <c r="F373"/>
  <c r="F372" s="1"/>
  <c r="G372" l="1"/>
  <c r="H372" s="1"/>
  <c r="H373"/>
  <c r="G719"/>
  <c r="H719" s="1"/>
  <c r="F719"/>
  <c r="F699"/>
  <c r="F698" l="1"/>
  <c r="H698" s="1"/>
  <c r="H699"/>
  <c r="F764"/>
  <c r="F807" l="1"/>
  <c r="F956"/>
  <c r="G811"/>
  <c r="G629" l="1"/>
  <c r="F629"/>
  <c r="F628" s="1"/>
  <c r="F627" s="1"/>
  <c r="F626" s="1"/>
  <c r="G628" l="1"/>
  <c r="H629"/>
  <c r="G555"/>
  <c r="F555"/>
  <c r="F554" s="1"/>
  <c r="G551"/>
  <c r="H551" s="1"/>
  <c r="F551"/>
  <c r="G627" l="1"/>
  <c r="H628"/>
  <c r="G554"/>
  <c r="H554" s="1"/>
  <c r="H555"/>
  <c r="G175"/>
  <c r="F175"/>
  <c r="F174" s="1"/>
  <c r="G626" l="1"/>
  <c r="H626" s="1"/>
  <c r="H627"/>
  <c r="G174"/>
  <c r="H174" s="1"/>
  <c r="H175"/>
  <c r="F951"/>
  <c r="H951" s="1"/>
  <c r="F949"/>
  <c r="H949" s="1"/>
  <c r="G948"/>
  <c r="G947" l="1"/>
  <c r="H948"/>
  <c r="F948"/>
  <c r="F947" s="1"/>
  <c r="F946" s="1"/>
  <c r="G59"/>
  <c r="F59"/>
  <c r="F857"/>
  <c r="F855"/>
  <c r="F802"/>
  <c r="G616"/>
  <c r="F616"/>
  <c r="F615" s="1"/>
  <c r="F614" s="1"/>
  <c r="G946" l="1"/>
  <c r="H946" s="1"/>
  <c r="H947"/>
  <c r="G615"/>
  <c r="H616"/>
  <c r="F801"/>
  <c r="H802"/>
  <c r="H59"/>
  <c r="G1042"/>
  <c r="G83"/>
  <c r="H83" s="1"/>
  <c r="F83"/>
  <c r="G81"/>
  <c r="F81"/>
  <c r="H81" l="1"/>
  <c r="G614"/>
  <c r="H614" s="1"/>
  <c r="H615"/>
  <c r="F800"/>
  <c r="H800" s="1"/>
  <c r="H801"/>
  <c r="G1041"/>
  <c r="H1041" s="1"/>
  <c r="H1042"/>
  <c r="F80"/>
  <c r="G80"/>
  <c r="H80" l="1"/>
  <c r="F78"/>
  <c r="F77" s="1"/>
  <c r="F79"/>
  <c r="G79"/>
  <c r="F108"/>
  <c r="G78" l="1"/>
  <c r="H79"/>
  <c r="G587"/>
  <c r="F587"/>
  <c r="H587" l="1"/>
  <c r="G77"/>
  <c r="H77" s="1"/>
  <c r="H78"/>
  <c r="F783"/>
  <c r="F811"/>
  <c r="H811" s="1"/>
  <c r="G807"/>
  <c r="G806" l="1"/>
  <c r="H807"/>
  <c r="F806"/>
  <c r="F805" s="1"/>
  <c r="G805" l="1"/>
  <c r="H805" s="1"/>
  <c r="H806"/>
  <c r="G479"/>
  <c r="F479"/>
  <c r="F478" s="1"/>
  <c r="F477" s="1"/>
  <c r="G478" l="1"/>
  <c r="H479"/>
  <c r="G786"/>
  <c r="H786" s="1"/>
  <c r="G908"/>
  <c r="F908"/>
  <c r="G912"/>
  <c r="F912"/>
  <c r="G477" l="1"/>
  <c r="H477" s="1"/>
  <c r="H478"/>
  <c r="G911"/>
  <c r="H912"/>
  <c r="G907"/>
  <c r="H908"/>
  <c r="G206"/>
  <c r="F206"/>
  <c r="G204"/>
  <c r="F204"/>
  <c r="G560"/>
  <c r="F560"/>
  <c r="F559" s="1"/>
  <c r="F558" s="1"/>
  <c r="F118"/>
  <c r="G1010"/>
  <c r="F1010"/>
  <c r="F1009" s="1"/>
  <c r="F1008" s="1"/>
  <c r="F1007" s="1"/>
  <c r="G189"/>
  <c r="F189"/>
  <c r="F188" s="1"/>
  <c r="F187" s="1"/>
  <c r="F186" s="1"/>
  <c r="H204" l="1"/>
  <c r="H206"/>
  <c r="G1009"/>
  <c r="H1010"/>
  <c r="G559"/>
  <c r="H560"/>
  <c r="G188"/>
  <c r="H189"/>
  <c r="F203"/>
  <c r="F202" s="1"/>
  <c r="G203"/>
  <c r="G1008" l="1"/>
  <c r="H1009"/>
  <c r="G202"/>
  <c r="H202" s="1"/>
  <c r="H203"/>
  <c r="G187"/>
  <c r="H188"/>
  <c r="G558"/>
  <c r="H558" s="1"/>
  <c r="H559"/>
  <c r="G842"/>
  <c r="F842"/>
  <c r="H842" l="1"/>
  <c r="G186"/>
  <c r="H186" s="1"/>
  <c r="H187"/>
  <c r="G1007"/>
  <c r="H1007" s="1"/>
  <c r="H1008"/>
  <c r="G732"/>
  <c r="F732"/>
  <c r="F731" s="1"/>
  <c r="G731" l="1"/>
  <c r="H731" s="1"/>
  <c r="H732"/>
  <c r="G961"/>
  <c r="F961"/>
  <c r="F960" s="1"/>
  <c r="F959" s="1"/>
  <c r="F958" s="1"/>
  <c r="G568"/>
  <c r="F568"/>
  <c r="F567" s="1"/>
  <c r="F566" s="1"/>
  <c r="F565" s="1"/>
  <c r="G567" l="1"/>
  <c r="H568"/>
  <c r="G960"/>
  <c r="H961"/>
  <c r="G728"/>
  <c r="F728"/>
  <c r="F727" s="1"/>
  <c r="G727" l="1"/>
  <c r="H727" s="1"/>
  <c r="H728"/>
  <c r="G566"/>
  <c r="H567"/>
  <c r="G959"/>
  <c r="H960"/>
  <c r="G525"/>
  <c r="F525"/>
  <c r="F524" s="1"/>
  <c r="G524" l="1"/>
  <c r="H524" s="1"/>
  <c r="H525"/>
  <c r="G958"/>
  <c r="H958" s="1"/>
  <c r="H959"/>
  <c r="G565"/>
  <c r="H565" s="1"/>
  <c r="H566"/>
  <c r="G466"/>
  <c r="F466"/>
  <c r="F465" s="1"/>
  <c r="F464" s="1"/>
  <c r="F463" s="1"/>
  <c r="G71"/>
  <c r="H71" s="1"/>
  <c r="F71"/>
  <c r="G465" l="1"/>
  <c r="H466"/>
  <c r="G841"/>
  <c r="F841"/>
  <c r="F840" s="1"/>
  <c r="G840" l="1"/>
  <c r="H840" s="1"/>
  <c r="H841"/>
  <c r="G464"/>
  <c r="H465"/>
  <c r="G99"/>
  <c r="H99" s="1"/>
  <c r="F99"/>
  <c r="G91"/>
  <c r="F91"/>
  <c r="G112"/>
  <c r="F112"/>
  <c r="F111" s="1"/>
  <c r="F110" s="1"/>
  <c r="G53"/>
  <c r="F53"/>
  <c r="H53" l="1"/>
  <c r="H91"/>
  <c r="G463"/>
  <c r="H463" s="1"/>
  <c r="H464"/>
  <c r="G111"/>
  <c r="H112"/>
  <c r="G688"/>
  <c r="F688"/>
  <c r="G686"/>
  <c r="H686" s="1"/>
  <c r="F686"/>
  <c r="G683"/>
  <c r="F683"/>
  <c r="G681"/>
  <c r="H681" s="1"/>
  <c r="F681"/>
  <c r="G679"/>
  <c r="F679"/>
  <c r="H679" l="1"/>
  <c r="H683"/>
  <c r="H688"/>
  <c r="G110"/>
  <c r="H110" s="1"/>
  <c r="H111"/>
  <c r="G678"/>
  <c r="G685"/>
  <c r="F678"/>
  <c r="F685"/>
  <c r="G715"/>
  <c r="F715"/>
  <c r="F714" s="1"/>
  <c r="G718"/>
  <c r="F718"/>
  <c r="G676"/>
  <c r="F676"/>
  <c r="H676" l="1"/>
  <c r="H718"/>
  <c r="H678"/>
  <c r="G714"/>
  <c r="H714" s="1"/>
  <c r="H715"/>
  <c r="H685"/>
  <c r="G542"/>
  <c r="F542"/>
  <c r="F541" s="1"/>
  <c r="G257"/>
  <c r="F257"/>
  <c r="H257" l="1"/>
  <c r="G541"/>
  <c r="H541" s="1"/>
  <c r="H542"/>
  <c r="G439"/>
  <c r="F439"/>
  <c r="F438" s="1"/>
  <c r="F437" s="1"/>
  <c r="F436" s="1"/>
  <c r="F435" s="1"/>
  <c r="G848"/>
  <c r="F848"/>
  <c r="F847" s="1"/>
  <c r="F846" s="1"/>
  <c r="F845" s="1"/>
  <c r="G847" l="1"/>
  <c r="H847" s="1"/>
  <c r="H848"/>
  <c r="G438"/>
  <c r="H439"/>
  <c r="F839"/>
  <c r="G839"/>
  <c r="G200"/>
  <c r="F200"/>
  <c r="F199" s="1"/>
  <c r="F198" s="1"/>
  <c r="F197" s="1"/>
  <c r="G1039"/>
  <c r="G1033"/>
  <c r="F1033"/>
  <c r="F1032" s="1"/>
  <c r="G845" l="1"/>
  <c r="H845" s="1"/>
  <c r="G199"/>
  <c r="H200"/>
  <c r="G437"/>
  <c r="H438"/>
  <c r="G846"/>
  <c r="H846" s="1"/>
  <c r="G1038"/>
  <c r="H1038" s="1"/>
  <c r="H1039"/>
  <c r="G1032"/>
  <c r="H1032" s="1"/>
  <c r="H1033"/>
  <c r="H839"/>
  <c r="F1031"/>
  <c r="G315"/>
  <c r="F315"/>
  <c r="F314" s="1"/>
  <c r="F313" s="1"/>
  <c r="F312" s="1"/>
  <c r="G304"/>
  <c r="F304"/>
  <c r="F303" s="1"/>
  <c r="G314" l="1"/>
  <c r="H315"/>
  <c r="G198"/>
  <c r="H199"/>
  <c r="G303"/>
  <c r="H303" s="1"/>
  <c r="H304"/>
  <c r="G436"/>
  <c r="H437"/>
  <c r="G1031"/>
  <c r="H1031" s="1"/>
  <c r="G445"/>
  <c r="F445"/>
  <c r="F444" s="1"/>
  <c r="G141"/>
  <c r="F141"/>
  <c r="F140" s="1"/>
  <c r="F139" s="1"/>
  <c r="G435" l="1"/>
  <c r="H435" s="1"/>
  <c r="H436"/>
  <c r="G313"/>
  <c r="H314"/>
  <c r="G444"/>
  <c r="H444" s="1"/>
  <c r="H445"/>
  <c r="G197"/>
  <c r="H197" s="1"/>
  <c r="H198"/>
  <c r="G140"/>
  <c r="H141"/>
  <c r="G736"/>
  <c r="F736"/>
  <c r="F735" s="1"/>
  <c r="G724"/>
  <c r="F724"/>
  <c r="F723" s="1"/>
  <c r="G312" l="1"/>
  <c r="H312" s="1"/>
  <c r="H313"/>
  <c r="G723"/>
  <c r="H723" s="1"/>
  <c r="H724"/>
  <c r="G139"/>
  <c r="H139" s="1"/>
  <c r="H140"/>
  <c r="G735"/>
  <c r="H735" s="1"/>
  <c r="H736"/>
  <c r="F713"/>
  <c r="G713"/>
  <c r="I493"/>
  <c r="H713" l="1"/>
  <c r="G135"/>
  <c r="F135"/>
  <c r="H135" l="1"/>
  <c r="G1050"/>
  <c r="F1050"/>
  <c r="F1049" s="1"/>
  <c r="F1048" s="1"/>
  <c r="F1047" s="1"/>
  <c r="G1049" l="1"/>
  <c r="H1050"/>
  <c r="G183"/>
  <c r="F183"/>
  <c r="G181"/>
  <c r="H181" s="1"/>
  <c r="F181"/>
  <c r="H183" l="1"/>
  <c r="G1048"/>
  <c r="H1049"/>
  <c r="F180"/>
  <c r="G180"/>
  <c r="G1047" l="1"/>
  <c r="H1047" s="1"/>
  <c r="H1048"/>
  <c r="H180"/>
  <c r="G172"/>
  <c r="F172"/>
  <c r="G170"/>
  <c r="H170" s="1"/>
  <c r="F170"/>
  <c r="G168"/>
  <c r="F168"/>
  <c r="H168" l="1"/>
  <c r="H172"/>
  <c r="F167"/>
  <c r="G167"/>
  <c r="G162"/>
  <c r="H162" s="1"/>
  <c r="F162"/>
  <c r="G108"/>
  <c r="H108" s="1"/>
  <c r="G106"/>
  <c r="F106"/>
  <c r="G75"/>
  <c r="F75"/>
  <c r="F74" s="1"/>
  <c r="F73" s="1"/>
  <c r="G74" l="1"/>
  <c r="H75"/>
  <c r="H106"/>
  <c r="H167"/>
  <c r="F105"/>
  <c r="G105"/>
  <c r="G155"/>
  <c r="F155"/>
  <c r="G153"/>
  <c r="H153" s="1"/>
  <c r="F153"/>
  <c r="G151"/>
  <c r="F151"/>
  <c r="G270"/>
  <c r="F270"/>
  <c r="F269" s="1"/>
  <c r="G229"/>
  <c r="F229"/>
  <c r="F228" s="1"/>
  <c r="F227" s="1"/>
  <c r="H151" l="1"/>
  <c r="H155"/>
  <c r="H105"/>
  <c r="G269"/>
  <c r="H269" s="1"/>
  <c r="H270"/>
  <c r="G73"/>
  <c r="H73" s="1"/>
  <c r="H74"/>
  <c r="G228"/>
  <c r="H229"/>
  <c r="F150"/>
  <c r="G150"/>
  <c r="G264"/>
  <c r="F264"/>
  <c r="F263" s="1"/>
  <c r="H150" l="1"/>
  <c r="G263"/>
  <c r="H263" s="1"/>
  <c r="H264"/>
  <c r="G227"/>
  <c r="H227" s="1"/>
  <c r="H228"/>
  <c r="G97"/>
  <c r="F97"/>
  <c r="H97" l="1"/>
  <c r="F96"/>
  <c r="F95" s="1"/>
  <c r="F94" s="1"/>
  <c r="F93" s="1"/>
  <c r="G96"/>
  <c r="G528"/>
  <c r="F528"/>
  <c r="F527" s="1"/>
  <c r="F369"/>
  <c r="G545"/>
  <c r="F545"/>
  <c r="F544" s="1"/>
  <c r="G364"/>
  <c r="F364"/>
  <c r="G346"/>
  <c r="H346" s="1"/>
  <c r="F346"/>
  <c r="G519"/>
  <c r="F519"/>
  <c r="G491"/>
  <c r="F491"/>
  <c r="F490" s="1"/>
  <c r="F489" s="1"/>
  <c r="F488" s="1"/>
  <c r="G490" l="1"/>
  <c r="H491"/>
  <c r="G544"/>
  <c r="H544" s="1"/>
  <c r="H545"/>
  <c r="G95"/>
  <c r="H96"/>
  <c r="F368"/>
  <c r="H368" s="1"/>
  <c r="H369"/>
  <c r="G527"/>
  <c r="H527" s="1"/>
  <c r="H528"/>
  <c r="H519"/>
  <c r="H364"/>
  <c r="G45"/>
  <c r="G43"/>
  <c r="G15"/>
  <c r="F15"/>
  <c r="F14" s="1"/>
  <c r="F13" s="1"/>
  <c r="G511"/>
  <c r="H511" s="1"/>
  <c r="F511"/>
  <c r="G509"/>
  <c r="F509"/>
  <c r="G282"/>
  <c r="F282"/>
  <c r="F281" s="1"/>
  <c r="F280" s="1"/>
  <c r="G278"/>
  <c r="F278"/>
  <c r="F277" s="1"/>
  <c r="G274"/>
  <c r="F274"/>
  <c r="F273" s="1"/>
  <c r="F272" s="1"/>
  <c r="G267"/>
  <c r="F267"/>
  <c r="F266" s="1"/>
  <c r="F262" s="1"/>
  <c r="G255"/>
  <c r="H255" s="1"/>
  <c r="F255"/>
  <c r="G250"/>
  <c r="F250"/>
  <c r="F249" s="1"/>
  <c r="F248" s="1"/>
  <c r="F247" s="1"/>
  <c r="G245"/>
  <c r="F245"/>
  <c r="F244" s="1"/>
  <c r="F243" s="1"/>
  <c r="F242" s="1"/>
  <c r="G240"/>
  <c r="F240"/>
  <c r="F239" s="1"/>
  <c r="F238" s="1"/>
  <c r="G236"/>
  <c r="F236"/>
  <c r="F235" s="1"/>
  <c r="G225"/>
  <c r="F225"/>
  <c r="F224" s="1"/>
  <c r="F223" s="1"/>
  <c r="F222" s="1"/>
  <c r="G981"/>
  <c r="F981"/>
  <c r="F980" s="1"/>
  <c r="G976"/>
  <c r="F976"/>
  <c r="F975" s="1"/>
  <c r="F974" s="1"/>
  <c r="G51"/>
  <c r="H51" s="1"/>
  <c r="F51"/>
  <c r="H509" l="1"/>
  <c r="G94"/>
  <c r="H95"/>
  <c r="G235"/>
  <c r="H235" s="1"/>
  <c r="H236"/>
  <c r="G273"/>
  <c r="H274"/>
  <c r="G489"/>
  <c r="H490"/>
  <c r="G975"/>
  <c r="H976"/>
  <c r="G224"/>
  <c r="H225"/>
  <c r="G239"/>
  <c r="H240"/>
  <c r="G249"/>
  <c r="H250"/>
  <c r="G266"/>
  <c r="H267"/>
  <c r="G277"/>
  <c r="H278"/>
  <c r="G14"/>
  <c r="H15"/>
  <c r="G980"/>
  <c r="H980" s="1"/>
  <c r="H981"/>
  <c r="G244"/>
  <c r="H245"/>
  <c r="G281"/>
  <c r="H282"/>
  <c r="G508"/>
  <c r="F508"/>
  <c r="F507" s="1"/>
  <c r="F254"/>
  <c r="F253" s="1"/>
  <c r="F252" s="1"/>
  <c r="G254"/>
  <c r="F276"/>
  <c r="F261" s="1"/>
  <c r="F260" s="1"/>
  <c r="F259" s="1"/>
  <c r="F234"/>
  <c r="F233" s="1"/>
  <c r="F50"/>
  <c r="F49" s="1"/>
  <c r="G50"/>
  <c r="F973"/>
  <c r="F972" s="1"/>
  <c r="G280" l="1"/>
  <c r="H280" s="1"/>
  <c r="H281"/>
  <c r="G276"/>
  <c r="H276" s="1"/>
  <c r="H277"/>
  <c r="G223"/>
  <c r="H224"/>
  <c r="G488"/>
  <c r="H488" s="1"/>
  <c r="H489"/>
  <c r="G253"/>
  <c r="H254"/>
  <c r="G507"/>
  <c r="H507" s="1"/>
  <c r="H508"/>
  <c r="G243"/>
  <c r="H244"/>
  <c r="G13"/>
  <c r="H13" s="1"/>
  <c r="H14"/>
  <c r="G262"/>
  <c r="H266"/>
  <c r="G238"/>
  <c r="H238" s="1"/>
  <c r="H239"/>
  <c r="G974"/>
  <c r="H975"/>
  <c r="G272"/>
  <c r="H272" s="1"/>
  <c r="H273"/>
  <c r="G248"/>
  <c r="H249"/>
  <c r="G93"/>
  <c r="H93" s="1"/>
  <c r="H94"/>
  <c r="G49"/>
  <c r="H49" s="1"/>
  <c r="H50"/>
  <c r="G234"/>
  <c r="F232"/>
  <c r="G301"/>
  <c r="F301"/>
  <c r="F300" s="1"/>
  <c r="F295" s="1"/>
  <c r="I571"/>
  <c r="G579"/>
  <c r="G576"/>
  <c r="F576"/>
  <c r="F575" s="1"/>
  <c r="G573"/>
  <c r="F573"/>
  <c r="F572" s="1"/>
  <c r="G247" l="1"/>
  <c r="H247" s="1"/>
  <c r="H248"/>
  <c r="H974"/>
  <c r="G973"/>
  <c r="H262"/>
  <c r="G261"/>
  <c r="G242"/>
  <c r="H242" s="1"/>
  <c r="H243"/>
  <c r="G252"/>
  <c r="H252" s="1"/>
  <c r="H253"/>
  <c r="G222"/>
  <c r="H222" s="1"/>
  <c r="H223"/>
  <c r="G575"/>
  <c r="H575" s="1"/>
  <c r="H576"/>
  <c r="G300"/>
  <c r="H301"/>
  <c r="G578"/>
  <c r="H578" s="1"/>
  <c r="H579"/>
  <c r="H234"/>
  <c r="G572"/>
  <c r="H572" s="1"/>
  <c r="H573"/>
  <c r="F571"/>
  <c r="G260" l="1"/>
  <c r="H261"/>
  <c r="G295"/>
  <c r="H295" s="1"/>
  <c r="H300"/>
  <c r="H233"/>
  <c r="G232"/>
  <c r="H232" s="1"/>
  <c r="G972"/>
  <c r="H972" s="1"/>
  <c r="H973"/>
  <c r="G571"/>
  <c r="F570"/>
  <c r="F564" s="1"/>
  <c r="G504"/>
  <c r="F504"/>
  <c r="F503" s="1"/>
  <c r="G308"/>
  <c r="F308"/>
  <c r="F307" s="1"/>
  <c r="F306" s="1"/>
  <c r="G416"/>
  <c r="F416"/>
  <c r="F415" s="1"/>
  <c r="F414" s="1"/>
  <c r="F413" s="1"/>
  <c r="F412" s="1"/>
  <c r="G194"/>
  <c r="F194"/>
  <c r="F193" s="1"/>
  <c r="F192" s="1"/>
  <c r="G570" l="1"/>
  <c r="H571"/>
  <c r="G193"/>
  <c r="H194"/>
  <c r="G259"/>
  <c r="H259" s="1"/>
  <c r="H260"/>
  <c r="G307"/>
  <c r="H308"/>
  <c r="G415"/>
  <c r="H416"/>
  <c r="G503"/>
  <c r="H503" s="1"/>
  <c r="H504"/>
  <c r="G1030"/>
  <c r="H1030" s="1"/>
  <c r="F294"/>
  <c r="F1030"/>
  <c r="G414" l="1"/>
  <c r="H415"/>
  <c r="H570"/>
  <c r="G564"/>
  <c r="G306"/>
  <c r="H307"/>
  <c r="G192"/>
  <c r="H192" s="1"/>
  <c r="H193"/>
  <c r="G857"/>
  <c r="H857" s="1"/>
  <c r="G855"/>
  <c r="H855" s="1"/>
  <c r="G431"/>
  <c r="F431"/>
  <c r="F430" s="1"/>
  <c r="F429" s="1"/>
  <c r="F424" s="1"/>
  <c r="G422"/>
  <c r="F422"/>
  <c r="F421" s="1"/>
  <c r="F420" s="1"/>
  <c r="F419" s="1"/>
  <c r="G89"/>
  <c r="F89"/>
  <c r="G956"/>
  <c r="F955"/>
  <c r="F954" s="1"/>
  <c r="G37"/>
  <c r="F37"/>
  <c r="G35"/>
  <c r="F35"/>
  <c r="G936"/>
  <c r="F936"/>
  <c r="F935" s="1"/>
  <c r="F934" s="1"/>
  <c r="F933" s="1"/>
  <c r="F932" s="1"/>
  <c r="F931" s="1"/>
  <c r="G128"/>
  <c r="G120"/>
  <c r="H120" s="1"/>
  <c r="F120"/>
  <c r="G118"/>
  <c r="H118" s="1"/>
  <c r="G116"/>
  <c r="F116"/>
  <c r="G28"/>
  <c r="F28"/>
  <c r="G26"/>
  <c r="F26"/>
  <c r="G23"/>
  <c r="F23"/>
  <c r="F22" s="1"/>
  <c r="G20"/>
  <c r="F20"/>
  <c r="F19" s="1"/>
  <c r="H26" l="1"/>
  <c r="H116"/>
  <c r="H35"/>
  <c r="H28"/>
  <c r="H37"/>
  <c r="H89"/>
  <c r="G955"/>
  <c r="H956"/>
  <c r="H306"/>
  <c r="G294"/>
  <c r="H294" s="1"/>
  <c r="G22"/>
  <c r="H22" s="1"/>
  <c r="H23"/>
  <c r="G935"/>
  <c r="H936"/>
  <c r="G430"/>
  <c r="H431"/>
  <c r="G19"/>
  <c r="H19" s="1"/>
  <c r="H20"/>
  <c r="G127"/>
  <c r="G421"/>
  <c r="H422"/>
  <c r="G413"/>
  <c r="H414"/>
  <c r="G563"/>
  <c r="H564"/>
  <c r="F1006"/>
  <c r="G1006"/>
  <c r="F953"/>
  <c r="F945" s="1"/>
  <c r="F88"/>
  <c r="F87" s="1"/>
  <c r="F86" s="1"/>
  <c r="F418"/>
  <c r="G88"/>
  <c r="F34"/>
  <c r="F33" s="1"/>
  <c r="F32" s="1"/>
  <c r="F31" s="1"/>
  <c r="G34"/>
  <c r="G115"/>
  <c r="G25"/>
  <c r="F115"/>
  <c r="F25"/>
  <c r="F18" s="1"/>
  <c r="H1006" l="1"/>
  <c r="G412"/>
  <c r="H412" s="1"/>
  <c r="H413"/>
  <c r="G562"/>
  <c r="G420"/>
  <c r="H421"/>
  <c r="G934"/>
  <c r="H935"/>
  <c r="H115"/>
  <c r="G429"/>
  <c r="H430"/>
  <c r="G954"/>
  <c r="H955"/>
  <c r="G33"/>
  <c r="H34"/>
  <c r="G87"/>
  <c r="H88"/>
  <c r="H25"/>
  <c r="G702"/>
  <c r="F702"/>
  <c r="F701" s="1"/>
  <c r="G870"/>
  <c r="F870"/>
  <c r="G868"/>
  <c r="F868"/>
  <c r="G866"/>
  <c r="H866" s="1"/>
  <c r="F866"/>
  <c r="H868" l="1"/>
  <c r="H870"/>
  <c r="G701"/>
  <c r="H701" s="1"/>
  <c r="H702"/>
  <c r="G419"/>
  <c r="H419" s="1"/>
  <c r="H420"/>
  <c r="H954"/>
  <c r="G953"/>
  <c r="G32"/>
  <c r="H33"/>
  <c r="G424"/>
  <c r="H429"/>
  <c r="G86"/>
  <c r="H87"/>
  <c r="G933"/>
  <c r="H934"/>
  <c r="G865"/>
  <c r="F865"/>
  <c r="G932" l="1"/>
  <c r="H933"/>
  <c r="H424"/>
  <c r="G418"/>
  <c r="H418" s="1"/>
  <c r="G945"/>
  <c r="H945" s="1"/>
  <c r="H953"/>
  <c r="G85"/>
  <c r="H86"/>
  <c r="G31"/>
  <c r="H31" s="1"/>
  <c r="H32"/>
  <c r="H865"/>
  <c r="G864"/>
  <c r="F864"/>
  <c r="F863" s="1"/>
  <c r="G969"/>
  <c r="F969"/>
  <c r="F968" s="1"/>
  <c r="F967" s="1"/>
  <c r="F966" s="1"/>
  <c r="F965" s="1"/>
  <c r="G860"/>
  <c r="F860"/>
  <c r="F859" s="1"/>
  <c r="G822"/>
  <c r="F822"/>
  <c r="F821" s="1"/>
  <c r="F820" s="1"/>
  <c r="F819" s="1"/>
  <c r="G821" l="1"/>
  <c r="H822"/>
  <c r="G931"/>
  <c r="H931" s="1"/>
  <c r="H932"/>
  <c r="G968"/>
  <c r="H969"/>
  <c r="G859"/>
  <c r="H859" s="1"/>
  <c r="H860"/>
  <c r="G863"/>
  <c r="H863" s="1"/>
  <c r="H864"/>
  <c r="G854"/>
  <c r="F854"/>
  <c r="F853" s="1"/>
  <c r="F852" s="1"/>
  <c r="F838" s="1"/>
  <c r="G820" l="1"/>
  <c r="H821"/>
  <c r="G967"/>
  <c r="H968"/>
  <c r="G853"/>
  <c r="H854"/>
  <c r="G764"/>
  <c r="G758"/>
  <c r="F758"/>
  <c r="G756"/>
  <c r="F756"/>
  <c r="G797"/>
  <c r="F797"/>
  <c r="F796" s="1"/>
  <c r="G793"/>
  <c r="F793"/>
  <c r="F792" s="1"/>
  <c r="G783"/>
  <c r="F782"/>
  <c r="G779"/>
  <c r="F779"/>
  <c r="F778" s="1"/>
  <c r="F777" s="1"/>
  <c r="F774"/>
  <c r="F773" s="1"/>
  <c r="F772" s="1"/>
  <c r="F771" s="1"/>
  <c r="G774"/>
  <c r="G749"/>
  <c r="F749"/>
  <c r="F748" s="1"/>
  <c r="G744"/>
  <c r="F744"/>
  <c r="F743" s="1"/>
  <c r="G711"/>
  <c r="F711"/>
  <c r="F710" s="1"/>
  <c r="F709" s="1"/>
  <c r="G705"/>
  <c r="F705"/>
  <c r="F704" s="1"/>
  <c r="G692"/>
  <c r="F692"/>
  <c r="F691" s="1"/>
  <c r="H756" l="1"/>
  <c r="G852"/>
  <c r="H853"/>
  <c r="G691"/>
  <c r="H691" s="1"/>
  <c r="H692"/>
  <c r="G710"/>
  <c r="H711"/>
  <c r="G748"/>
  <c r="H748" s="1"/>
  <c r="H749"/>
  <c r="G778"/>
  <c r="H779"/>
  <c r="G792"/>
  <c r="H792" s="1"/>
  <c r="H793"/>
  <c r="G773"/>
  <c r="H774"/>
  <c r="G763"/>
  <c r="H764"/>
  <c r="G966"/>
  <c r="H967"/>
  <c r="G819"/>
  <c r="H819" s="1"/>
  <c r="H820"/>
  <c r="G704"/>
  <c r="H704" s="1"/>
  <c r="H705"/>
  <c r="G743"/>
  <c r="H743" s="1"/>
  <c r="H744"/>
  <c r="G782"/>
  <c r="H782" s="1"/>
  <c r="H783"/>
  <c r="G796"/>
  <c r="H796" s="1"/>
  <c r="H797"/>
  <c r="H758"/>
  <c r="F690"/>
  <c r="F763"/>
  <c r="F762" s="1"/>
  <c r="G755"/>
  <c r="F755"/>
  <c r="F754" s="1"/>
  <c r="F753" s="1"/>
  <c r="F752" s="1"/>
  <c r="F781"/>
  <c r="F776" s="1"/>
  <c r="G742"/>
  <c r="F742"/>
  <c r="H742" l="1"/>
  <c r="G709"/>
  <c r="H709" s="1"/>
  <c r="H710"/>
  <c r="G754"/>
  <c r="H755"/>
  <c r="G965"/>
  <c r="H965" s="1"/>
  <c r="H966"/>
  <c r="G777"/>
  <c r="H777" s="1"/>
  <c r="H778"/>
  <c r="G762"/>
  <c r="H763"/>
  <c r="G772"/>
  <c r="H773"/>
  <c r="G838"/>
  <c r="H838" s="1"/>
  <c r="H852"/>
  <c r="G781"/>
  <c r="H781" s="1"/>
  <c r="G690"/>
  <c r="H690" s="1"/>
  <c r="G776"/>
  <c r="F770"/>
  <c r="F761"/>
  <c r="F760" s="1"/>
  <c r="G674"/>
  <c r="F674"/>
  <c r="G672"/>
  <c r="H672" s="1"/>
  <c r="F672"/>
  <c r="G761" l="1"/>
  <c r="H762"/>
  <c r="G753"/>
  <c r="H754"/>
  <c r="G770"/>
  <c r="H776"/>
  <c r="G771"/>
  <c r="H771" s="1"/>
  <c r="H772"/>
  <c r="H674"/>
  <c r="F671"/>
  <c r="G671"/>
  <c r="G669"/>
  <c r="F669"/>
  <c r="F668" s="1"/>
  <c r="G666"/>
  <c r="H666" s="1"/>
  <c r="F666"/>
  <c r="G664"/>
  <c r="F664"/>
  <c r="G661"/>
  <c r="H661" s="1"/>
  <c r="F661"/>
  <c r="G659"/>
  <c r="F659"/>
  <c r="G653"/>
  <c r="H653" s="1"/>
  <c r="F653"/>
  <c r="G650"/>
  <c r="F650"/>
  <c r="G648"/>
  <c r="H648" s="1"/>
  <c r="F648"/>
  <c r="G646"/>
  <c r="F646"/>
  <c r="G644"/>
  <c r="H644" s="1"/>
  <c r="F644"/>
  <c r="G642"/>
  <c r="F642"/>
  <c r="G634"/>
  <c r="F634"/>
  <c r="F633" s="1"/>
  <c r="F632" s="1"/>
  <c r="F631" s="1"/>
  <c r="F625" s="1"/>
  <c r="G623"/>
  <c r="F623"/>
  <c r="F622" s="1"/>
  <c r="G609"/>
  <c r="H609" s="1"/>
  <c r="F609"/>
  <c r="H770" l="1"/>
  <c r="G633"/>
  <c r="H634"/>
  <c r="G752"/>
  <c r="H752" s="1"/>
  <c r="H753"/>
  <c r="H671"/>
  <c r="G760"/>
  <c r="H760" s="1"/>
  <c r="H761"/>
  <c r="G622"/>
  <c r="H622" s="1"/>
  <c r="H623"/>
  <c r="G668"/>
  <c r="H668" s="1"/>
  <c r="H669"/>
  <c r="H642"/>
  <c r="H646"/>
  <c r="H650"/>
  <c r="H659"/>
  <c r="H664"/>
  <c r="F663"/>
  <c r="F658"/>
  <c r="F652"/>
  <c r="G663"/>
  <c r="H663" s="1"/>
  <c r="G641"/>
  <c r="H641" s="1"/>
  <c r="F641"/>
  <c r="G658"/>
  <c r="G652"/>
  <c r="F621"/>
  <c r="G611"/>
  <c r="F611"/>
  <c r="F608" s="1"/>
  <c r="G606"/>
  <c r="F606"/>
  <c r="F605" s="1"/>
  <c r="G601"/>
  <c r="F601"/>
  <c r="G599"/>
  <c r="G586"/>
  <c r="F586"/>
  <c r="H658" l="1"/>
  <c r="H601"/>
  <c r="G621"/>
  <c r="H621" s="1"/>
  <c r="G608"/>
  <c r="H608" s="1"/>
  <c r="H611"/>
  <c r="G598"/>
  <c r="G632"/>
  <c r="H633"/>
  <c r="H652"/>
  <c r="G605"/>
  <c r="H605" s="1"/>
  <c r="H606"/>
  <c r="H586"/>
  <c r="G640"/>
  <c r="F640"/>
  <c r="G835"/>
  <c r="F835"/>
  <c r="F834" s="1"/>
  <c r="F833" s="1"/>
  <c r="F832" s="1"/>
  <c r="G830"/>
  <c r="F830"/>
  <c r="F829" s="1"/>
  <c r="F828" s="1"/>
  <c r="F827" s="1"/>
  <c r="G817"/>
  <c r="F817"/>
  <c r="F816" s="1"/>
  <c r="G918"/>
  <c r="F918"/>
  <c r="F917" s="1"/>
  <c r="F916" s="1"/>
  <c r="G897"/>
  <c r="F897"/>
  <c r="F896" s="1"/>
  <c r="H817" l="1"/>
  <c r="G631"/>
  <c r="H632"/>
  <c r="G639"/>
  <c r="H640"/>
  <c r="G896"/>
  <c r="H896" s="1"/>
  <c r="H897"/>
  <c r="G834"/>
  <c r="H835"/>
  <c r="G917"/>
  <c r="H918"/>
  <c r="G829"/>
  <c r="H830"/>
  <c r="G585"/>
  <c r="F639"/>
  <c r="F638" s="1"/>
  <c r="F637" s="1"/>
  <c r="F826"/>
  <c r="G625" l="1"/>
  <c r="H625" s="1"/>
  <c r="H631"/>
  <c r="G584"/>
  <c r="G583" s="1"/>
  <c r="G916"/>
  <c r="H916" s="1"/>
  <c r="H917"/>
  <c r="G828"/>
  <c r="H829"/>
  <c r="G833"/>
  <c r="H834"/>
  <c r="H639"/>
  <c r="G638"/>
  <c r="G403"/>
  <c r="F403"/>
  <c r="F402" s="1"/>
  <c r="G400"/>
  <c r="F400"/>
  <c r="F399" s="1"/>
  <c r="G397"/>
  <c r="F397"/>
  <c r="F396" s="1"/>
  <c r="G393"/>
  <c r="F393"/>
  <c r="F392" s="1"/>
  <c r="F391" s="1"/>
  <c r="G380"/>
  <c r="F380"/>
  <c r="F379" s="1"/>
  <c r="F378" s="1"/>
  <c r="G389"/>
  <c r="F389"/>
  <c r="F388" s="1"/>
  <c r="G379" l="1"/>
  <c r="H380"/>
  <c r="G637"/>
  <c r="H637" s="1"/>
  <c r="H638"/>
  <c r="G396"/>
  <c r="H396" s="1"/>
  <c r="H397"/>
  <c r="G402"/>
  <c r="H402" s="1"/>
  <c r="H403"/>
  <c r="G832"/>
  <c r="H832" s="1"/>
  <c r="H833"/>
  <c r="G388"/>
  <c r="H388" s="1"/>
  <c r="H389"/>
  <c r="G392"/>
  <c r="H393"/>
  <c r="G399"/>
  <c r="H399" s="1"/>
  <c r="H400"/>
  <c r="G827"/>
  <c r="H828"/>
  <c r="F395"/>
  <c r="G395" l="1"/>
  <c r="H395" s="1"/>
  <c r="H827"/>
  <c r="G826"/>
  <c r="H826" s="1"/>
  <c r="G391"/>
  <c r="H391" s="1"/>
  <c r="H392"/>
  <c r="G378"/>
  <c r="H378" s="1"/>
  <c r="H379"/>
  <c r="G1004"/>
  <c r="F1004"/>
  <c r="F1003" s="1"/>
  <c r="F1002" s="1"/>
  <c r="F1001" s="1"/>
  <c r="G1003" l="1"/>
  <c r="H1004"/>
  <c r="G993"/>
  <c r="F993"/>
  <c r="G996"/>
  <c r="F996"/>
  <c r="F995" s="1"/>
  <c r="H993" l="1"/>
  <c r="G1002"/>
  <c r="H1003"/>
  <c r="G995"/>
  <c r="H995" s="1"/>
  <c r="H996"/>
  <c r="I30"/>
  <c r="G1001" l="1"/>
  <c r="H1001" s="1"/>
  <c r="H1002"/>
  <c r="G536"/>
  <c r="F536"/>
  <c r="F535" s="1"/>
  <c r="F534" s="1"/>
  <c r="G535" l="1"/>
  <c r="H536"/>
  <c r="G486"/>
  <c r="F486"/>
  <c r="F485" s="1"/>
  <c r="G534" l="1"/>
  <c r="H534" s="1"/>
  <c r="H535"/>
  <c r="G485"/>
  <c r="H485" s="1"/>
  <c r="H486"/>
  <c r="G69"/>
  <c r="H69" s="1"/>
  <c r="F69"/>
  <c r="G67"/>
  <c r="H67" s="1"/>
  <c r="F67"/>
  <c r="G66" l="1"/>
  <c r="G147"/>
  <c r="H147" s="1"/>
  <c r="F147"/>
  <c r="G145"/>
  <c r="F145"/>
  <c r="F43"/>
  <c r="H43" s="1"/>
  <c r="F45"/>
  <c r="H45" s="1"/>
  <c r="H145" l="1"/>
  <c r="G311"/>
  <c r="F311"/>
  <c r="F310" s="1"/>
  <c r="F293" s="1"/>
  <c r="G42"/>
  <c r="G310" l="1"/>
  <c r="H311"/>
  <c r="F599"/>
  <c r="G293" l="1"/>
  <c r="H293" s="1"/>
  <c r="H310"/>
  <c r="F598"/>
  <c r="H599"/>
  <c r="G41"/>
  <c r="G40" l="1"/>
  <c r="F585"/>
  <c r="H598"/>
  <c r="F42"/>
  <c r="F41" l="1"/>
  <c r="H42"/>
  <c r="G39"/>
  <c r="F584"/>
  <c r="H585"/>
  <c r="F862"/>
  <c r="F837" s="1"/>
  <c r="F40" l="1"/>
  <c r="H41"/>
  <c r="F583"/>
  <c r="H583" s="1"/>
  <c r="H584"/>
  <c r="F290"/>
  <c r="F289" s="1"/>
  <c r="F288" s="1"/>
  <c r="F39" l="1"/>
  <c r="H39" s="1"/>
  <c r="H40"/>
  <c r="G483"/>
  <c r="F483"/>
  <c r="F482" s="1"/>
  <c r="F481" s="1"/>
  <c r="G482" l="1"/>
  <c r="H483"/>
  <c r="G377"/>
  <c r="F377"/>
  <c r="H377" l="1"/>
  <c r="G481"/>
  <c r="H481" s="1"/>
  <c r="H482"/>
  <c r="I159"/>
  <c r="I158" s="1"/>
  <c r="G160"/>
  <c r="F160"/>
  <c r="F159" s="1"/>
  <c r="G159" l="1"/>
  <c r="H159" s="1"/>
  <c r="H160"/>
  <c r="I1028"/>
  <c r="I1027" s="1"/>
  <c r="I231" l="1"/>
  <c r="F292" l="1"/>
  <c r="G292"/>
  <c r="G518"/>
  <c r="F518"/>
  <c r="F517" s="1"/>
  <c r="F516" s="1"/>
  <c r="F515" s="1"/>
  <c r="G517" l="1"/>
  <c r="H518"/>
  <c r="H292"/>
  <c r="G359"/>
  <c r="F359"/>
  <c r="F358" s="1"/>
  <c r="G516" l="1"/>
  <c r="H517"/>
  <c r="G358"/>
  <c r="H359"/>
  <c r="F357"/>
  <c r="G515" l="1"/>
  <c r="H515" s="1"/>
  <c r="H516"/>
  <c r="G357"/>
  <c r="H357" s="1"/>
  <c r="H358"/>
  <c r="F815"/>
  <c r="G816"/>
  <c r="G1016"/>
  <c r="F1016"/>
  <c r="F1015" s="1"/>
  <c r="F1014" s="1"/>
  <c r="G815" l="1"/>
  <c r="H815" s="1"/>
  <c r="H816"/>
  <c r="G1015"/>
  <c r="H1016"/>
  <c r="I88"/>
  <c r="G1014" l="1"/>
  <c r="H1014" s="1"/>
  <c r="H1015"/>
  <c r="F125"/>
  <c r="F128"/>
  <c r="G454"/>
  <c r="F454"/>
  <c r="F453" s="1"/>
  <c r="F452" s="1"/>
  <c r="F451" s="1"/>
  <c r="F450" s="1"/>
  <c r="G453" l="1"/>
  <c r="H454"/>
  <c r="F127"/>
  <c r="H127" s="1"/>
  <c r="H128"/>
  <c r="G231"/>
  <c r="F231"/>
  <c r="G366"/>
  <c r="F366"/>
  <c r="G550"/>
  <c r="F550"/>
  <c r="G548"/>
  <c r="F548"/>
  <c r="F547" s="1"/>
  <c r="G532"/>
  <c r="F532"/>
  <c r="F531" s="1"/>
  <c r="F523" s="1"/>
  <c r="G386"/>
  <c r="F386"/>
  <c r="F385" s="1"/>
  <c r="G351"/>
  <c r="F351"/>
  <c r="G345"/>
  <c r="F345"/>
  <c r="G343"/>
  <c r="F343"/>
  <c r="F342" s="1"/>
  <c r="G340"/>
  <c r="F340"/>
  <c r="F339" s="1"/>
  <c r="G337"/>
  <c r="F337"/>
  <c r="F336" s="1"/>
  <c r="G330"/>
  <c r="F330"/>
  <c r="F329" s="1"/>
  <c r="G178"/>
  <c r="F178"/>
  <c r="F177" s="1"/>
  <c r="G114"/>
  <c r="F114"/>
  <c r="G217"/>
  <c r="F217"/>
  <c r="F216" s="1"/>
  <c r="G165"/>
  <c r="F165"/>
  <c r="F164" s="1"/>
  <c r="I825"/>
  <c r="H345" l="1"/>
  <c r="H351"/>
  <c r="H550"/>
  <c r="H231"/>
  <c r="H114"/>
  <c r="G216"/>
  <c r="H216" s="1"/>
  <c r="H217"/>
  <c r="G177"/>
  <c r="H177" s="1"/>
  <c r="H178"/>
  <c r="G336"/>
  <c r="H336" s="1"/>
  <c r="H337"/>
  <c r="G164"/>
  <c r="H164" s="1"/>
  <c r="H165"/>
  <c r="G329"/>
  <c r="H329" s="1"/>
  <c r="H330"/>
  <c r="G339"/>
  <c r="H339" s="1"/>
  <c r="H340"/>
  <c r="G385"/>
  <c r="H385" s="1"/>
  <c r="H386"/>
  <c r="G547"/>
  <c r="H547" s="1"/>
  <c r="H548"/>
  <c r="G363"/>
  <c r="H366"/>
  <c r="G342"/>
  <c r="H342" s="1"/>
  <c r="H343"/>
  <c r="G531"/>
  <c r="H532"/>
  <c r="G452"/>
  <c r="H453"/>
  <c r="F328"/>
  <c r="F158"/>
  <c r="F540"/>
  <c r="F539" s="1"/>
  <c r="F363"/>
  <c r="F384"/>
  <c r="F383" s="1"/>
  <c r="F522"/>
  <c r="F66"/>
  <c r="H66" s="1"/>
  <c r="G18"/>
  <c r="H18" s="1"/>
  <c r="F144"/>
  <c r="F143" s="1"/>
  <c r="G144"/>
  <c r="G540" l="1"/>
  <c r="G539" s="1"/>
  <c r="H539" s="1"/>
  <c r="G158"/>
  <c r="H158" s="1"/>
  <c r="G384"/>
  <c r="H384" s="1"/>
  <c r="G523"/>
  <c r="H523" s="1"/>
  <c r="H531"/>
  <c r="G362"/>
  <c r="H363"/>
  <c r="G328"/>
  <c r="H328" s="1"/>
  <c r="G383"/>
  <c r="H383" s="1"/>
  <c r="G143"/>
  <c r="H143" s="1"/>
  <c r="H144"/>
  <c r="G451"/>
  <c r="H452"/>
  <c r="F362"/>
  <c r="F356" s="1"/>
  <c r="F521"/>
  <c r="G61"/>
  <c r="F61"/>
  <c r="F58" s="1"/>
  <c r="F57" s="1"/>
  <c r="G522" l="1"/>
  <c r="H522" s="1"/>
  <c r="H540"/>
  <c r="G58"/>
  <c r="H61"/>
  <c r="H362"/>
  <c r="G356"/>
  <c r="G450"/>
  <c r="H450" s="1"/>
  <c r="H451"/>
  <c r="F355"/>
  <c r="G57" l="1"/>
  <c r="H57" s="1"/>
  <c r="H58"/>
  <c r="G355"/>
  <c r="H355" s="1"/>
  <c r="H356"/>
  <c r="I641"/>
  <c r="G471" l="1"/>
  <c r="F471"/>
  <c r="F470" s="1"/>
  <c r="F469" s="1"/>
  <c r="G410"/>
  <c r="F410"/>
  <c r="F409" s="1"/>
  <c r="G290"/>
  <c r="G498"/>
  <c r="F498"/>
  <c r="F497" s="1"/>
  <c r="G1021"/>
  <c r="F1021"/>
  <c r="F1020" s="1"/>
  <c r="F1019" s="1"/>
  <c r="F1018" s="1"/>
  <c r="I991"/>
  <c r="G992"/>
  <c r="F992"/>
  <c r="F991" s="1"/>
  <c r="G289" l="1"/>
  <c r="H290"/>
  <c r="G497"/>
  <c r="H497" s="1"/>
  <c r="H498"/>
  <c r="G409"/>
  <c r="H409" s="1"/>
  <c r="H410"/>
  <c r="G470"/>
  <c r="H471"/>
  <c r="G991"/>
  <c r="H991" s="1"/>
  <c r="H992"/>
  <c r="G1020"/>
  <c r="H1021"/>
  <c r="F990"/>
  <c r="F989" s="1"/>
  <c r="G288" l="1"/>
  <c r="H288" s="1"/>
  <c r="H289"/>
  <c r="G469"/>
  <c r="H469" s="1"/>
  <c r="H470"/>
  <c r="G1019"/>
  <c r="H1020"/>
  <c r="G990"/>
  <c r="F468"/>
  <c r="F462" s="1"/>
  <c r="G468"/>
  <c r="I744"/>
  <c r="G462" l="1"/>
  <c r="H462" s="1"/>
  <c r="H468"/>
  <c r="G1018"/>
  <c r="H1018" s="1"/>
  <c r="H1019"/>
  <c r="G989"/>
  <c r="H989" s="1"/>
  <c r="H990"/>
  <c r="I636"/>
  <c r="G928" l="1"/>
  <c r="F928"/>
  <c r="F927" s="1"/>
  <c r="F926" s="1"/>
  <c r="G814"/>
  <c r="F814"/>
  <c r="F813" s="1"/>
  <c r="F769" s="1"/>
  <c r="F911"/>
  <c r="H911" s="1"/>
  <c r="F907"/>
  <c r="H907" s="1"/>
  <c r="G904"/>
  <c r="F904"/>
  <c r="F903" s="1"/>
  <c r="F902" s="1"/>
  <c r="G891"/>
  <c r="F891"/>
  <c r="F890" s="1"/>
  <c r="F889" s="1"/>
  <c r="G883"/>
  <c r="F883"/>
  <c r="F882" s="1"/>
  <c r="G890" l="1"/>
  <c r="H891"/>
  <c r="G927"/>
  <c r="H928"/>
  <c r="G813"/>
  <c r="H814"/>
  <c r="G882"/>
  <c r="H882" s="1"/>
  <c r="H883"/>
  <c r="G903"/>
  <c r="H904"/>
  <c r="F881"/>
  <c r="F880" s="1"/>
  <c r="G906"/>
  <c r="F906"/>
  <c r="F901" s="1"/>
  <c r="F888"/>
  <c r="F925"/>
  <c r="H906" l="1"/>
  <c r="G889"/>
  <c r="H890"/>
  <c r="G902"/>
  <c r="H902" s="1"/>
  <c r="H903"/>
  <c r="H813"/>
  <c r="G769"/>
  <c r="G926"/>
  <c r="H927"/>
  <c r="G881"/>
  <c r="F879"/>
  <c r="F878" s="1"/>
  <c r="I660"/>
  <c r="H926" l="1"/>
  <c r="G925"/>
  <c r="H925" s="1"/>
  <c r="G901"/>
  <c r="H901" s="1"/>
  <c r="G880"/>
  <c r="H881"/>
  <c r="H889"/>
  <c r="G888"/>
  <c r="H888" s="1"/>
  <c r="H769"/>
  <c r="I570"/>
  <c r="H880" l="1"/>
  <c r="G879"/>
  <c r="G620"/>
  <c r="G878" l="1"/>
  <c r="H879"/>
  <c r="G619"/>
  <c r="F620"/>
  <c r="F619" s="1"/>
  <c r="G862"/>
  <c r="G825"/>
  <c r="F825"/>
  <c r="H825" l="1"/>
  <c r="G877"/>
  <c r="H878"/>
  <c r="G837"/>
  <c r="H837" s="1"/>
  <c r="H862"/>
  <c r="H619"/>
  <c r="H620"/>
  <c r="F582"/>
  <c r="F581" s="1"/>
  <c r="G582" l="1"/>
  <c r="F461"/>
  <c r="G461"/>
  <c r="H582" l="1"/>
  <c r="G581"/>
  <c r="H581" s="1"/>
  <c r="H461"/>
  <c r="G502"/>
  <c r="F502"/>
  <c r="F501" s="1"/>
  <c r="F500" s="1"/>
  <c r="G501" l="1"/>
  <c r="H502"/>
  <c r="G322"/>
  <c r="F322"/>
  <c r="F321" s="1"/>
  <c r="F320" s="1"/>
  <c r="G496"/>
  <c r="F496"/>
  <c r="F495" s="1"/>
  <c r="F494" s="1"/>
  <c r="F448"/>
  <c r="F447" s="1"/>
  <c r="G448"/>
  <c r="G495" l="1"/>
  <c r="H496"/>
  <c r="G500"/>
  <c r="H500" s="1"/>
  <c r="H501"/>
  <c r="G321"/>
  <c r="H321" s="1"/>
  <c r="H322"/>
  <c r="G447"/>
  <c r="H447" s="1"/>
  <c r="H448"/>
  <c r="G521"/>
  <c r="H521" s="1"/>
  <c r="F443"/>
  <c r="F442" s="1"/>
  <c r="G506"/>
  <c r="F506"/>
  <c r="F493" s="1"/>
  <c r="F563"/>
  <c r="G443" l="1"/>
  <c r="G442" s="1"/>
  <c r="G494"/>
  <c r="H494" s="1"/>
  <c r="H495"/>
  <c r="F562"/>
  <c r="H562" s="1"/>
  <c r="H563"/>
  <c r="H506"/>
  <c r="F441"/>
  <c r="F434" s="1"/>
  <c r="H443" l="1"/>
  <c r="G441"/>
  <c r="H442"/>
  <c r="G493"/>
  <c r="H493" s="1"/>
  <c r="F433"/>
  <c r="G434" l="1"/>
  <c r="H441"/>
  <c r="G408"/>
  <c r="F408"/>
  <c r="F407" s="1"/>
  <c r="F406" s="1"/>
  <c r="H434" l="1"/>
  <c r="G433"/>
  <c r="H433" s="1"/>
  <c r="G407"/>
  <c r="H408"/>
  <c r="F405"/>
  <c r="G406" l="1"/>
  <c r="H407"/>
  <c r="F877"/>
  <c r="H877" s="1"/>
  <c r="H406" l="1"/>
  <c r="G405"/>
  <c r="H405" s="1"/>
  <c r="G1046"/>
  <c r="F1046"/>
  <c r="F1045" s="1"/>
  <c r="F1044" s="1"/>
  <c r="G964"/>
  <c r="F964"/>
  <c r="G943"/>
  <c r="F943"/>
  <c r="F942" s="1"/>
  <c r="F941" s="1"/>
  <c r="F940" s="1"/>
  <c r="F939" s="1"/>
  <c r="F938" s="1"/>
  <c r="H964" l="1"/>
  <c r="G942"/>
  <c r="H943"/>
  <c r="G1045"/>
  <c r="H1046"/>
  <c r="G988"/>
  <c r="F988"/>
  <c r="H988" l="1"/>
  <c r="G941"/>
  <c r="H942"/>
  <c r="G1044"/>
  <c r="H1044" s="1"/>
  <c r="H1045"/>
  <c r="F930"/>
  <c r="G1013"/>
  <c r="F1013"/>
  <c r="F1012" s="1"/>
  <c r="G376"/>
  <c r="F376"/>
  <c r="H376" l="1"/>
  <c r="G940"/>
  <c r="H941"/>
  <c r="G1012"/>
  <c r="H1013"/>
  <c r="G320"/>
  <c r="F319"/>
  <c r="G287"/>
  <c r="F287"/>
  <c r="F286" s="1"/>
  <c r="F285" s="1"/>
  <c r="G221"/>
  <c r="F221"/>
  <c r="G215"/>
  <c r="F215"/>
  <c r="F214" s="1"/>
  <c r="F213" s="1"/>
  <c r="F212" s="1"/>
  <c r="F211" s="1"/>
  <c r="H221" l="1"/>
  <c r="G286"/>
  <c r="H287"/>
  <c r="G319"/>
  <c r="H319" s="1"/>
  <c r="H320"/>
  <c r="G939"/>
  <c r="H940"/>
  <c r="G214"/>
  <c r="H215"/>
  <c r="G987"/>
  <c r="H1012"/>
  <c r="F327"/>
  <c r="F326" s="1"/>
  <c r="F325" s="1"/>
  <c r="G327"/>
  <c r="F318"/>
  <c r="F317" s="1"/>
  <c r="G318"/>
  <c r="F220"/>
  <c r="G220"/>
  <c r="G149"/>
  <c r="H149" s="1"/>
  <c r="F149"/>
  <c r="G285" l="1"/>
  <c r="H285" s="1"/>
  <c r="H286"/>
  <c r="G317"/>
  <c r="H317" s="1"/>
  <c r="H318"/>
  <c r="G213"/>
  <c r="H214"/>
  <c r="G938"/>
  <c r="H939"/>
  <c r="G326"/>
  <c r="H327"/>
  <c r="H220"/>
  <c r="F219"/>
  <c r="G219"/>
  <c r="G212" l="1"/>
  <c r="H213"/>
  <c r="G325"/>
  <c r="H325" s="1"/>
  <c r="H326"/>
  <c r="H938"/>
  <c r="G930"/>
  <c r="H930" s="1"/>
  <c r="H219"/>
  <c r="G191"/>
  <c r="F191"/>
  <c r="F185" s="1"/>
  <c r="G211" l="1"/>
  <c r="H211" s="1"/>
  <c r="H212"/>
  <c r="G185"/>
  <c r="H185" s="1"/>
  <c r="H191"/>
  <c r="F157"/>
  <c r="G157"/>
  <c r="H157" l="1"/>
  <c r="F987"/>
  <c r="H987" s="1"/>
  <c r="G375" l="1"/>
  <c r="F375"/>
  <c r="F284" s="1"/>
  <c r="G284" l="1"/>
  <c r="H284" s="1"/>
  <c r="H375"/>
  <c r="G125"/>
  <c r="F124"/>
  <c r="F123" s="1"/>
  <c r="F122" s="1"/>
  <c r="G124" l="1"/>
  <c r="H125"/>
  <c r="G17"/>
  <c r="G56"/>
  <c r="G104"/>
  <c r="F104"/>
  <c r="H104" l="1"/>
  <c r="G123"/>
  <c r="H124"/>
  <c r="G55"/>
  <c r="G103"/>
  <c r="F103"/>
  <c r="F102" s="1"/>
  <c r="F101" s="1"/>
  <c r="F85" s="1"/>
  <c r="H85" s="1"/>
  <c r="G12"/>
  <c r="F1029"/>
  <c r="G1029"/>
  <c r="F196"/>
  <c r="G196"/>
  <c r="G122" l="1"/>
  <c r="H122" s="1"/>
  <c r="H123"/>
  <c r="G102"/>
  <c r="H103"/>
  <c r="G11"/>
  <c r="H1029"/>
  <c r="H196"/>
  <c r="G1028"/>
  <c r="F1028"/>
  <c r="F1027" s="1"/>
  <c r="G65"/>
  <c r="F47"/>
  <c r="F48"/>
  <c r="G47"/>
  <c r="G48"/>
  <c r="G138"/>
  <c r="F138"/>
  <c r="F137" s="1"/>
  <c r="G137" l="1"/>
  <c r="H138"/>
  <c r="G10"/>
  <c r="G1027"/>
  <c r="H1027" s="1"/>
  <c r="H1028"/>
  <c r="G101"/>
  <c r="H101" s="1"/>
  <c r="H102"/>
  <c r="H47"/>
  <c r="H48"/>
  <c r="G64"/>
  <c r="F134"/>
  <c r="F133" s="1"/>
  <c r="F132" s="1"/>
  <c r="F131" s="1"/>
  <c r="F130" s="1"/>
  <c r="F17"/>
  <c r="H17" s="1"/>
  <c r="F65"/>
  <c r="H65" s="1"/>
  <c r="G134" l="1"/>
  <c r="H137"/>
  <c r="G63"/>
  <c r="F64"/>
  <c r="F63" s="1"/>
  <c r="F12"/>
  <c r="F56"/>
  <c r="G30" l="1"/>
  <c r="H63"/>
  <c r="G133"/>
  <c r="H134"/>
  <c r="F11"/>
  <c r="H12"/>
  <c r="F55"/>
  <c r="H55" s="1"/>
  <c r="H56"/>
  <c r="H64"/>
  <c r="F30"/>
  <c r="H30" l="1"/>
  <c r="F10"/>
  <c r="H10" s="1"/>
  <c r="H11"/>
  <c r="G132"/>
  <c r="H133"/>
  <c r="F9"/>
  <c r="F1052" s="1"/>
  <c r="G131" l="1"/>
  <c r="H132"/>
  <c r="G130" l="1"/>
  <c r="H131"/>
  <c r="H130" l="1"/>
  <c r="G9"/>
  <c r="G1052" l="1"/>
  <c r="H1052" s="1"/>
  <c r="H9"/>
</calcChain>
</file>

<file path=xl/sharedStrings.xml><?xml version="1.0" encoding="utf-8"?>
<sst xmlns="http://schemas.openxmlformats.org/spreadsheetml/2006/main" count="3625" uniqueCount="874">
  <si>
    <t>&lt;caption&gt;</t>
  </si>
  <si>
    <t>Бюджет: &lt;Бюджет&gt;</t>
  </si>
  <si>
    <t>Финансовый орган, обслуживающий данный бюджет: &lt;ФО&gt;</t>
  </si>
  <si>
    <t>Наименование</t>
  </si>
  <si>
    <t>Код главы</t>
  </si>
  <si>
    <t>РзПр</t>
  </si>
  <si>
    <t>ЦСР</t>
  </si>
  <si>
    <t>ВР</t>
  </si>
  <si>
    <t>I Год</t>
  </si>
  <si>
    <t>II Год</t>
  </si>
  <si>
    <t>III Год</t>
  </si>
  <si>
    <t>&lt;ColNumber&gt;</t>
  </si>
  <si>
    <t>&lt;ГРБСИмя&gt;</t>
  </si>
  <si>
    <t>&lt;ГРБС&gt;</t>
  </si>
  <si>
    <t>&lt;Год1&gt;</t>
  </si>
  <si>
    <t>&lt;Год2&gt;</t>
  </si>
  <si>
    <t>&lt;Год3&gt;</t>
  </si>
  <si>
    <t>&lt;ФКРИмя_ХХ00&gt;</t>
  </si>
  <si>
    <t>&lt;ФКР_ХХ00&gt;</t>
  </si>
  <si>
    <t>&lt;ФКРИмя_ХХХХ&gt;</t>
  </si>
  <si>
    <t>&lt;ФКР_ХХХХ&gt;</t>
  </si>
  <si>
    <t>&lt;ЦСРИмя_ХХ00000000&gt;</t>
  </si>
  <si>
    <t>&lt;ЦСР_ХХ00000000&gt;</t>
  </si>
  <si>
    <t>&lt;ЦСРИмя_ХХХ0000000&gt;</t>
  </si>
  <si>
    <t>&lt;ЦСР_ХХХ0000000&gt;</t>
  </si>
  <si>
    <t>&lt;ЦСРИмя_ХХХХХ00000&gt;</t>
  </si>
  <si>
    <t>&lt;ЦСР_ХХХХХ00000&gt;</t>
  </si>
  <si>
    <t>&lt;ЦСРИмя_ХХХХХХХХХХ&gt;</t>
  </si>
  <si>
    <t>&lt;ЦСР_ХХХХХХХХХХ&gt;</t>
  </si>
  <si>
    <t>&lt;ВРИмя&gt;</t>
  </si>
  <si>
    <t>&lt;ВР&gt;</t>
  </si>
  <si>
    <t xml:space="preserve">ИТОГО  </t>
  </si>
  <si>
    <t>Ответственный исполнитель</t>
  </si>
  <si>
    <t>&lt;ДолжностьИсполнителя&gt;</t>
  </si>
  <si>
    <t>&lt;ИмяИсполнителя&gt;</t>
  </si>
  <si>
    <t>&lt;ТелефонИсполнителя&gt;</t>
  </si>
  <si>
    <t>(должность)</t>
  </si>
  <si>
    <t>(подпись)</t>
  </si>
  <si>
    <t>(расшифровка подписи)</t>
  </si>
  <si>
    <t>(телефон)</t>
  </si>
  <si>
    <t>&lt;НаДату&gt;</t>
  </si>
  <si>
    <t>СубКОСГУ</t>
  </si>
  <si>
    <t>&lt;СубЭКРИмя&gt;</t>
  </si>
  <si>
    <t>&lt;СубЭКР&gt;</t>
  </si>
  <si>
    <t>Единица измерения: &lt;sumFormat&gt;</t>
  </si>
  <si>
    <t>&lt;АналитическийКлассификатор1&gt;</t>
  </si>
  <si>
    <t>&lt;clsAnalityc1&gt;</t>
  </si>
  <si>
    <t xml:space="preserve"> </t>
  </si>
  <si>
    <t>&lt;clsAnalityc3&gt;</t>
  </si>
  <si>
    <t>&lt;АналитИстИмя1&gt;</t>
  </si>
  <si>
    <t>&lt;АналитИстИмя3&gt;</t>
  </si>
  <si>
    <t>&lt;АналитическийКлассификатор3&gt;</t>
  </si>
  <si>
    <t>&lt;clsAnalityc2&gt;</t>
  </si>
  <si>
    <t>&lt;АналитическийКлассификатор2&gt;</t>
  </si>
  <si>
    <t>&lt;АналитИстИмя2&gt;</t>
  </si>
  <si>
    <t>&lt;ВР1Имя&gt;</t>
  </si>
  <si>
    <t>&lt;ВР2Имя&gt;</t>
  </si>
  <si>
    <t>&lt;ВР1&gt;</t>
  </si>
  <si>
    <t>&lt;ВР2&gt;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</si>
  <si>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</si>
  <si>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</si>
  <si>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</si>
  <si>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</si>
  <si>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</si>
  <si>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</si>
  <si>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</si>
  <si>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</si>
  <si>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</si>
  <si>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</si>
  <si>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</si>
  <si>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</si>
  <si>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</si>
  <si>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</si>
  <si>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</si>
  <si>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</si>
  <si>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</si>
  <si>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</si>
  <si>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</si>
  <si>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Резервные средства</t>
  </si>
  <si>
    <t>870</t>
  </si>
  <si>
    <t>Другие общегосударственные вопросы</t>
  </si>
  <si>
    <t>Расходы на выплаты персоналу казенных учреждений</t>
  </si>
  <si>
    <t>110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</si>
  <si>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</si>
  <si>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</si>
  <si>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</si>
  <si>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</si>
  <si>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</si>
  <si>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</si>
  <si>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</si>
  <si>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</si>
  <si>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</si>
  <si>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</si>
  <si>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</si>
  <si>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</si>
  <si>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</si>
  <si>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Субсидии автономным учреждениям</t>
  </si>
  <si>
    <t>620</t>
  </si>
  <si>
    <t>Другие вопросы в области национальной экономики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</si>
  <si>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</si>
  <si>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ЖИЛИЩНО-КОММУНАЛЬНОЕ ХОЗЯЙСТВО</t>
  </si>
  <si>
    <t>Жилищное хозяйство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</si>
  <si>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</si>
  <si>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</si>
  <si>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</si>
  <si>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</si>
  <si>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</si>
  <si>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</si>
  <si>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</si>
  <si>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</si>
  <si>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</si>
  <si>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</si>
  <si>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Подпрограмма "Общее образование"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</si>
  <si>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</si>
  <si>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</si>
  <si>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</si>
  <si>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</si>
  <si>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Дополнительное образование детей</t>
  </si>
  <si>
    <t>Молодежная политика</t>
  </si>
  <si>
    <t>Другие вопросы в области образования</t>
  </si>
  <si>
    <t>Обеспечивающая подпрограмма</t>
  </si>
  <si>
    <t>КУЛЬТУРА, КИНЕМАТОГРАФИЯ</t>
  </si>
  <si>
    <t>Культура</t>
  </si>
  <si>
    <t>Стипендии</t>
  </si>
  <si>
    <t>340</t>
  </si>
  <si>
    <t>630</t>
  </si>
  <si>
    <t>СОЦИАЛЬНАЯ ПОЛИТИКА</t>
  </si>
  <si>
    <t>Пенсионное обеспечение</t>
  </si>
  <si>
    <t>Социальное обеспечение населения</t>
  </si>
  <si>
    <t>Реализация мероприятий по обеспечению жильем молодых семей</t>
  </si>
  <si>
    <t>Публичные нормативные социальные выплаты гражданам</t>
  </si>
  <si>
    <t>Охрана семьи и детства</t>
  </si>
  <si>
    <t>ФИЗИЧЕСКАЯ КУЛЬТУРА И СПОРТ</t>
  </si>
  <si>
    <t>Физическая культура</t>
  </si>
  <si>
    <t>Спорт высших достижений</t>
  </si>
  <si>
    <t>Обслуживание государственного (муниципального) долга</t>
  </si>
  <si>
    <t>Обслуживание муниципального долга</t>
  </si>
  <si>
    <t>тыс. руб.</t>
  </si>
  <si>
    <t xml:space="preserve">Субсидии бюджетным учреждениям </t>
  </si>
  <si>
    <t>Коды классификации расходов бюджета</t>
  </si>
  <si>
    <t>Целевая статья</t>
  </si>
  <si>
    <t>Вид расходов</t>
  </si>
  <si>
    <t>09 0 00 00000</t>
  </si>
  <si>
    <t>10 0 00 00000</t>
  </si>
  <si>
    <t>07 0 00 00000</t>
  </si>
  <si>
    <t>99 0 00 00000</t>
  </si>
  <si>
    <t>01 0 00 00000</t>
  </si>
  <si>
    <t>11 0 00 00000</t>
  </si>
  <si>
    <t>11 3 00 00000</t>
  </si>
  <si>
    <t>04 0 00 00000</t>
  </si>
  <si>
    <t>04 1 00 00000</t>
  </si>
  <si>
    <t>09 2 00 00000</t>
  </si>
  <si>
    <t>09 2 01 00000</t>
  </si>
  <si>
    <t>95 0 00 00000</t>
  </si>
  <si>
    <t>02 0 00 00000</t>
  </si>
  <si>
    <t>10 1 02 00000</t>
  </si>
  <si>
    <t>13 0 00 00000</t>
  </si>
  <si>
    <t>13 1 00 00000</t>
  </si>
  <si>
    <t>13 1 01 00000</t>
  </si>
  <si>
    <t>15 0 00 00000</t>
  </si>
  <si>
    <t>15 1 00 00000</t>
  </si>
  <si>
    <t>16 0 00 00000</t>
  </si>
  <si>
    <t>06 0 00 00000</t>
  </si>
  <si>
    <t>06 4 00 00000</t>
  </si>
  <si>
    <t>06 4 01 00000</t>
  </si>
  <si>
    <t>05 0 00 00000</t>
  </si>
  <si>
    <t>05 3 00 00000</t>
  </si>
  <si>
    <t>08 0 00 00000</t>
  </si>
  <si>
    <t>08 1 00 00000</t>
  </si>
  <si>
    <t>15 2 00 00000</t>
  </si>
  <si>
    <t>08 1 01 00000</t>
  </si>
  <si>
    <t>14 0 00 00000</t>
  </si>
  <si>
    <t>08 3 00 00000</t>
  </si>
  <si>
    <t>08 3 01 00000</t>
  </si>
  <si>
    <t>12 0 00 00000</t>
  </si>
  <si>
    <t>12 1 00 00000</t>
  </si>
  <si>
    <t>08 1 02 00000</t>
  </si>
  <si>
    <t>08 1 04 00000</t>
  </si>
  <si>
    <t>08 1 05 00000</t>
  </si>
  <si>
    <t>02 2 00 00000</t>
  </si>
  <si>
    <t>02 2 01 00000</t>
  </si>
  <si>
    <t>02 3 00 00000</t>
  </si>
  <si>
    <t>02 3 01 00000</t>
  </si>
  <si>
    <t>02 4 00 00000</t>
  </si>
  <si>
    <t>03 0 00 00000</t>
  </si>
  <si>
    <t>03 1 00 00000</t>
  </si>
  <si>
    <t>03 2 00 00000</t>
  </si>
  <si>
    <t>04 2 00 00000</t>
  </si>
  <si>
    <t>05 3 01 00000</t>
  </si>
  <si>
    <t>12 5 00 00000</t>
  </si>
  <si>
    <t>12 5 01 00000</t>
  </si>
  <si>
    <t>Федеральный проект «Формирование комфортной городской среды»</t>
  </si>
  <si>
    <t xml:space="preserve">Непрограммные расходы бюджета </t>
  </si>
  <si>
    <t>15 1 02 00000</t>
  </si>
  <si>
    <t>РП</t>
  </si>
  <si>
    <t>0102</t>
  </si>
  <si>
    <t>0103</t>
  </si>
  <si>
    <t>0104</t>
  </si>
  <si>
    <t>0106</t>
  </si>
  <si>
    <t>0111</t>
  </si>
  <si>
    <t>0113</t>
  </si>
  <si>
    <t>0204</t>
  </si>
  <si>
    <t>0309</t>
  </si>
  <si>
    <t>0314</t>
  </si>
  <si>
    <t>0405</t>
  </si>
  <si>
    <t>0408</t>
  </si>
  <si>
    <t>0409</t>
  </si>
  <si>
    <t>0410</t>
  </si>
  <si>
    <t>0412</t>
  </si>
  <si>
    <t>0501</t>
  </si>
  <si>
    <t>0502</t>
  </si>
  <si>
    <t>0503</t>
  </si>
  <si>
    <t>0605</t>
  </si>
  <si>
    <t>0701</t>
  </si>
  <si>
    <t>0702</t>
  </si>
  <si>
    <t>0703</t>
  </si>
  <si>
    <t>0707</t>
  </si>
  <si>
    <t>0709</t>
  </si>
  <si>
    <t>0801</t>
  </si>
  <si>
    <t>1001</t>
  </si>
  <si>
    <t>1003</t>
  </si>
  <si>
    <t>1004</t>
  </si>
  <si>
    <t>1101</t>
  </si>
  <si>
    <t>1103</t>
  </si>
  <si>
    <t>1301</t>
  </si>
  <si>
    <t>тип средств</t>
  </si>
  <si>
    <t>Функционирование высшего должностного лица</t>
  </si>
  <si>
    <t xml:space="preserve">Обеспечивающая подпрограмма   </t>
  </si>
  <si>
    <t>12 5 01 00110</t>
  </si>
  <si>
    <t>Руководство и управление в сфере установленных функций органов местного самоуправления</t>
  </si>
  <si>
    <t xml:space="preserve">Председатель представительного органа местного самоуправления </t>
  </si>
  <si>
    <t>95 0 00 00010</t>
  </si>
  <si>
    <t>95 0 00 00020</t>
  </si>
  <si>
    <t>Расходы на содержание представительного органа муниципального образования</t>
  </si>
  <si>
    <t>95 0 00 00030</t>
  </si>
  <si>
    <t>900100</t>
  </si>
  <si>
    <t>Обеспечение деятельности администрации</t>
  </si>
  <si>
    <t>12 5 01 00120</t>
  </si>
  <si>
    <t>10 8 00 00000</t>
  </si>
  <si>
    <t xml:space="preserve">Муниципальная программа «Социальная защита населения»                    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</si>
  <si>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</si>
  <si>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16 2 00 00000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</si>
  <si>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</si>
  <si>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</si>
  <si>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Обеспечение первичных мер пожарной безопасности в границах городского округа</t>
  </si>
  <si>
    <t>08 4 00 00000</t>
  </si>
  <si>
    <t>08 4 01 00000</t>
  </si>
  <si>
    <t>08 4 01 00360</t>
  </si>
  <si>
    <t>Осуществление мероприятий в сфере профилактики правонарушений</t>
  </si>
  <si>
    <t>08 1 04 00900</t>
  </si>
  <si>
    <t>Обеспечение деятельности финансового органа</t>
  </si>
  <si>
    <t>12 5 01 00160</t>
  </si>
  <si>
    <t xml:space="preserve">Обеспечение деятельности контрольно-счетной палаты </t>
  </si>
  <si>
    <t>95 0 00 00150</t>
  </si>
  <si>
    <t xml:space="preserve">Резервный фонд администрации </t>
  </si>
  <si>
    <t>Резервный фонд на предупреждение и ликвидацию чрезвычайных ситуаций и последствий стихийных бедствий</t>
  </si>
  <si>
    <t>99 0 00 00060</t>
  </si>
  <si>
    <t>99 0 00 00070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</si>
  <si>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</si>
  <si>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</si>
  <si>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12 5 01 06070</t>
  </si>
  <si>
    <t>12 5 01 06090</t>
  </si>
  <si>
    <t>Осуществление государственных полномочий Московской области в области земельных отношений</t>
  </si>
  <si>
    <t>12 1 03 00000</t>
  </si>
  <si>
    <t>12 1 03 60830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</si>
  <si>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</si>
  <si>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12 1 02 00000</t>
  </si>
  <si>
    <t xml:space="preserve">Организация и осуществление мероприятий по мобилизационной подготовке </t>
  </si>
  <si>
    <t>12 5 01 00720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</si>
  <si>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</si>
  <si>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</si>
  <si>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08 1 05 00990</t>
  </si>
  <si>
    <t>08 2 00 00000</t>
  </si>
  <si>
    <t>08 2 01 00000</t>
  </si>
  <si>
    <t>08 2 02 00000</t>
  </si>
  <si>
    <t>08 3 01 00690</t>
  </si>
  <si>
    <t>08 5 00 00000</t>
  </si>
  <si>
    <t>08 5 01 00000</t>
  </si>
  <si>
    <t xml:space="preserve">Муниципальная программа «Развитие сельского хозяйства»                    </t>
  </si>
  <si>
    <t>06 4 01 60870</t>
  </si>
  <si>
    <t xml:space="preserve">Муниципальная программа «Развитие и функционирование дорожно-транспортного комплекса»                </t>
  </si>
  <si>
    <t>Развитие информационной инфраструктуры ( обеспечение оборудованием и поддержание его работоспособности)</t>
  </si>
  <si>
    <t>Информационная безопасность</t>
  </si>
  <si>
    <t>15 2 01 00000</t>
  </si>
  <si>
    <t>15 2 01 01151</t>
  </si>
  <si>
    <t>15 2 01 01152</t>
  </si>
  <si>
    <t>15 2 02 00000</t>
  </si>
  <si>
    <t>15 2 02 01160</t>
  </si>
  <si>
    <t>15 2 03 00000</t>
  </si>
  <si>
    <t>15 2 03 01171</t>
  </si>
  <si>
    <t>15 2 03 01172</t>
  </si>
  <si>
    <t>15 2 03 01173</t>
  </si>
  <si>
    <t>Содействие развитию малого и среднего предпринимательства</t>
  </si>
  <si>
    <t>11 3 02 00000</t>
  </si>
  <si>
    <t>11 3 02 00750</t>
  </si>
  <si>
    <t>Ликвидация самовольных, недостроенных и аварийных объектов на территории муниципального образования</t>
  </si>
  <si>
    <t>16 2 04 00000</t>
  </si>
  <si>
    <t>Подпрограмма «Дороги Подмосковья»</t>
  </si>
  <si>
    <t>14 2 00 00000</t>
  </si>
  <si>
    <t>Софинансирование работ по капитальному ремонту и ремонту автомобильных дорог общего пользования местного значения</t>
  </si>
  <si>
    <t>Дорожная деятельность в отношении автомобильных дорог местного значения в границах городского округа (содержание автомобильных дорог)</t>
  </si>
  <si>
    <t>Дорожная деятельность в отношении автомобильных дорог местного значения в границах городского округа (разработка и экспертиза проектно-сметной документации капитального ремонта  автомобильных  дорог  общего пользования)</t>
  </si>
  <si>
    <t>Дорожная деятельность в отношении автомобильных дорог местного значения в границах городского округа (текущий,ямочный ремонт автомобильных дорог)</t>
  </si>
  <si>
    <t>Дорожная деятельность в отношении автомобильных дорог местного значения в границах городского округа (Содержание объектов дорожного хозяйства)</t>
  </si>
  <si>
    <t>Мероприятия по обеспечению безопасности дорожного движения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</si>
  <si>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</si>
  <si>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10 3 00 00000</t>
  </si>
  <si>
    <t>10 3 02 00000</t>
  </si>
  <si>
    <t xml:space="preserve">Муниципальная программа «Формирование современной комфортной городской среды»   </t>
  </si>
  <si>
    <t>17 0 00 00000</t>
  </si>
  <si>
    <t>Подпрограмма «Комфортная городская среда»</t>
  </si>
  <si>
    <t>17 1 00 00000</t>
  </si>
  <si>
    <t>17 1 F2 00000</t>
  </si>
  <si>
    <t>17 2 00 00000</t>
  </si>
  <si>
    <t>17 2 01 00000</t>
  </si>
  <si>
    <t>Основное мероприятие «Приведение в надлежащее состояние подъездов в многоквартирных домах»</t>
  </si>
  <si>
    <t>Ремонт подъездов в многоквартирных домах</t>
  </si>
  <si>
    <t>Основное мероприятие «Обеспечение выполнения функций муниципальных музеев»</t>
  </si>
  <si>
    <t>Расходы на обеспечение деятельности (оказание услуг) муниципальных учреждений - музеи, галереи</t>
  </si>
  <si>
    <t>Расходы на обеспечение деятельности (оказание услуг) муниципальных учреждений - библиотеки</t>
  </si>
  <si>
    <t>Мероприятия в сфере культуры</t>
  </si>
  <si>
    <t>Стипендии в области образования, культуры и искусства</t>
  </si>
  <si>
    <t>02 2 01 06130</t>
  </si>
  <si>
    <t>02 3 01 06100</t>
  </si>
  <si>
    <t>02 8 00 00000</t>
  </si>
  <si>
    <t>02 8 01 00000</t>
  </si>
  <si>
    <t>Расходы на обеспечение деятельности (оказание услуг) муниципальных учреждений - парк культуры и отдыха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</si>
  <si>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</si>
  <si>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</si>
  <si>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05 1 00 00000</t>
  </si>
  <si>
    <t>Основное мероприятие «Обеспечение условий для развития на территории городского округа физической культуры, школьного спорта и массового спорта»</t>
  </si>
  <si>
    <t>Расходы на обеспечение деятельности (оказание услуг) муниципальных учреждений в сфере физической культуры и спорта</t>
  </si>
  <si>
    <t>05 1 01 00000</t>
  </si>
  <si>
    <t>05 1 01 06140</t>
  </si>
  <si>
    <t>05 1 01 00570</t>
  </si>
  <si>
    <t>Подпрограмма «Подготовка спортивного резерва»</t>
  </si>
  <si>
    <t>Расходы на обеспечение деятельности (оказание услуг) муниципальных учреждений в сфере молодежной политики</t>
  </si>
  <si>
    <t>13 4 00 00000</t>
  </si>
  <si>
    <t>13 4 01 00000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</si>
  <si>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</si>
  <si>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 xml:space="preserve">Муниципальная программа «Образование»           </t>
  </si>
  <si>
    <t>Расходы на обеспечение деятельности (оказание услуг) муниципальных учреждений - дошкольные образовательные организации</t>
  </si>
  <si>
    <t>03 1 02 00000</t>
  </si>
  <si>
    <t>03 2 01 00000</t>
  </si>
  <si>
    <t>Мероприятия по организации отдыха детей в каникулярное время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</si>
  <si>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</si>
  <si>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0100</t>
  </si>
  <si>
    <t>Основное мероприятие "Создание условий для реализации полномочий органов местного самоуправления"</t>
  </si>
  <si>
    <t>0200</t>
  </si>
  <si>
    <t>0300</t>
  </si>
  <si>
    <t>0400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</si>
  <si>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</si>
  <si>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Расходы на обеспечение деятельности (оказание услуг) муниципальных учреждений в сфере похоронного дела</t>
  </si>
  <si>
    <t>08 1 07 00000</t>
  </si>
  <si>
    <t>08 1 07 06250</t>
  </si>
  <si>
    <t>0500</t>
  </si>
  <si>
    <t>Взносы на капитальный ремонт общего имущества многоквартирных домов</t>
  </si>
  <si>
    <t>12 1 02 00180</t>
  </si>
  <si>
    <t xml:space="preserve">Коммунальное хозяйство </t>
  </si>
  <si>
    <t>Проведение мероприятий по комплексной борьбе с борщевиком Сосновского</t>
  </si>
  <si>
    <t>06 2 00 00000</t>
  </si>
  <si>
    <t>06 2 01 00000</t>
  </si>
  <si>
    <t>06 2 01 01280</t>
  </si>
  <si>
    <t>0600</t>
  </si>
  <si>
    <t>07 5 00 00000</t>
  </si>
  <si>
    <t>0700</t>
  </si>
  <si>
    <t>0800</t>
  </si>
  <si>
    <t xml:space="preserve">Муниципальная программа «Социальная защита населения»         </t>
  </si>
  <si>
    <t>Предоставление доплаты за выслугу лет к трудовой пенсии муниципальным служащим за счет средств местного бюджета</t>
  </si>
  <si>
    <t>1000</t>
  </si>
  <si>
    <t xml:space="preserve">Муниципальная программа «Здравоохранение» </t>
  </si>
  <si>
    <t>Подпрограмма «Финансовое обеспечение системы организации медицинской помощи»</t>
  </si>
  <si>
    <t>Основное мероприятие «Развитие мер социальной поддержки медицинских работников»</t>
  </si>
  <si>
    <t>Оказание поддержки социально ориентированным некоммерческим организациям</t>
  </si>
  <si>
    <t>01 5 00 00000</t>
  </si>
  <si>
    <t>09 2 01 L4970</t>
  </si>
  <si>
    <t>900302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</si>
  <si>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</si>
  <si>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09 3 00 00000</t>
  </si>
  <si>
    <t>09 3 01 00000</t>
  </si>
  <si>
    <t>09 3 01 60820</t>
  </si>
  <si>
    <t>1100</t>
  </si>
  <si>
    <t>18 0 00 00000</t>
  </si>
  <si>
    <t>18 5 00 00000</t>
  </si>
  <si>
    <t>1300</t>
  </si>
  <si>
    <t>Основное меропритяие "Обеспечение функций культурно-досуговых учреждений"</t>
  </si>
  <si>
    <t>Основное мероприятие «Благоустройство общественных территорий муниципальных образований Московской области»</t>
  </si>
  <si>
    <t>17 1 01 00000</t>
  </si>
  <si>
    <t>10 6 00 00000</t>
  </si>
  <si>
    <t>10 6 01 00000</t>
  </si>
  <si>
    <t>Подпрограмма "Обеспечивающая подпрограмма"</t>
  </si>
  <si>
    <t>08 1 01 00310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</si>
  <si>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</si>
  <si>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</si>
  <si>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</si>
  <si>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Основное мероприятие «Реализация механизмов муниципальной поддержки субъектов малого и среднего предпринимательства»</t>
  </si>
  <si>
    <t>Депутат представительного органа местного самоуправления на постоянной основе</t>
  </si>
  <si>
    <t>900202</t>
  </si>
  <si>
    <t>Подпрограмма «Системы водоотведения»</t>
  </si>
  <si>
    <t>10 2 00 00000</t>
  </si>
  <si>
    <t>09 1 00 00000</t>
  </si>
  <si>
    <t>08 1 07 62820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</si>
  <si>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</si>
  <si>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Организация и проведение официальных физкультурно-оздоровительных и спортивных мероприятий</t>
  </si>
  <si>
    <t>Подпрограмма "Обеспечение пожарной безопасности на территории муниципального образования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</si>
  <si>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</si>
  <si>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</si>
  <si>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02 6 00 00000</t>
  </si>
  <si>
    <t>02 6 01 00000</t>
  </si>
  <si>
    <t>02 6 01 06260</t>
  </si>
  <si>
    <t>06 3 00 00000</t>
  </si>
  <si>
    <t>Подпрограмма "Комплексное развитие сельских территорий"</t>
  </si>
  <si>
    <t>Ликвидация несанкционированных свалок в границах городского округа</t>
  </si>
  <si>
    <t>07 5 11 00000</t>
  </si>
  <si>
    <t>10 3 02 S0320</t>
  </si>
  <si>
    <t>Взносы в общественные организации</t>
  </si>
  <si>
    <t>12 5 01 00870</t>
  </si>
  <si>
    <t>17 1 01 71580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</si>
  <si>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</si>
  <si>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0310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</si>
  <si>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</si>
  <si>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</si>
  <si>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</si>
  <si>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</si>
  <si>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Ремонт дворовых территорий</t>
  </si>
  <si>
    <t xml:space="preserve">Муниципальная программа «Развитие сельского хозяйства»             </t>
  </si>
  <si>
    <t>06 3 05 S1100</t>
  </si>
  <si>
    <t>06 3 05 00000</t>
  </si>
  <si>
    <t>Водное хозяйство</t>
  </si>
  <si>
    <t>Муниципальная программа "Экология и окружающая среда"</t>
  </si>
  <si>
    <t>Основное мероприятие «Обеспечение безопасности гидротехнических сооружений и проведение мероприятий по берегоукреплению»</t>
  </si>
  <si>
    <t>0406</t>
  </si>
  <si>
    <t>07 2 00 00000</t>
  </si>
  <si>
    <t>07 2 01 00000</t>
  </si>
  <si>
    <t>12 3 00 00000</t>
  </si>
  <si>
    <t>12 3 01 00000</t>
  </si>
  <si>
    <t>Основное мероприятие «Строительство и содержание газопроводов в населенных пунктах»</t>
  </si>
  <si>
    <t>1200</t>
  </si>
  <si>
    <t>1204</t>
  </si>
  <si>
    <t>СРЕДСТВА МАССОВОЙ ИНФОРМАЦИИ</t>
  </si>
  <si>
    <t>Другие вопросы в области средств массовой информации</t>
  </si>
  <si>
    <t>10 3 05 00000</t>
  </si>
  <si>
    <t>10 3 05 00192</t>
  </si>
  <si>
    <t>08 6 00 00000</t>
  </si>
  <si>
    <t>08 6 01 00000</t>
  </si>
  <si>
    <t>08 6 01 01020</t>
  </si>
  <si>
    <t>Содержание и развитие муниципальных экстренных оперативных служб</t>
  </si>
  <si>
    <t>04 5 00 00000</t>
  </si>
  <si>
    <t>17 2 01 01480</t>
  </si>
  <si>
    <t>0407</t>
  </si>
  <si>
    <t>Лесное хозяйство</t>
  </si>
  <si>
    <t>Основное мероприятие «Осуществление отдельных полномочий в области лесных отношений»</t>
  </si>
  <si>
    <t>07 4 00 00000</t>
  </si>
  <si>
    <t>07 4 01 00000</t>
  </si>
  <si>
    <t>Реализация мероприятий по улучшению жилищных условий многодетных семей</t>
  </si>
  <si>
    <t>09 7 00 00000</t>
  </si>
  <si>
    <t>09 7 01 00000</t>
  </si>
  <si>
    <t>09 7 01 S0190</t>
  </si>
  <si>
    <t>17 1 F2 54249</t>
  </si>
  <si>
    <t>Участие в предупреждении и ликвидации последствий чрезвычайных ситуаций в границах городского округа</t>
  </si>
  <si>
    <t>Приложение 2</t>
  </si>
  <si>
    <t>Муниципальная программа "Культура и туризм"</t>
  </si>
  <si>
    <t>Подпрограмма «Развитие музейного дела»</t>
  </si>
  <si>
    <t>02 3 01 L5198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</si>
  <si>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</si>
  <si>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</si>
  <si>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</si>
  <si>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02 4 02 00000</t>
  </si>
  <si>
    <t>02 4 02 01110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</si>
  <si>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</si>
  <si>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Основное мероприятие "Реализация отдельных функций органа местного самоуправления в сфере культуры"</t>
  </si>
  <si>
    <t>02 4 04 00000</t>
  </si>
  <si>
    <t>02 4 04 00500</t>
  </si>
  <si>
    <t>02 4 04 06110</t>
  </si>
  <si>
    <t>Расходы на обеспечение деятельности (оказание услуг) муниципальных учреждений - культурно-досуговые учреждения</t>
  </si>
  <si>
    <t>02 4 06 00000</t>
  </si>
  <si>
    <t>Основное мероприятие "Создание условий для массового отдыха жителей городского округа в парках культуры и отдыха"</t>
  </si>
  <si>
    <t>02 4 06 06170</t>
  </si>
  <si>
    <t>02 8 01 00500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</si>
  <si>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</si>
  <si>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</si>
  <si>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 xml:space="preserve"> 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</si>
  <si>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</si>
  <si>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</si>
  <si>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 xml:space="preserve">Муниципальная программа "Спорт"                 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</si>
  <si>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</si>
  <si>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05 2 00 00000</t>
  </si>
  <si>
    <t>05 2 01 00000</t>
  </si>
  <si>
    <t>05 2 01 06150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</si>
  <si>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</si>
  <si>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</si>
  <si>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05 3 01 00570</t>
  </si>
  <si>
    <t>Развитие информационной инфраструктуры (Обеспечение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электросвязи)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</si>
  <si>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</si>
  <si>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 1 02 S0860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</si>
  <si>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</si>
  <si>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Основное мероприятие "Информационная безопасность"</t>
  </si>
  <si>
    <t>Основное мероприятие "Цифровое государственное управление"</t>
  </si>
  <si>
    <t>Развитие информационной инфраструктуры (Обеспечение программными продуктами)</t>
  </si>
  <si>
    <t>Развитие информационной инфраструктуры (Внедрение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области)</t>
  </si>
  <si>
    <t>Цифровое государственное управление (Развитие и сопровождение муниципальных информационных систем обеспечения деятельности ОМСУ муниципального образования Московской области)</t>
  </si>
  <si>
    <t>ОБСЛУЖИВАНИЕ ГОСУДАРСТВЕННОГО (МУНИЦИПАЛЬНОГО) ДОЛГА</t>
  </si>
  <si>
    <t xml:space="preserve">Субсидии автономным учреждениям </t>
  </si>
  <si>
    <t>13 4 01 00770</t>
  </si>
  <si>
    <t>13 6 00 00000</t>
  </si>
  <si>
    <t>13 6 01 00000</t>
  </si>
  <si>
    <t>13 6 01 06020</t>
  </si>
  <si>
    <t>Подпрограмма "Молодежь Подмосковья"</t>
  </si>
  <si>
    <t>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</si>
  <si>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городском округе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</si>
  <si>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</si>
  <si>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"Финансовое обеспечение деятельности образовательных организаций"</t>
  </si>
  <si>
    <t>Расходы на обеспечение деятельности (оказание услуг) муниципальных учреждений - дошкольные образовательные организации (Укрепление материально-технической базы и проведение текущего ремонта учреждений дошкольного образования)</t>
  </si>
  <si>
    <t>Расходы на обеспечение деятельности (оказание услуг) муниципальных учреждений - дошкольные образовательные организации (Профессиональная физическая охрана муниципальных учреждений дошкольного образования)</t>
  </si>
  <si>
    <t>03 1 01 00000</t>
  </si>
  <si>
    <t>03 1 01 06041</t>
  </si>
  <si>
    <t>03 1 01 06042</t>
  </si>
  <si>
    <t>03 1 01 06043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</si>
  <si>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</t>
  </si>
  <si>
    <t>03 1 01 06051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</si>
  <si>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(Укрепление материально-технической базы и проведение текущего ремонта общеобразовательных организаций)</t>
  </si>
  <si>
    <t>03 1 01 06052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</si>
  <si>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(Профессиональная физическая охрана муниципальных учреждений в сфере общеобразовательных организаций)</t>
  </si>
  <si>
    <t>03 1 01 06053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</si>
  <si>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</si>
  <si>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03 1 01 62010</t>
  </si>
  <si>
    <t xml:space="preserve">Муниципальная программа "Безопасность и обеспечение безопасности жизнедеятельности населения"         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</si>
  <si>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</si>
  <si>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</si>
  <si>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Подпрограмма "Энергосбережение и повышение энергетической эффективности"</t>
  </si>
  <si>
    <t>Основное мероприятие "Повышение энергетической эффективности муниципальных учреждений Московской области"</t>
  </si>
  <si>
    <t>10 5 00 00000</t>
  </si>
  <si>
    <t>10 5 01 00000</t>
  </si>
  <si>
    <t>10 5 01 00190</t>
  </si>
  <si>
    <t>Муниципальная программа "Развитие инженерной инфраструктуры, энергоэффективности и отрасли обращения с отходами"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</si>
  <si>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(Организация питания обучающихся и воспитанников общеобразовательных организаций)</t>
  </si>
  <si>
    <t>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</si>
  <si>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03 1 01 06054</t>
  </si>
  <si>
    <t>03 1 01 06055</t>
  </si>
  <si>
    <t>Обеспечение подвоза обучающихся к месту обучения в муниципальные общеобразовательные организации</t>
  </si>
  <si>
    <t>03 1 01 02270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</si>
  <si>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</si>
  <si>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03 1 01 53031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</si>
  <si>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</si>
  <si>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 1 02 S2870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</si>
  <si>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</si>
  <si>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02 L3040</t>
  </si>
  <si>
    <t>Расходы на обеспечение деятельности (оказание услуг) муниципальных учреждений - общеобразовательные организации</t>
  </si>
  <si>
    <t>03 1 04 00000</t>
  </si>
  <si>
    <t>03 1 04 06050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</si>
  <si>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</si>
  <si>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</si>
  <si>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</si>
  <si>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Федеральный проект "Современная школа"</t>
  </si>
  <si>
    <t>Обеспечение условий для функционирования центров образования естественно-научной и технологической направленностей</t>
  </si>
  <si>
    <t>03 1 E1 00000</t>
  </si>
  <si>
    <t>03 1 E1 S2760</t>
  </si>
  <si>
    <t>03 1 08 00000</t>
  </si>
  <si>
    <t>03 1 08 S3800</t>
  </si>
  <si>
    <t>03 1 08 S2950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</si>
  <si>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</si>
  <si>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</si>
  <si>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</si>
  <si>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 (Укрепление материально-технической базы и проведение текущего ремонта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</si>
  <si>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(Профессиональная физическая охрана муниципальных учреждений дополнительного образования)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</si>
  <si>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дополнительного образования)</t>
  </si>
  <si>
    <t>Федеральный проект "Патриотическое воспитание граждан Российской Федерации"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</si>
  <si>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</si>
  <si>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03 2 01 01110</t>
  </si>
  <si>
    <t>03 2 02 00000</t>
  </si>
  <si>
    <t>03 2 02 06061</t>
  </si>
  <si>
    <t>03 2 02 06062</t>
  </si>
  <si>
    <t>03 2 02 06063</t>
  </si>
  <si>
    <t>03 2 02 06064</t>
  </si>
  <si>
    <t>03 2 04 00000</t>
  </si>
  <si>
    <t>03 2 04 00940</t>
  </si>
  <si>
    <t>03 2 EВ 00000</t>
  </si>
  <si>
    <t>03 2 EВ 57860</t>
  </si>
  <si>
    <t>Обеспечение деятельности прочих учреждений образования</t>
  </si>
  <si>
    <t>03 4 00 00000</t>
  </si>
  <si>
    <t>03 4 01 00000</t>
  </si>
  <si>
    <t>03 4 01 00130</t>
  </si>
  <si>
    <t xml:space="preserve"> 03 4 01 06080</t>
  </si>
  <si>
    <t>03 1 01 62140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</si>
  <si>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</si>
  <si>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</si>
  <si>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 xml:space="preserve">Муниципальная программа "Социальная защита населения"                    </t>
  </si>
  <si>
    <t>04 2 03 00000</t>
  </si>
  <si>
    <t>04 2 03 S2190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</si>
  <si>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</si>
  <si>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</si>
  <si>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03 1 02 62230</t>
  </si>
  <si>
    <t>01 5 02 00000</t>
  </si>
  <si>
    <t>01 5 02 00420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</si>
  <si>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</si>
  <si>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</si>
  <si>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</si>
  <si>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</si>
  <si>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Муниципальная программа "Цифровое муниципальное образование"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</si>
  <si>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</si>
  <si>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физической культуры и спорта"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</si>
  <si>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</si>
  <si>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</si>
  <si>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04 1 15 00000</t>
  </si>
  <si>
    <t>04 1 15 00840</t>
  </si>
  <si>
    <t>04 5 03 00000</t>
  </si>
  <si>
    <t>04 5 03 60680</t>
  </si>
  <si>
    <t>ООсновное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</si>
  <si>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Подпрограмма "Развитие и поддержка социально ориентированных некоммерческих организаций"</t>
  </si>
  <si>
    <t>Основное мероприятие "Развитие негосударственного сектора социального обслуживания"</t>
  </si>
  <si>
    <t>04 6 00 00000</t>
  </si>
  <si>
    <t>04 6 01 00000</t>
  </si>
  <si>
    <t>04 6 01 00760</t>
  </si>
  <si>
    <t>16 2 04 60700</t>
  </si>
  <si>
    <t>Муниципальная программа "Архитектура и градостроительство"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</si>
  <si>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</si>
  <si>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</si>
  <si>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</si>
  <si>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16 1 00 00000</t>
  </si>
  <si>
    <t>16 1 03 00000</t>
  </si>
  <si>
    <t>16 1 03 00650</t>
  </si>
  <si>
    <t>Подпрограмма "Разработка Генерального плана развития городского округа"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</si>
  <si>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</si>
  <si>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</si>
  <si>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16 2 05 00000</t>
  </si>
  <si>
    <t>16 2 05 01210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</si>
  <si>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</si>
  <si>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13 6 04 00000</t>
  </si>
  <si>
    <t>13 6 04 51200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</si>
  <si>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</si>
  <si>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</si>
  <si>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</si>
  <si>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</si>
  <si>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 xml:space="preserve">Муниципальная программа "Предпринимательство"              </t>
  </si>
  <si>
    <t>Подпрограмма "Развитие малого и среднего предпринимательства"</t>
  </si>
  <si>
    <t>Подпрограмма "Развитие водохозяйственного комплекса"</t>
  </si>
  <si>
    <t>07 2 03 00000</t>
  </si>
  <si>
    <t>Основное мероприятие "Ликвидация последствий засорения водных объектов"</t>
  </si>
  <si>
    <t>07 4 01 62050</t>
  </si>
  <si>
    <t>Подпрограмма "Развитие лесного хозяйства"</t>
  </si>
  <si>
    <t>07 5 01 01460</t>
  </si>
  <si>
    <t>Подпрограмма "Ликвидация накопленного вреда окружающей среде"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</si>
  <si>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</si>
  <si>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</si>
  <si>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07 5 02 00000</t>
  </si>
  <si>
    <t>07 5 02 01721</t>
  </si>
  <si>
    <t>07 5 02 01722</t>
  </si>
  <si>
    <t>07 5 02 01723</t>
  </si>
  <si>
    <t>Организация мероприятий, связанных с содержанием закрытых полигонов твердых коммунальных отходов (Отбор проб, проводимый на территории полигона ТКО, и расходы за обработку данных лабораторных исследований, осуществляемых в пострекультивационный период на полигоне ТКО)</t>
  </si>
  <si>
    <t>Организация мероприятий, связанных с содержанием закрытых полигонов твердых коммунальных отходов (Вывоз и уничтожение фильтрата/фильтрата концентрированного с полигона ТКО)</t>
  </si>
  <si>
    <t>07 2 01 71160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</si>
  <si>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</si>
  <si>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09 1 03 00000</t>
  </si>
  <si>
    <t>09 1 03 60710</t>
  </si>
  <si>
    <t>Основное мероприятие "Создание системы недопущения возникновения проблемных объектов в сфере жилищного строительства"</t>
  </si>
  <si>
    <t xml:space="preserve"> Муниципальная программа "Жилище"                  </t>
  </si>
  <si>
    <t>Подпрограмма "Создание условий для жилищного строительства"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</si>
  <si>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</si>
  <si>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</si>
  <si>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</si>
  <si>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</si>
  <si>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Подпрограмма "Улучшение жилищных условий отдельных категорий многодетных семей"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</si>
  <si>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</si>
  <si>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</si>
  <si>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08 2 02 00340</t>
  </si>
  <si>
    <t>08 5 01 00730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</si>
  <si>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</si>
  <si>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</si>
  <si>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</si>
  <si>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</si>
  <si>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Основное мероприятие "Обеспечение деятельности общественных объединений правоохранительной направленности"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</si>
  <si>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</si>
  <si>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</si>
  <si>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</si>
  <si>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 xml:space="preserve"> Основное мероприятие "Развитие похоронного дела"</t>
  </si>
  <si>
    <t xml:space="preserve">Муниципальная программа "Управление имуществом и муниципальными финансами"  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</si>
  <si>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</si>
  <si>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"Обеспечение доступности торгового обслуживания в сельских населенных пунктах"</t>
  </si>
  <si>
    <t>Частичная компенсация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</si>
  <si>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</si>
  <si>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</si>
  <si>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10 8 02 61930</t>
  </si>
  <si>
    <t>10 8 02 00000</t>
  </si>
  <si>
    <t>Подпрограмма "Реализация полномочий в сфере жилищно-коммунального хозяйства"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</si>
  <si>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</si>
  <si>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</si>
  <si>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</si>
  <si>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</si>
  <si>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Капитальный ремонт сетей водоснабжения, водоотведения, теплоснабжения</t>
  </si>
  <si>
    <t>10 3 05 00191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</si>
  <si>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</si>
  <si>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теплоснабжения городских округов (актуализированных схем теплоснабжения городских округов))</t>
  </si>
  <si>
    <t>Организация в границах городского округа электро-, тепло-, газо- и водоснабжения населения, водоотведения, снабжения населения топливом (Утверждение схем водоснабжения и водоотведения городских округов (актуализированных схем водоснабжения и водоотведения городских округов))</t>
  </si>
  <si>
    <t>10 6 01 00190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</si>
  <si>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</si>
  <si>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</si>
  <si>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10 1 00 00000</t>
  </si>
  <si>
    <t>14 2 04 00000</t>
  </si>
  <si>
    <t>14 2 04 S0240</t>
  </si>
  <si>
    <t>14 2 04 00201</t>
  </si>
  <si>
    <t>14 2 04 00202</t>
  </si>
  <si>
    <t>14 2 04 00203</t>
  </si>
  <si>
    <t>14 2 04 00204</t>
  </si>
  <si>
    <t>14 2 04 00210</t>
  </si>
  <si>
    <t>Основное мероприятие "Ремонт, капитальный ремонт сети автомобильных дорог, мостов и путепроводов местного значения"</t>
  </si>
  <si>
    <t>17 2 F2 S2740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</si>
  <si>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</si>
  <si>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 2 F2 00000</t>
  </si>
  <si>
    <t>Основное мероприятие «Обеспечение комфортной среды проживания на территории муниципального образвания Московской области»</t>
  </si>
  <si>
    <t>17 2 01 00620</t>
  </si>
  <si>
    <t>Организация наружного освещения</t>
  </si>
  <si>
    <t>17 2 01 01330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</si>
  <si>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</si>
  <si>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 2 01 S1870</t>
  </si>
  <si>
    <t>17 2 01 S2890</t>
  </si>
  <si>
    <t>Создание и ремонт пешеходных коммуникаций</t>
  </si>
  <si>
    <t>Ямочный ремонт асфальтового покрытия дворовых территорий</t>
  </si>
  <si>
    <t>17 2 03 00000</t>
  </si>
  <si>
    <t>17 2 03 S0950</t>
  </si>
  <si>
    <t>Обустройство и установка детских, игровых площадок на территории муниципальных образований</t>
  </si>
  <si>
    <t>17 1 01 S1580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</si>
  <si>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</si>
  <si>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</si>
  <si>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17 2 01 62670</t>
  </si>
  <si>
    <t>08 1 01 00300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</si>
  <si>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</si>
  <si>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</si>
  <si>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08 3 03 00000</t>
  </si>
  <si>
    <t>Основное мероприятие "Развитие похоронного дела"</t>
  </si>
  <si>
    <t>08 1 01 00320</t>
  </si>
  <si>
    <t>Подпрограмма "Эффективное управление имущественным комплексом"</t>
  </si>
  <si>
    <t>Основное мероприятие "Управление имуществом, находящимся в муниципальной собственности, и выполнение кадастровых работ"</t>
  </si>
  <si>
    <t>Основное мероприятие "Создание условий для реализации государственных полномочий в области земельных отношений"</t>
  </si>
  <si>
    <t>12 1 04 00000</t>
  </si>
  <si>
    <t xml:space="preserve"> 12 1 04 00130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</si>
  <si>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</si>
  <si>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</si>
  <si>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</si>
  <si>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</si>
  <si>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12 5 03 00000</t>
  </si>
  <si>
    <t>12 5 03 00830</t>
  </si>
  <si>
    <t>12 5 01 01680</t>
  </si>
  <si>
    <t>Обеспечение деятельности муниципальных казенных учреждений в сфере закупок товаров, работ, услуг</t>
  </si>
  <si>
    <t>12 3 01 00800</t>
  </si>
  <si>
    <t>Обслуживание государственного (муниципального) внутреннего  долга</t>
  </si>
  <si>
    <t>07 2 01 01440</t>
  </si>
  <si>
    <t xml:space="preserve"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 </t>
  </si>
  <si>
    <t>07 4 04 00000</t>
  </si>
  <si>
    <t>Основное мероприятие "Вовлечение населения в мероприятия по охране леса"</t>
  </si>
  <si>
    <t>Организация мероприятий, связанных с содержанием закрытых полигонов твердых коммунальных отходов (Содержание полигона ТБО "Каширский")</t>
  </si>
  <si>
    <t>Комплексное благоустройство дворовых территорий</t>
  </si>
  <si>
    <t>Содержание территорий в нормативном состоянии</t>
  </si>
  <si>
    <t>13 1 01 00821</t>
  </si>
  <si>
    <t>13 1 01 00824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</si>
  <si>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печатных СМИ)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</si>
  <si>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(в электронных СМИ, распространяемых в сети Интернет (сетевых изданиях))</t>
  </si>
  <si>
    <t>15 3 00 00000</t>
  </si>
  <si>
    <t>15 3 01 00000</t>
  </si>
  <si>
    <t>15 3 01 06190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</si>
  <si>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</si>
  <si>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"Организация учета энергоресурсов в жилищном фонде Московской области"</t>
  </si>
  <si>
    <t>10 5 02 00000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</si>
  <si>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</si>
  <si>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10 5 02 01500</t>
  </si>
  <si>
    <t>08 2 01 01850</t>
  </si>
  <si>
    <t>08 3 03 00670</t>
  </si>
  <si>
    <t>Устройство спортивных и детских площадок на территории муниципальных общеобразовательных организаций</t>
  </si>
  <si>
    <t>03 1 08 S2370</t>
  </si>
  <si>
    <t>03 1 E1 51721</t>
  </si>
  <si>
    <t>03 1 EВ 51791</t>
  </si>
  <si>
    <t>12 1 02 00170</t>
  </si>
  <si>
    <t>Владение, пользование и распоряжение имуществом, находящимся в муниципальной собственности городского округа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</si>
  <si>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</si>
  <si>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07 4 04 01750</t>
  </si>
  <si>
    <t>Организация и проведение акций по посадке леса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</si>
  <si>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</si>
  <si>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10 2 02 00000</t>
  </si>
  <si>
    <t>03 1 EВ 00000</t>
  </si>
  <si>
    <t>03 1 08 L7501</t>
  </si>
  <si>
    <t>Реализация мероприятий по модернизации школьных систем образования (проведение работ по капитальному ремонту зданий региональных(муниципальных) общеобразовательных оргнизаций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</si>
  <si>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</si>
  <si>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</si>
  <si>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Проведение работ по капитальному ремонту зданий региональных (муниципальных) общеобразовательных организаций</t>
  </si>
  <si>
    <t>03 1 08 S3770</t>
  </si>
  <si>
    <t>Оснащение отремонтированных зданий общеобразовательных организаций средствами обучения и воспитания</t>
  </si>
  <si>
    <t>03 1 08 S3780</t>
  </si>
  <si>
    <t>Организация мероприятий по устранению загрязнения водных объектов</t>
  </si>
  <si>
    <t>07 2 03 01710</t>
  </si>
  <si>
    <t>10 2 02 74030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</si>
  <si>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</si>
  <si>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13 1 07 00000</t>
  </si>
  <si>
    <t>13 1 07 00660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</si>
  <si>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</si>
  <si>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</si>
  <si>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"Организация строительства (реконструкции) объектов физической культуры и спорта"</t>
  </si>
  <si>
    <t>99 0 00 00080</t>
  </si>
  <si>
    <t>Оплата исполнительных листов, судебных издержек</t>
  </si>
  <si>
    <t>Исполнение судебных актов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</si>
  <si>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</si>
  <si>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Подпрограмма "Развитие газификации, топливозаправочного комплекса и электроэнергетики"</t>
  </si>
  <si>
    <t>Расходы на обеспечение деятельности (оказание услуг) муниципальных учреждений в сфере благоустройства (МКУ/МБУ/МАУ)</t>
  </si>
  <si>
    <t>17 2 01 06242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</si>
  <si>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</si>
  <si>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</si>
  <si>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</si>
  <si>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10 3 04 00000</t>
  </si>
  <si>
    <t>10 3 04 01300</t>
  </si>
  <si>
    <t>Капитальные вложения в муниципальные объекты физической культуры и спорта за счет средств местного бюджета</t>
  </si>
  <si>
    <t>18 5 01 74220</t>
  </si>
  <si>
    <t>15 4 00 00000</t>
  </si>
  <si>
    <t>15 4 02 00000</t>
  </si>
  <si>
    <t>15 4 02 60690</t>
  </si>
  <si>
    <t xml:space="preserve"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</t>
  </si>
  <si>
    <t>13 1 01 00826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</si>
  <si>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деятельности)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</si>
  <si>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</si>
  <si>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03 1 02 62970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</si>
  <si>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</si>
  <si>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 xml:space="preserve"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 </t>
  </si>
  <si>
    <t>03 2 03 00000</t>
  </si>
  <si>
    <t>03 2 03 62980</t>
  </si>
  <si>
    <t>Основное мероприятие "Социальная поддержка отдельных категорий граждан и почетных граждан Московской области"</t>
  </si>
  <si>
    <t>Оказание мер социальной поддержки и социальной помощи гражданам (за счет средств, собранных в результате проведения "Дня благотворительного труда")</t>
  </si>
  <si>
    <t>04 1 09 00000</t>
  </si>
  <si>
    <t>04 1 09 00921</t>
  </si>
  <si>
    <t>12 5 01 00810</t>
  </si>
  <si>
    <t>Создание муниципальных предприятий</t>
  </si>
  <si>
    <t>Капитальный ремонт сетей водоснабжения, водоотведения, теплоснабжения за счет средств местного бюджета</t>
  </si>
  <si>
    <t>10 3 02 70320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</si>
  <si>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</si>
  <si>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Основное мероприятие "Эксплуатация Системы-112 на территории муниципального образования"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</si>
  <si>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</si>
  <si>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</si>
  <si>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</si>
  <si>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03 1 02 72870</t>
  </si>
  <si>
    <t>99 0 00 04000</t>
  </si>
  <si>
    <t>Иные расходы</t>
  </si>
  <si>
    <t>07 2 01 S1160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</si>
  <si>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</si>
  <si>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Закупка товаров, работ и услуг для государственных (муниципальных) нужд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</si>
  <si>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</si>
  <si>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14 2 04 70240</t>
  </si>
  <si>
    <t>900306</t>
  </si>
  <si>
    <t>14 2 04 00205</t>
  </si>
  <si>
    <t>Дорожная деятельность в отношении автомобильных дорог местного значения в границах городского округа (актуализация комплексной схемы организации ДД)</t>
  </si>
  <si>
    <t>13 1 01 00822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</si>
  <si>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 (путем изготовления и распространения (вещания) телепередач)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</si>
  <si>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</si>
  <si>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</si>
  <si>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04 2 03 00410</t>
  </si>
  <si>
    <t>10 1 02 01540</t>
  </si>
  <si>
    <t>Содержание и ремонт шахтных колодцев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</si>
  <si>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</si>
  <si>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03 1 08 73770</t>
  </si>
  <si>
    <t>02 2 01 60370</t>
  </si>
  <si>
    <t>02 3 01 60370</t>
  </si>
  <si>
    <t>Основное мероприятие "Обеспечение функций муниципальных учреждений культуры Московской области"</t>
  </si>
  <si>
    <t>Субсидии автономным  учреждениям</t>
  </si>
  <si>
    <t>02 4 07 00000</t>
  </si>
  <si>
    <t>02 4 07 60370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</si>
  <si>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</si>
  <si>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Осуществление расходов, связанных с планировкой территорий</t>
  </si>
  <si>
    <t>16 2 01 00000</t>
  </si>
  <si>
    <t>16 2 01 01910</t>
  </si>
  <si>
    <t>Сохранение достигнутого уровня заработной платы отдельных категорий работников в сферах здравоохранения, культуры</t>
  </si>
  <si>
    <t>05 1 01 60370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</si>
  <si>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</si>
  <si>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05 2 04 00000</t>
  </si>
  <si>
    <t>05 2 04 60370</t>
  </si>
  <si>
    <t>Исполнено</t>
  </si>
  <si>
    <t>Утверждено</t>
  </si>
  <si>
    <t>% исполнения</t>
  </si>
  <si>
    <t>к постановлению администрации городского округа Кашира от   2023 №</t>
  </si>
  <si>
    <t>Исполнение расходов бюджета городского округа Кашира по разделам, подразделам, целевым статьям (муниципальным программам городского округа Кашира и непрограммным направлениям деятельности), группам и подгруппам видов классификации расходов бюджета за 9 месяцев на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</si>
</sst>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3">
    <font>
      <sz val="10"/>
      <name val="Arial"/>
      <charset val="1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EBEE"/>
      </patternFill>
    </fill>
    <fill>
      <patternFill patternType="solid">
        <fgColor rgb="FFFFF176"/>
        <bgColor rgb="FFFFEBEE"/>
      </patternFill>
    </fill>
    <fill>
      <patternFill patternType="solid">
        <fgColor rgb="FFE0F2F1"/>
        <bgColor rgb="FFCCFFFF"/>
      </patternFill>
    </fill>
    <fill>
      <patternFill patternType="solid">
        <fgColor rgb="FFB2DFDB"/>
        <bgColor rgb="FFC0C0C0"/>
      </patternFill>
    </fill>
    <fill>
      <patternFill patternType="solid">
        <fgColor rgb="FFFFEBEE"/>
        <bgColor rgb="FFFFFFFF"/>
      </patternFill>
    </fill>
    <fill>
      <patternFill patternType="solid">
        <fgColor rgb="FFFFCDD2"/>
        <bgColor rgb="FFFFEBEE"/>
      </patternFill>
    </fill>
    <fill>
      <patternFill patternType="solid">
        <fgColor rgb="FFEF9A9A"/>
        <bgColor rgb="FFE57373"/>
      </patternFill>
    </fill>
    <fill>
      <patternFill patternType="solid">
        <fgColor rgb="FFE57373"/>
        <bgColor rgb="FFEF9A9A"/>
      </patternFill>
    </fill>
    <fill>
      <patternFill patternType="solid">
        <fgColor rgb="FFD1C4E9"/>
        <bgColor rgb="FFC0C0C0"/>
      </patternFill>
    </fill>
    <fill>
      <patternFill patternType="solid">
        <fgColor rgb="FFD1C4E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4B3E3"/>
        <bgColor rgb="FFC0C0C0"/>
      </patternFill>
    </fill>
    <fill>
      <patternFill patternType="solid">
        <fgColor rgb="FFE1D8F0"/>
        <bgColor rgb="FFC0C0C0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7" fillId="3" borderId="4" applyNumberFormat="0" applyFont="0" applyBorder="0" applyAlignment="0" applyProtection="0">
      <alignment horizontal="center" wrapText="1"/>
    </xf>
    <xf numFmtId="0" fontId="7" fillId="4" borderId="8" applyNumberFormat="0" applyFont="0" applyBorder="0" applyAlignment="0" applyProtection="0">
      <alignment horizontal="center" wrapText="1"/>
    </xf>
    <xf numFmtId="0" fontId="7" fillId="5" borderId="8" applyNumberFormat="0" applyFont="0" applyBorder="0" applyAlignment="0" applyProtection="0">
      <alignment horizontal="center" wrapText="1"/>
    </xf>
    <xf numFmtId="0" fontId="7" fillId="6" borderId="8" applyNumberFormat="0" applyFont="0" applyBorder="0" applyAlignment="0" applyProtection="0">
      <alignment horizontal="center" wrapText="1"/>
    </xf>
    <xf numFmtId="0" fontId="7" fillId="7" borderId="8" applyNumberFormat="0" applyFont="0" applyBorder="0" applyAlignment="0" applyProtection="0">
      <alignment horizontal="center" wrapText="1"/>
    </xf>
    <xf numFmtId="0" fontId="4" fillId="8" borderId="8" applyNumberFormat="0" applyFont="0" applyBorder="0" applyAlignment="0" applyProtection="0">
      <alignment horizontal="center" wrapText="1"/>
    </xf>
    <xf numFmtId="0" fontId="7" fillId="9" borderId="8" applyNumberFormat="0" applyFont="0" applyBorder="0" applyAlignment="0" applyProtection="0">
      <alignment horizontal="center" wrapText="1"/>
    </xf>
    <xf numFmtId="0" fontId="7" fillId="10" borderId="5" applyNumberFormat="0" applyFont="0" applyBorder="0" applyAlignment="0" applyProtection="0">
      <alignment horizontal="center" wrapText="1"/>
    </xf>
    <xf numFmtId="0" fontId="11" fillId="0" borderId="21"/>
    <xf numFmtId="0" fontId="12" fillId="0" borderId="21" applyFill="0" applyProtection="0"/>
  </cellStyleXfs>
  <cellXfs count="27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9" fillId="0" borderId="0" xfId="0" applyFont="1"/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5" borderId="5" xfId="3" applyFont="1" applyBorder="1" applyAlignment="1">
      <alignment horizontal="center" vertical="center"/>
    </xf>
    <xf numFmtId="0" fontId="5" fillId="4" borderId="5" xfId="2" applyFont="1" applyBorder="1" applyAlignment="1">
      <alignment horizontal="center" vertical="center"/>
    </xf>
    <xf numFmtId="0" fontId="5" fillId="9" borderId="5" xfId="7" applyFont="1" applyBorder="1" applyAlignment="1">
      <alignment horizontal="center" vertical="center"/>
    </xf>
    <xf numFmtId="0" fontId="5" fillId="8" borderId="5" xfId="6" applyFont="1" applyBorder="1" applyAlignment="1">
      <alignment horizontal="center" vertical="center"/>
    </xf>
    <xf numFmtId="0" fontId="5" fillId="7" borderId="5" xfId="5" applyFont="1" applyBorder="1" applyAlignment="1">
      <alignment horizontal="center" vertical="center"/>
    </xf>
    <xf numFmtId="0" fontId="5" fillId="6" borderId="5" xfId="4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top" wrapText="1"/>
    </xf>
    <xf numFmtId="0" fontId="5" fillId="9" borderId="9" xfId="7" applyFont="1" applyBorder="1" applyAlignment="1">
      <alignment horizontal="left" vertical="top" wrapText="1"/>
    </xf>
    <xf numFmtId="0" fontId="5" fillId="8" borderId="9" xfId="6" applyFont="1" applyBorder="1" applyAlignment="1">
      <alignment horizontal="left" vertical="top" wrapText="1"/>
    </xf>
    <xf numFmtId="0" fontId="5" fillId="7" borderId="9" xfId="5" applyFont="1" applyBorder="1" applyAlignment="1">
      <alignment horizontal="left" vertical="top" wrapText="1"/>
    </xf>
    <xf numFmtId="0" fontId="5" fillId="6" borderId="9" xfId="4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11" borderId="9" xfId="4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10" borderId="5" xfId="0" applyFont="1" applyFill="1" applyBorder="1" applyAlignment="1">
      <alignment horizontal="center" vertical="center"/>
    </xf>
    <xf numFmtId="4" fontId="5" fillId="4" borderId="5" xfId="2" applyNumberFormat="1" applyFont="1" applyBorder="1" applyAlignment="1">
      <alignment horizontal="right" vertical="center"/>
    </xf>
    <xf numFmtId="0" fontId="8" fillId="0" borderId="0" xfId="0" applyFont="1"/>
    <xf numFmtId="49" fontId="5" fillId="12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9" xfId="4" applyFont="1" applyFill="1" applyBorder="1" applyAlignment="1">
      <alignment horizontal="left" vertical="top" wrapText="1"/>
    </xf>
    <xf numFmtId="0" fontId="5" fillId="0" borderId="9" xfId="4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5" borderId="5" xfId="3" applyNumberFormat="1" applyFont="1" applyBorder="1" applyAlignment="1">
      <alignment horizontal="right" vertical="center"/>
    </xf>
    <xf numFmtId="4" fontId="5" fillId="5" borderId="6" xfId="3" applyNumberFormat="1" applyFont="1" applyBorder="1" applyAlignment="1">
      <alignment horizontal="right" vertical="center"/>
    </xf>
    <xf numFmtId="0" fontId="5" fillId="5" borderId="9" xfId="3" applyFont="1" applyBorder="1" applyAlignment="1">
      <alignment horizontal="left" vertical="top" wrapText="1"/>
    </xf>
    <xf numFmtId="4" fontId="5" fillId="4" borderId="6" xfId="2" applyNumberFormat="1" applyFont="1" applyBorder="1" applyAlignment="1">
      <alignment horizontal="right" vertical="center"/>
    </xf>
    <xf numFmtId="0" fontId="5" fillId="4" borderId="9" xfId="2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4" fontId="5" fillId="9" borderId="6" xfId="7" applyNumberFormat="1" applyFont="1" applyBorder="1" applyAlignment="1">
      <alignment horizontal="right" vertical="center"/>
    </xf>
    <xf numFmtId="4" fontId="5" fillId="8" borderId="5" xfId="6" applyNumberFormat="1" applyFont="1" applyBorder="1" applyAlignment="1">
      <alignment horizontal="right" vertical="center"/>
    </xf>
    <xf numFmtId="4" fontId="5" fillId="8" borderId="6" xfId="6" applyNumberFormat="1" applyFont="1" applyBorder="1" applyAlignment="1">
      <alignment horizontal="right" vertical="center"/>
    </xf>
    <xf numFmtId="4" fontId="5" fillId="7" borderId="5" xfId="5" applyNumberFormat="1" applyFont="1" applyBorder="1" applyAlignment="1">
      <alignment horizontal="right" vertical="center"/>
    </xf>
    <xf numFmtId="4" fontId="5" fillId="7" borderId="6" xfId="5" applyNumberFormat="1" applyFont="1" applyBorder="1" applyAlignment="1">
      <alignment horizontal="right" vertical="center"/>
    </xf>
    <xf numFmtId="4" fontId="5" fillId="6" borderId="5" xfId="4" applyNumberFormat="1" applyFont="1" applyBorder="1" applyAlignment="1">
      <alignment horizontal="right" vertical="center"/>
    </xf>
    <xf numFmtId="4" fontId="5" fillId="6" borderId="6" xfId="4" applyNumberFormat="1" applyFont="1" applyBorder="1" applyAlignment="1">
      <alignment horizontal="right" vertical="center"/>
    </xf>
    <xf numFmtId="4" fontId="5" fillId="10" borderId="5" xfId="0" applyNumberFormat="1" applyFont="1" applyFill="1" applyBorder="1" applyAlignment="1">
      <alignment horizontal="right" vertical="center"/>
    </xf>
    <xf numFmtId="4" fontId="5" fillId="10" borderId="6" xfId="0" applyNumberFormat="1" applyFont="1" applyFill="1" applyBorder="1" applyAlignment="1">
      <alignment horizontal="right" vertical="center"/>
    </xf>
    <xf numFmtId="0" fontId="5" fillId="12" borderId="5" xfId="0" applyFont="1" applyFill="1" applyBorder="1" applyAlignment="1">
      <alignment horizontal="center" vertical="center"/>
    </xf>
    <xf numFmtId="4" fontId="5" fillId="12" borderId="5" xfId="0" applyNumberFormat="1" applyFont="1" applyFill="1" applyBorder="1" applyAlignment="1">
      <alignment horizontal="right" vertical="center"/>
    </xf>
    <xf numFmtId="4" fontId="5" fillId="12" borderId="6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13" borderId="5" xfId="0" applyFont="1" applyFill="1" applyBorder="1" applyAlignment="1">
      <alignment horizontal="center" vertical="center"/>
    </xf>
    <xf numFmtId="4" fontId="5" fillId="13" borderId="5" xfId="0" applyNumberFormat="1" applyFont="1" applyFill="1" applyBorder="1" applyAlignment="1">
      <alignment horizontal="right" vertical="center"/>
    </xf>
    <xf numFmtId="4" fontId="5" fillId="13" borderId="6" xfId="0" applyNumberFormat="1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center" vertical="center"/>
    </xf>
    <xf numFmtId="4" fontId="5" fillId="14" borderId="5" xfId="0" applyNumberFormat="1" applyFont="1" applyFill="1" applyBorder="1" applyAlignment="1">
      <alignment horizontal="right" vertical="center"/>
    </xf>
    <xf numFmtId="4" fontId="5" fillId="14" borderId="6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/>
    <xf numFmtId="0" fontId="10" fillId="0" borderId="21" xfId="0" applyFont="1" applyBorder="1"/>
    <xf numFmtId="164" fontId="10" fillId="0" borderId="12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164" fontId="10" fillId="0" borderId="0" xfId="0" applyNumberFormat="1" applyFont="1"/>
    <xf numFmtId="164" fontId="13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9" fontId="14" fillId="0" borderId="5" xfId="2" applyNumberFormat="1" applyFont="1" applyFill="1" applyBorder="1" applyAlignment="1">
      <alignment horizontal="center" vertical="center"/>
    </xf>
    <xf numFmtId="0" fontId="16" fillId="0" borderId="23" xfId="2" applyNumberFormat="1" applyFont="1" applyFill="1" applyBorder="1" applyAlignment="1">
      <alignment horizontal="left" vertical="top" wrapText="1"/>
    </xf>
    <xf numFmtId="0" fontId="17" fillId="0" borderId="23" xfId="7" applyNumberFormat="1" applyFont="1" applyFill="1" applyBorder="1" applyAlignment="1">
      <alignment vertical="top" wrapText="1"/>
    </xf>
    <xf numFmtId="49" fontId="16" fillId="0" borderId="5" xfId="2" applyNumberFormat="1" applyFont="1" applyFill="1" applyBorder="1" applyAlignment="1">
      <alignment horizontal="center" vertical="center"/>
    </xf>
    <xf numFmtId="49" fontId="17" fillId="0" borderId="5" xfId="7" applyNumberFormat="1" applyFont="1" applyFill="1" applyBorder="1" applyAlignment="1">
      <alignment horizontal="center" vertical="center"/>
    </xf>
    <xf numFmtId="0" fontId="15" fillId="0" borderId="5" xfId="4" applyNumberFormat="1" applyFont="1" applyFill="1" applyBorder="1" applyAlignment="1">
      <alignment horizontal="center" vertical="center"/>
    </xf>
    <xf numFmtId="164" fontId="13" fillId="0" borderId="21" xfId="0" applyNumberFormat="1" applyFont="1" applyBorder="1" applyAlignment="1">
      <alignment horizontal="center" vertical="center"/>
    </xf>
    <xf numFmtId="49" fontId="14" fillId="0" borderId="5" xfId="4" applyNumberFormat="1" applyFont="1" applyFill="1" applyBorder="1" applyAlignment="1">
      <alignment horizontal="center" vertical="center"/>
    </xf>
    <xf numFmtId="49" fontId="17" fillId="0" borderId="5" xfId="6" applyNumberFormat="1" applyFont="1" applyFill="1" applyBorder="1" applyAlignment="1">
      <alignment horizontal="center" vertical="center"/>
    </xf>
    <xf numFmtId="0" fontId="17" fillId="0" borderId="5" xfId="6" applyNumberFormat="1" applyFont="1" applyFill="1" applyBorder="1" applyAlignment="1">
      <alignment horizontal="center" vertical="center"/>
    </xf>
    <xf numFmtId="0" fontId="17" fillId="0" borderId="5" xfId="5" applyNumberFormat="1" applyFont="1" applyFill="1" applyBorder="1" applyAlignment="1">
      <alignment horizontal="center" vertical="center"/>
    </xf>
    <xf numFmtId="49" fontId="16" fillId="0" borderId="5" xfId="4" applyNumberFormat="1" applyFont="1" applyFill="1" applyBorder="1" applyAlignment="1">
      <alignment horizontal="center" vertical="center"/>
    </xf>
    <xf numFmtId="0" fontId="13" fillId="0" borderId="21" xfId="0" applyFont="1" applyBorder="1"/>
    <xf numFmtId="0" fontId="17" fillId="0" borderId="5" xfId="4" applyNumberFormat="1" applyFont="1" applyFill="1" applyBorder="1" applyAlignment="1">
      <alignment horizontal="center" vertical="center"/>
    </xf>
    <xf numFmtId="0" fontId="15" fillId="0" borderId="5" xfId="5" applyNumberFormat="1" applyFont="1" applyFill="1" applyBorder="1" applyAlignment="1">
      <alignment horizontal="center" vertical="center"/>
    </xf>
    <xf numFmtId="0" fontId="16" fillId="0" borderId="23" xfId="3" applyNumberFormat="1" applyFont="1" applyFill="1" applyBorder="1" applyAlignment="1">
      <alignment vertical="center" wrapText="1"/>
    </xf>
    <xf numFmtId="49" fontId="16" fillId="0" borderId="5" xfId="3" applyNumberFormat="1" applyFont="1" applyFill="1" applyBorder="1" applyAlignment="1">
      <alignment horizontal="center" vertical="center"/>
    </xf>
    <xf numFmtId="0" fontId="16" fillId="0" borderId="5" xfId="3" applyNumberFormat="1" applyFont="1" applyFill="1" applyBorder="1" applyAlignment="1">
      <alignment horizontal="center" vertical="center"/>
    </xf>
    <xf numFmtId="0" fontId="16" fillId="0" borderId="23" xfId="2" applyNumberFormat="1" applyFont="1" applyFill="1" applyBorder="1" applyAlignment="1">
      <alignment vertical="center" wrapText="1"/>
    </xf>
    <xf numFmtId="0" fontId="16" fillId="0" borderId="5" xfId="2" applyNumberFormat="1" applyFont="1" applyFill="1" applyBorder="1" applyAlignment="1">
      <alignment horizontal="center" vertical="center"/>
    </xf>
    <xf numFmtId="0" fontId="16" fillId="0" borderId="23" xfId="7" applyNumberFormat="1" applyFont="1" applyFill="1" applyBorder="1" applyAlignment="1">
      <alignment vertical="center" wrapText="1"/>
    </xf>
    <xf numFmtId="0" fontId="16" fillId="0" borderId="5" xfId="7" applyNumberFormat="1" applyFont="1" applyFill="1" applyBorder="1" applyAlignment="1">
      <alignment horizontal="center" vertical="center"/>
    </xf>
    <xf numFmtId="0" fontId="15" fillId="0" borderId="5" xfId="6" applyNumberFormat="1" applyFont="1" applyFill="1" applyBorder="1" applyAlignment="1">
      <alignment horizontal="center" vertical="center"/>
    </xf>
    <xf numFmtId="0" fontId="16" fillId="0" borderId="5" xfId="6" applyNumberFormat="1" applyFont="1" applyFill="1" applyBorder="1" applyAlignment="1">
      <alignment horizontal="center" vertical="center"/>
    </xf>
    <xf numFmtId="0" fontId="17" fillId="0" borderId="5" xfId="7" applyNumberFormat="1" applyFont="1" applyFill="1" applyBorder="1" applyAlignment="1">
      <alignment horizontal="center" vertical="center"/>
    </xf>
    <xf numFmtId="49" fontId="16" fillId="0" borderId="5" xfId="7" applyNumberFormat="1" applyFont="1" applyFill="1" applyBorder="1" applyAlignment="1">
      <alignment horizontal="center" vertical="center"/>
    </xf>
    <xf numFmtId="49" fontId="15" fillId="0" borderId="5" xfId="4" applyNumberFormat="1" applyFont="1" applyFill="1" applyBorder="1" applyAlignment="1">
      <alignment horizontal="center" vertical="center"/>
    </xf>
    <xf numFmtId="0" fontId="16" fillId="0" borderId="23" xfId="3" applyNumberFormat="1" applyFont="1" applyFill="1" applyBorder="1" applyAlignment="1">
      <alignment horizontal="left" vertical="top" wrapText="1"/>
    </xf>
    <xf numFmtId="0" fontId="16" fillId="0" borderId="23" xfId="7" applyNumberFormat="1" applyFont="1" applyFill="1" applyBorder="1" applyAlignment="1">
      <alignment horizontal="left" vertical="top" wrapText="1"/>
    </xf>
    <xf numFmtId="0" fontId="16" fillId="0" borderId="5" xfId="4" applyNumberFormat="1" applyFont="1" applyFill="1" applyBorder="1" applyAlignment="1">
      <alignment horizontal="center" vertical="center"/>
    </xf>
    <xf numFmtId="0" fontId="16" fillId="0" borderId="23" xfId="2" applyNumberFormat="1" applyFont="1" applyFill="1" applyBorder="1" applyAlignment="1">
      <alignment horizontal="left" vertical="center" wrapText="1"/>
    </xf>
    <xf numFmtId="0" fontId="17" fillId="0" borderId="23" xfId="6" applyNumberFormat="1" applyFont="1" applyFill="1" applyBorder="1" applyAlignment="1">
      <alignment vertical="top" wrapText="1"/>
    </xf>
    <xf numFmtId="49" fontId="14" fillId="0" borderId="5" xfId="7" applyNumberFormat="1" applyFont="1" applyFill="1" applyBorder="1" applyAlignment="1">
      <alignment horizontal="center" vertical="center"/>
    </xf>
    <xf numFmtId="0" fontId="16" fillId="0" borderId="23" xfId="6" applyNumberFormat="1" applyFont="1" applyFill="1" applyBorder="1" applyAlignment="1">
      <alignment vertical="center" wrapText="1"/>
    </xf>
    <xf numFmtId="0" fontId="15" fillId="0" borderId="5" xfId="7" applyNumberFormat="1" applyFont="1" applyFill="1" applyBorder="1" applyAlignment="1">
      <alignment horizontal="center" vertical="center"/>
    </xf>
    <xf numFmtId="0" fontId="14" fillId="0" borderId="5" xfId="2" applyNumberFormat="1" applyFont="1" applyFill="1" applyBorder="1" applyAlignment="1">
      <alignment horizontal="center" vertical="center"/>
    </xf>
    <xf numFmtId="0" fontId="16" fillId="0" borderId="23" xfId="5" applyNumberFormat="1" applyFont="1" applyFill="1" applyBorder="1" applyAlignment="1">
      <alignment vertical="top" wrapText="1"/>
    </xf>
    <xf numFmtId="49" fontId="17" fillId="0" borderId="5" xfId="5" applyNumberFormat="1" applyFont="1" applyFill="1" applyBorder="1" applyAlignment="1">
      <alignment horizontal="center" vertical="center"/>
    </xf>
    <xf numFmtId="0" fontId="17" fillId="0" borderId="23" xfId="4" applyNumberFormat="1" applyFont="1" applyFill="1" applyBorder="1" applyAlignment="1">
      <alignment vertical="top" wrapText="1"/>
    </xf>
    <xf numFmtId="49" fontId="17" fillId="0" borderId="5" xfId="4" applyNumberFormat="1" applyFont="1" applyFill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23" xfId="3" applyNumberFormat="1" applyFont="1" applyFill="1" applyBorder="1" applyAlignment="1">
      <alignment wrapText="1"/>
    </xf>
    <xf numFmtId="49" fontId="16" fillId="0" borderId="23" xfId="0" applyNumberFormat="1" applyFont="1" applyBorder="1" applyAlignment="1" applyProtection="1">
      <alignment horizontal="left" vertical="top" wrapText="1"/>
      <protection locked="0" hidden="1"/>
    </xf>
    <xf numFmtId="0" fontId="16" fillId="0" borderId="23" xfId="0" applyFont="1" applyBorder="1" applyAlignment="1" applyProtection="1">
      <alignment horizontal="left" vertical="top" wrapText="1"/>
      <protection locked="0" hidden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21" xfId="0" applyFont="1" applyBorder="1" applyAlignment="1">
      <alignment horizontal="right" vertical="center" wrapText="1"/>
    </xf>
    <xf numFmtId="0" fontId="14" fillId="0" borderId="21" xfId="0" applyFont="1" applyBorder="1" applyAlignment="1">
      <alignment wrapText="1"/>
    </xf>
    <xf numFmtId="0" fontId="16" fillId="0" borderId="2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right" vertical="center"/>
    </xf>
    <xf numFmtId="164" fontId="16" fillId="0" borderId="22" xfId="0" applyNumberFormat="1" applyFont="1" applyBorder="1" applyAlignment="1">
      <alignment horizontal="right" vertical="center"/>
    </xf>
    <xf numFmtId="49" fontId="16" fillId="0" borderId="23" xfId="0" applyNumberFormat="1" applyFont="1" applyBorder="1" applyAlignment="1" applyProtection="1">
      <alignment horizontal="left" vertical="center" wrapText="1"/>
      <protection locked="0" hidden="1"/>
    </xf>
    <xf numFmtId="49" fontId="16" fillId="0" borderId="5" xfId="0" applyNumberFormat="1" applyFont="1" applyBorder="1" applyAlignment="1" applyProtection="1">
      <alignment horizontal="center" vertical="center" wrapText="1"/>
      <protection locked="0" hidden="1"/>
    </xf>
    <xf numFmtId="49" fontId="14" fillId="0" borderId="23" xfId="0" applyNumberFormat="1" applyFont="1" applyBorder="1" applyAlignment="1" applyProtection="1">
      <alignment horizontal="left" vertical="center" wrapText="1"/>
      <protection locked="0" hidden="1"/>
    </xf>
    <xf numFmtId="49" fontId="14" fillId="0" borderId="5" xfId="0" applyNumberFormat="1" applyFont="1" applyBorder="1" applyAlignment="1" applyProtection="1">
      <alignment horizontal="center" vertical="center" wrapText="1"/>
      <protection locked="0" hidden="1"/>
    </xf>
    <xf numFmtId="164" fontId="14" fillId="0" borderId="5" xfId="0" applyNumberFormat="1" applyFont="1" applyBorder="1" applyAlignment="1">
      <alignment horizontal="right" vertical="center"/>
    </xf>
    <xf numFmtId="164" fontId="14" fillId="0" borderId="22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center"/>
    </xf>
    <xf numFmtId="0" fontId="16" fillId="0" borderId="23" xfId="0" applyFont="1" applyBorder="1" applyAlignment="1" applyProtection="1">
      <alignment horizontal="left" vertical="center" wrapText="1"/>
      <protection locked="0" hidden="1"/>
    </xf>
    <xf numFmtId="0" fontId="14" fillId="0" borderId="23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3" xfId="0" applyFont="1" applyBorder="1" applyAlignment="1">
      <alignment vertical="top" wrapText="1"/>
    </xf>
    <xf numFmtId="164" fontId="18" fillId="0" borderId="5" xfId="0" applyNumberFormat="1" applyFont="1" applyBorder="1" applyAlignment="1">
      <alignment horizontal="right" vertical="center"/>
    </xf>
    <xf numFmtId="164" fontId="20" fillId="0" borderId="5" xfId="0" applyNumberFormat="1" applyFont="1" applyBorder="1" applyAlignment="1">
      <alignment horizontal="right" vertical="center"/>
    </xf>
    <xf numFmtId="49" fontId="16" fillId="0" borderId="23" xfId="0" applyNumberFormat="1" applyFont="1" applyBorder="1" applyAlignment="1" applyProtection="1">
      <alignment vertical="top" wrapText="1"/>
      <protection locked="0" hidden="1"/>
    </xf>
    <xf numFmtId="0" fontId="14" fillId="0" borderId="23" xfId="0" applyFont="1" applyBorder="1" applyAlignment="1" applyProtection="1">
      <alignment horizontal="left" vertical="top" wrapText="1"/>
      <protection locked="0" hidden="1"/>
    </xf>
    <xf numFmtId="49" fontId="16" fillId="0" borderId="23" xfId="0" applyNumberFormat="1" applyFont="1" applyBorder="1" applyAlignment="1" applyProtection="1">
      <alignment wrapText="1"/>
      <protection locked="0" hidden="1"/>
    </xf>
    <xf numFmtId="49" fontId="14" fillId="0" borderId="5" xfId="0" applyNumberFormat="1" applyFont="1" applyBorder="1" applyAlignment="1">
      <alignment horizontal="center" vertical="center" wrapText="1"/>
    </xf>
    <xf numFmtId="0" fontId="16" fillId="0" borderId="23" xfId="0" applyFont="1" applyBorder="1" applyAlignment="1" applyProtection="1">
      <alignment wrapText="1"/>
      <protection locked="0" hidden="1"/>
    </xf>
    <xf numFmtId="0" fontId="14" fillId="0" borderId="23" xfId="0" applyFont="1" applyBorder="1" applyAlignment="1" applyProtection="1">
      <alignment wrapText="1"/>
      <protection locked="0" hidden="1"/>
    </xf>
    <xf numFmtId="49" fontId="16" fillId="0" borderId="5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21" fillId="0" borderId="5" xfId="0" quotePrefix="1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right" vertical="center"/>
    </xf>
    <xf numFmtId="49" fontId="18" fillId="0" borderId="23" xfId="0" applyNumberFormat="1" applyFont="1" applyBorder="1" applyAlignment="1" applyProtection="1">
      <alignment wrapText="1"/>
      <protection locked="0" hidden="1"/>
    </xf>
    <xf numFmtId="0" fontId="20" fillId="0" borderId="23" xfId="0" applyFont="1" applyBorder="1" applyAlignment="1" applyProtection="1">
      <alignment wrapText="1"/>
      <protection locked="0" hidden="1"/>
    </xf>
    <xf numFmtId="0" fontId="19" fillId="0" borderId="5" xfId="0" quotePrefix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/>
    </xf>
    <xf numFmtId="164" fontId="22" fillId="0" borderId="5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/>
    </xf>
    <xf numFmtId="0" fontId="14" fillId="0" borderId="23" xfId="0" applyFont="1" applyBorder="1" applyAlignment="1" applyProtection="1">
      <alignment horizontal="left" vertical="center" wrapText="1"/>
      <protection locked="0" hidden="1"/>
    </xf>
    <xf numFmtId="0" fontId="14" fillId="0" borderId="23" xfId="0" applyFont="1" applyBorder="1" applyAlignment="1">
      <alignment vertical="center" wrapText="1"/>
    </xf>
    <xf numFmtId="49" fontId="18" fillId="0" borderId="23" xfId="0" applyNumberFormat="1" applyFont="1" applyBorder="1" applyAlignment="1" applyProtection="1">
      <alignment horizontal="left" vertical="center" wrapText="1"/>
      <protection locked="0" hidden="1"/>
    </xf>
    <xf numFmtId="49" fontId="18" fillId="0" borderId="5" xfId="0" applyNumberFormat="1" applyFont="1" applyBorder="1" applyAlignment="1" applyProtection="1">
      <alignment horizontal="center" vertical="center" wrapText="1"/>
      <protection locked="0" hidden="1"/>
    </xf>
    <xf numFmtId="0" fontId="16" fillId="0" borderId="23" xfId="0" applyFont="1" applyBorder="1" applyAlignment="1">
      <alignment horizontal="left"/>
    </xf>
    <xf numFmtId="49" fontId="16" fillId="0" borderId="5" xfId="0" applyNumberFormat="1" applyFont="1" applyBorder="1" applyAlignment="1" applyProtection="1">
      <alignment horizontal="center" wrapText="1"/>
      <protection locked="0" hidden="1"/>
    </xf>
    <xf numFmtId="0" fontId="14" fillId="0" borderId="23" xfId="0" applyFont="1" applyBorder="1" applyAlignment="1" applyProtection="1">
      <alignment vertical="top" wrapText="1"/>
      <protection locked="0" hidden="1"/>
    </xf>
    <xf numFmtId="0" fontId="16" fillId="0" borderId="23" xfId="0" applyFont="1" applyBorder="1" applyAlignment="1" applyProtection="1">
      <alignment vertical="top" wrapText="1"/>
      <protection locked="0" hidden="1"/>
    </xf>
    <xf numFmtId="49" fontId="14" fillId="0" borderId="23" xfId="0" applyNumberFormat="1" applyFont="1" applyBorder="1" applyAlignment="1" applyProtection="1">
      <alignment vertical="top" wrapText="1"/>
      <protection locked="0" hidden="1"/>
    </xf>
    <xf numFmtId="49" fontId="14" fillId="0" borderId="23" xfId="0" applyNumberFormat="1" applyFont="1" applyBorder="1" applyAlignment="1" applyProtection="1">
      <alignment horizontal="left" vertical="top" wrapText="1"/>
      <protection locked="0" hidden="1"/>
    </xf>
    <xf numFmtId="0" fontId="19" fillId="0" borderId="23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16" fillId="0" borderId="5" xfId="0" applyFont="1" applyBorder="1"/>
    <xf numFmtId="0" fontId="14" fillId="0" borderId="5" xfId="0" applyFont="1" applyBorder="1"/>
    <xf numFmtId="49" fontId="14" fillId="0" borderId="23" xfId="0" applyNumberFormat="1" applyFont="1" applyBorder="1" applyAlignment="1" applyProtection="1">
      <alignment wrapText="1"/>
      <protection locked="0" hidden="1"/>
    </xf>
    <xf numFmtId="0" fontId="18" fillId="0" borderId="23" xfId="0" applyFont="1" applyBorder="1" applyAlignment="1" applyProtection="1">
      <alignment wrapText="1"/>
      <protection locked="0" hidden="1"/>
    </xf>
    <xf numFmtId="0" fontId="20" fillId="0" borderId="23" xfId="0" applyFont="1" applyBorder="1" applyAlignment="1" applyProtection="1">
      <alignment vertical="top" wrapText="1"/>
      <protection locked="0" hidden="1"/>
    </xf>
    <xf numFmtId="0" fontId="16" fillId="0" borderId="23" xfId="0" applyFont="1" applyBorder="1" applyAlignment="1">
      <alignment wrapText="1"/>
    </xf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6" fillId="0" borderId="23" xfId="0" applyFont="1" applyBorder="1" applyAlignment="1" applyProtection="1">
      <alignment vertical="center" wrapText="1"/>
      <protection locked="0" hidden="1"/>
    </xf>
    <xf numFmtId="0" fontId="14" fillId="0" borderId="23" xfId="0" applyFont="1" applyBorder="1" applyAlignment="1">
      <alignment wrapText="1"/>
    </xf>
    <xf numFmtId="0" fontId="16" fillId="0" borderId="23" xfId="0" applyFont="1" applyBorder="1"/>
    <xf numFmtId="0" fontId="21" fillId="0" borderId="23" xfId="0" applyFont="1" applyBorder="1" applyAlignment="1">
      <alignment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4" fillId="0" borderId="23" xfId="0" applyFont="1" applyBorder="1"/>
    <xf numFmtId="0" fontId="16" fillId="0" borderId="5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23" xfId="0" applyFont="1" applyBorder="1" applyAlignment="1">
      <alignment vertical="top" wrapText="1"/>
    </xf>
    <xf numFmtId="49" fontId="16" fillId="0" borderId="5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 applyProtection="1">
      <alignment horizontal="center" wrapText="1"/>
      <protection locked="0" hidden="1"/>
    </xf>
    <xf numFmtId="164" fontId="16" fillId="0" borderId="28" xfId="0" applyNumberFormat="1" applyFont="1" applyBorder="1" applyAlignment="1">
      <alignment horizontal="right" vertical="center"/>
    </xf>
    <xf numFmtId="0" fontId="16" fillId="0" borderId="28" xfId="0" applyFont="1" applyBorder="1" applyAlignment="1">
      <alignment horizontal="left"/>
    </xf>
    <xf numFmtId="0" fontId="16" fillId="0" borderId="5" xfId="0" applyFont="1" applyBorder="1" applyAlignment="1">
      <alignment horizontal="right" vertical="center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65" fontId="10" fillId="0" borderId="5" xfId="0" applyNumberFormat="1" applyFont="1" applyBorder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164" fontId="16" fillId="0" borderId="5" xfId="0" applyNumberFormat="1" applyFont="1" applyBorder="1" applyAlignment="1">
      <alignment horizontal="right"/>
    </xf>
    <xf numFmtId="164" fontId="14" fillId="0" borderId="5" xfId="0" applyNumberFormat="1" applyFont="1" applyFill="1" applyBorder="1" applyAlignment="1">
      <alignment horizontal="right" vertical="center"/>
    </xf>
    <xf numFmtId="164" fontId="14" fillId="0" borderId="5" xfId="0" applyNumberFormat="1" applyFont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0" fillId="0" borderId="21" xfId="0" applyFont="1" applyFill="1" applyBorder="1"/>
    <xf numFmtId="0" fontId="10" fillId="0" borderId="0" xfId="0" applyFont="1" applyFill="1"/>
    <xf numFmtId="164" fontId="20" fillId="0" borderId="5" xfId="0" applyNumberFormat="1" applyFont="1" applyFill="1" applyBorder="1" applyAlignment="1">
      <alignment horizontal="right" vertical="center"/>
    </xf>
    <xf numFmtId="0" fontId="16" fillId="0" borderId="27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6" fillId="0" borderId="2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21" xfId="0" applyFont="1" applyBorder="1" applyAlignment="1">
      <alignment horizontal="center" wrapText="1"/>
    </xf>
    <xf numFmtId="0" fontId="16" fillId="0" borderId="2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6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4" fillId="0" borderId="21" xfId="0" applyFont="1" applyBorder="1" applyAlignment="1">
      <alignment horizontal="right"/>
    </xf>
    <xf numFmtId="0" fontId="10" fillId="0" borderId="21" xfId="0" applyFont="1" applyBorder="1" applyAlignment="1">
      <alignment horizontal="left" vertical="center" wrapText="1"/>
    </xf>
    <xf numFmtId="0" fontId="5" fillId="14" borderId="13" xfId="0" applyFont="1" applyFill="1" applyBorder="1" applyAlignment="1">
      <alignment horizontal="left" vertical="top" wrapText="1"/>
    </xf>
    <xf numFmtId="0" fontId="5" fillId="14" borderId="14" xfId="0" applyFont="1" applyFill="1" applyBorder="1" applyAlignment="1">
      <alignment horizontal="left" vertical="top" wrapText="1"/>
    </xf>
    <xf numFmtId="0" fontId="5" fillId="14" borderId="15" xfId="0" applyFont="1" applyFill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right" vertical="center"/>
    </xf>
    <xf numFmtId="4" fontId="5" fillId="14" borderId="5" xfId="0" applyNumberFormat="1" applyFont="1" applyFill="1" applyBorder="1" applyAlignment="1">
      <alignment horizontal="right" vertical="center"/>
    </xf>
    <xf numFmtId="0" fontId="5" fillId="10" borderId="11" xfId="0" applyFont="1" applyFill="1" applyBorder="1" applyAlignment="1">
      <alignment horizontal="left" vertical="top" wrapText="1"/>
    </xf>
    <xf numFmtId="0" fontId="5" fillId="10" borderId="20" xfId="0" applyFont="1" applyFill="1" applyBorder="1" applyAlignment="1">
      <alignment horizontal="left" vertical="top" wrapText="1"/>
    </xf>
    <xf numFmtId="0" fontId="5" fillId="10" borderId="1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4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center"/>
    </xf>
    <xf numFmtId="0" fontId="5" fillId="5" borderId="8" xfId="3" applyFont="1" applyBorder="1" applyAlignment="1">
      <alignment horizontal="left" vertical="top" wrapText="1"/>
    </xf>
    <xf numFmtId="4" fontId="5" fillId="5" borderId="5" xfId="3" applyNumberFormat="1" applyFont="1" applyBorder="1" applyAlignment="1">
      <alignment horizontal="right" vertical="center"/>
    </xf>
    <xf numFmtId="4" fontId="5" fillId="4" borderId="5" xfId="2" applyNumberFormat="1" applyFont="1" applyBorder="1" applyAlignment="1">
      <alignment horizontal="right" vertical="center"/>
    </xf>
    <xf numFmtId="0" fontId="5" fillId="9" borderId="8" xfId="7" applyFont="1" applyBorder="1" applyAlignment="1">
      <alignment horizontal="left" vertical="top" wrapText="1"/>
    </xf>
    <xf numFmtId="4" fontId="5" fillId="9" borderId="5" xfId="7" applyNumberFormat="1" applyFont="1" applyBorder="1" applyAlignment="1">
      <alignment horizontal="right" vertical="center"/>
    </xf>
    <xf numFmtId="0" fontId="5" fillId="8" borderId="8" xfId="6" applyFont="1" applyBorder="1" applyAlignment="1">
      <alignment horizontal="left" vertical="top" wrapText="1"/>
    </xf>
    <xf numFmtId="4" fontId="5" fillId="8" borderId="5" xfId="6" applyNumberFormat="1" applyFont="1" applyBorder="1" applyAlignment="1">
      <alignment horizontal="right" vertical="center"/>
    </xf>
    <xf numFmtId="0" fontId="5" fillId="4" borderId="8" xfId="2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7" borderId="8" xfId="5" applyFont="1" applyBorder="1" applyAlignment="1">
      <alignment horizontal="left" vertical="top" wrapText="1"/>
    </xf>
    <xf numFmtId="4" fontId="5" fillId="7" borderId="5" xfId="5" applyNumberFormat="1" applyFont="1" applyBorder="1" applyAlignment="1">
      <alignment horizontal="right" vertical="center"/>
    </xf>
    <xf numFmtId="0" fontId="5" fillId="6" borderId="8" xfId="4" applyFont="1" applyBorder="1" applyAlignment="1">
      <alignment horizontal="left" vertical="top" wrapText="1"/>
    </xf>
    <xf numFmtId="4" fontId="5" fillId="6" borderId="5" xfId="4" applyNumberFormat="1" applyFont="1" applyBorder="1" applyAlignment="1">
      <alignment horizontal="right" vertical="center"/>
    </xf>
    <xf numFmtId="4" fontId="5" fillId="13" borderId="5" xfId="0" applyNumberFormat="1" applyFont="1" applyFill="1" applyBorder="1" applyAlignment="1">
      <alignment horizontal="right" vertical="center"/>
    </xf>
    <xf numFmtId="0" fontId="5" fillId="13" borderId="11" xfId="0" applyFont="1" applyFill="1" applyBorder="1" applyAlignment="1">
      <alignment horizontal="left" vertical="top" wrapText="1"/>
    </xf>
    <xf numFmtId="0" fontId="5" fillId="13" borderId="20" xfId="0" applyFont="1" applyFill="1" applyBorder="1" applyAlignment="1">
      <alignment horizontal="left" vertical="top" wrapText="1"/>
    </xf>
    <xf numFmtId="0" fontId="5" fillId="13" borderId="12" xfId="0" applyFont="1" applyFill="1" applyBorder="1" applyAlignment="1">
      <alignment horizontal="left" vertical="top" wrapText="1"/>
    </xf>
    <xf numFmtId="4" fontId="5" fillId="1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4" fontId="8" fillId="0" borderId="1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5" fillId="12" borderId="13" xfId="0" applyFont="1" applyFill="1" applyBorder="1" applyAlignment="1">
      <alignment horizontal="left" vertical="top" wrapText="1"/>
    </xf>
    <xf numFmtId="0" fontId="5" fillId="12" borderId="14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left" vertical="top" wrapText="1"/>
    </xf>
    <xf numFmtId="0" fontId="5" fillId="12" borderId="11" xfId="0" applyFont="1" applyFill="1" applyBorder="1" applyAlignment="1">
      <alignment horizontal="left" vertical="top" wrapText="1"/>
    </xf>
    <xf numFmtId="0" fontId="5" fillId="12" borderId="20" xfId="0" applyFont="1" applyFill="1" applyBorder="1" applyAlignment="1">
      <alignment horizontal="left" vertical="top" wrapText="1"/>
    </xf>
    <xf numFmtId="0" fontId="5" fillId="12" borderId="12" xfId="0" applyFont="1" applyFill="1" applyBorder="1" applyAlignment="1">
      <alignment horizontal="left" vertical="top" wrapText="1"/>
    </xf>
  </cellXfs>
  <cellStyles count="11">
    <cellStyle name="1" xfId="1"/>
    <cellStyle name="2" xfId="2"/>
    <cellStyle name="3" xfId="3"/>
    <cellStyle name="4" xfId="4"/>
    <cellStyle name="5" xfId="5"/>
    <cellStyle name="6" xfId="6"/>
    <cellStyle name="7" xfId="7"/>
    <cellStyle name="8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BEE"/>
      <rgbColor rgb="FFE0F2F1"/>
      <rgbColor rgb="FF660066"/>
      <rgbColor rgb="FFE57373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76"/>
      <rgbColor rgb="FFB2DFDB"/>
      <rgbColor rgb="FFEF9A9A"/>
      <rgbColor rgb="FFCC99FF"/>
      <rgbColor rgb="FFFFCDD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B3E3"/>
      <color rgb="FFE1D8F0"/>
      <color rgb="FFFFFF99"/>
      <color rgb="FFFFF176"/>
      <color rgb="FFD1C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52"/>
  <sheetViews>
    <sheetView tabSelected="1" zoomScaleNormal="100" zoomScaleSheetLayoutView="100" workbookViewId="0">
      <selection activeCell="O233" sqref="O233:O240"/>
    </sheetView>
  </sheetViews>
  <sheetFormatPr defaultColWidth="9.109375" defaultRowHeight="13.2"/>
  <cols>
    <col min="1" max="1" width="66.109375" style="124" customWidth="1"/>
    <col min="2" max="2" width="9.109375" style="124" customWidth="1"/>
    <col min="3" max="3" width="14.6640625" style="125" customWidth="1"/>
    <col min="4" max="4" width="8.44140625" style="124" customWidth="1"/>
    <col min="5" max="5" width="7.44140625" style="124" customWidth="1"/>
    <col min="6" max="6" width="11.5546875" style="126" customWidth="1"/>
    <col min="7" max="7" width="13.88671875" style="126" customWidth="1"/>
    <col min="8" max="8" width="9.21875" style="126" customWidth="1"/>
    <col min="9" max="9" width="5.88671875" style="71" hidden="1" customWidth="1"/>
    <col min="10" max="10" width="9.109375" style="71"/>
    <col min="11" max="11" width="14.5546875" style="71" customWidth="1"/>
    <col min="12" max="16384" width="9.109375" style="71"/>
  </cols>
  <sheetData>
    <row r="1" spans="1:9">
      <c r="H1" s="126" t="s">
        <v>460</v>
      </c>
    </row>
    <row r="2" spans="1:9" s="70" customFormat="1" ht="36.6" customHeight="1">
      <c r="A2" s="127"/>
      <c r="B2" s="127"/>
      <c r="C2" s="127"/>
      <c r="D2" s="127"/>
      <c r="E2" s="127"/>
      <c r="G2" s="229" t="s">
        <v>872</v>
      </c>
      <c r="H2" s="229"/>
    </row>
    <row r="3" spans="1:9" ht="31.2" customHeight="1">
      <c r="A3" s="222" t="s">
        <v>873</v>
      </c>
      <c r="B3" s="222"/>
      <c r="C3" s="222"/>
      <c r="D3" s="222"/>
      <c r="E3" s="222"/>
      <c r="F3" s="222"/>
      <c r="G3" s="222"/>
      <c r="H3" s="222"/>
    </row>
    <row r="4" spans="1:9" ht="13.8" thickBot="1">
      <c r="A4" s="200"/>
      <c r="B4" s="128"/>
      <c r="C4" s="128"/>
      <c r="D4" s="128"/>
      <c r="E4" s="128"/>
      <c r="F4" s="228" t="s">
        <v>137</v>
      </c>
      <c r="G4" s="228"/>
      <c r="H4" s="228"/>
    </row>
    <row r="5" spans="1:9">
      <c r="A5" s="216" t="s">
        <v>3</v>
      </c>
      <c r="B5" s="219" t="s">
        <v>139</v>
      </c>
      <c r="C5" s="219"/>
      <c r="D5" s="219"/>
      <c r="E5" s="219"/>
      <c r="F5" s="220" t="s">
        <v>870</v>
      </c>
      <c r="G5" s="223" t="s">
        <v>869</v>
      </c>
      <c r="H5" s="226" t="s">
        <v>871</v>
      </c>
      <c r="I5" s="72"/>
    </row>
    <row r="6" spans="1:9" ht="12" customHeight="1">
      <c r="A6" s="217"/>
      <c r="B6" s="218" t="s">
        <v>194</v>
      </c>
      <c r="C6" s="218" t="s">
        <v>140</v>
      </c>
      <c r="D6" s="218" t="s">
        <v>141</v>
      </c>
      <c r="E6" s="218" t="s">
        <v>225</v>
      </c>
      <c r="F6" s="221"/>
      <c r="G6" s="224"/>
      <c r="H6" s="227"/>
      <c r="I6" s="72"/>
    </row>
    <row r="7" spans="1:9" ht="17.25" customHeight="1">
      <c r="A7" s="217"/>
      <c r="B7" s="218"/>
      <c r="C7" s="218"/>
      <c r="D7" s="218"/>
      <c r="E7" s="218"/>
      <c r="F7" s="221"/>
      <c r="G7" s="225"/>
      <c r="H7" s="227"/>
      <c r="I7" s="72"/>
    </row>
    <row r="8" spans="1:9">
      <c r="A8" s="129">
        <v>1</v>
      </c>
      <c r="B8" s="130">
        <v>2</v>
      </c>
      <c r="C8" s="130">
        <v>3</v>
      </c>
      <c r="D8" s="130">
        <v>4</v>
      </c>
      <c r="E8" s="130">
        <v>5</v>
      </c>
      <c r="F8" s="199">
        <v>6</v>
      </c>
      <c r="G8" s="199">
        <v>7</v>
      </c>
      <c r="H8" s="201">
        <v>8</v>
      </c>
      <c r="I8" s="72"/>
    </row>
    <row r="9" spans="1:9">
      <c r="A9" s="106" t="s">
        <v>59</v>
      </c>
      <c r="B9" s="95" t="s">
        <v>346</v>
      </c>
      <c r="C9" s="95"/>
      <c r="D9" s="96"/>
      <c r="E9" s="96"/>
      <c r="F9" s="131">
        <f>F10+F17+F30+F101+F122+F130</f>
        <v>614625.69999999995</v>
      </c>
      <c r="G9" s="131">
        <f>G10+G17+G30+G101+G122+G130</f>
        <v>383094.39999999997</v>
      </c>
      <c r="H9" s="132">
        <f>G9/F9*100</f>
        <v>62.329707332446397</v>
      </c>
      <c r="I9" s="72"/>
    </row>
    <row r="10" spans="1:9" ht="26.4">
      <c r="A10" s="80" t="s">
        <v>60</v>
      </c>
      <c r="B10" s="82" t="s">
        <v>195</v>
      </c>
      <c r="C10" s="82"/>
      <c r="D10" s="98"/>
      <c r="E10" s="98"/>
      <c r="F10" s="131">
        <f t="shared" ref="F10:F11" si="0">F11</f>
        <v>2635.2</v>
      </c>
      <c r="G10" s="131">
        <f t="shared" ref="G10:G13" si="1">G11</f>
        <v>1906.8</v>
      </c>
      <c r="H10" s="132">
        <f t="shared" ref="H10:H73" si="2">G10/F10*100</f>
        <v>72.358834244080157</v>
      </c>
      <c r="I10" s="72"/>
    </row>
    <row r="11" spans="1:9" ht="26.4">
      <c r="A11" s="133" t="s">
        <v>675</v>
      </c>
      <c r="B11" s="82" t="s">
        <v>195</v>
      </c>
      <c r="C11" s="134" t="s">
        <v>174</v>
      </c>
      <c r="D11" s="130"/>
      <c r="E11" s="130"/>
      <c r="F11" s="131">
        <f t="shared" si="0"/>
        <v>2635.2</v>
      </c>
      <c r="G11" s="131">
        <f t="shared" si="1"/>
        <v>1906.8</v>
      </c>
      <c r="H11" s="132">
        <f t="shared" si="2"/>
        <v>72.358834244080157</v>
      </c>
      <c r="I11" s="72"/>
    </row>
    <row r="12" spans="1:9">
      <c r="A12" s="133" t="s">
        <v>227</v>
      </c>
      <c r="B12" s="82" t="s">
        <v>195</v>
      </c>
      <c r="C12" s="134" t="s">
        <v>189</v>
      </c>
      <c r="D12" s="88"/>
      <c r="E12" s="88"/>
      <c r="F12" s="131">
        <f>F13</f>
        <v>2635.2</v>
      </c>
      <c r="G12" s="131">
        <f t="shared" si="1"/>
        <v>1906.8</v>
      </c>
      <c r="H12" s="132">
        <f t="shared" si="2"/>
        <v>72.358834244080157</v>
      </c>
      <c r="I12" s="72"/>
    </row>
    <row r="13" spans="1:9" ht="26.4">
      <c r="A13" s="122" t="s">
        <v>347</v>
      </c>
      <c r="B13" s="82" t="s">
        <v>195</v>
      </c>
      <c r="C13" s="134" t="s">
        <v>190</v>
      </c>
      <c r="D13" s="89"/>
      <c r="E13" s="89"/>
      <c r="F13" s="131">
        <f>F14</f>
        <v>2635.2</v>
      </c>
      <c r="G13" s="131">
        <f t="shared" si="1"/>
        <v>1906.8</v>
      </c>
      <c r="H13" s="132">
        <f t="shared" si="2"/>
        <v>72.358834244080157</v>
      </c>
      <c r="I13" s="72"/>
    </row>
    <row r="14" spans="1:9">
      <c r="A14" s="135" t="s">
        <v>226</v>
      </c>
      <c r="B14" s="79" t="s">
        <v>195</v>
      </c>
      <c r="C14" s="136" t="s">
        <v>228</v>
      </c>
      <c r="D14" s="93"/>
      <c r="E14" s="93"/>
      <c r="F14" s="137">
        <f t="shared" ref="F14:G15" si="3">F15</f>
        <v>2635.2</v>
      </c>
      <c r="G14" s="137">
        <f t="shared" si="3"/>
        <v>1906.8</v>
      </c>
      <c r="H14" s="138">
        <f t="shared" si="2"/>
        <v>72.358834244080157</v>
      </c>
      <c r="I14" s="72"/>
    </row>
    <row r="15" spans="1:9" ht="39.6">
      <c r="A15" s="139" t="s">
        <v>62</v>
      </c>
      <c r="B15" s="79" t="s">
        <v>195</v>
      </c>
      <c r="C15" s="136" t="s">
        <v>228</v>
      </c>
      <c r="D15" s="140" t="s">
        <v>63</v>
      </c>
      <c r="E15" s="140"/>
      <c r="F15" s="137">
        <f t="shared" si="3"/>
        <v>2635.2</v>
      </c>
      <c r="G15" s="137">
        <f t="shared" si="3"/>
        <v>1906.8</v>
      </c>
      <c r="H15" s="138">
        <f t="shared" si="2"/>
        <v>72.358834244080157</v>
      </c>
      <c r="I15" s="72"/>
    </row>
    <row r="16" spans="1:9">
      <c r="A16" s="139" t="s">
        <v>64</v>
      </c>
      <c r="B16" s="79" t="s">
        <v>195</v>
      </c>
      <c r="C16" s="136" t="s">
        <v>228</v>
      </c>
      <c r="D16" s="140" t="s">
        <v>65</v>
      </c>
      <c r="E16" s="140">
        <v>900100</v>
      </c>
      <c r="F16" s="137">
        <v>2635.2</v>
      </c>
      <c r="G16" s="137">
        <v>1906.8</v>
      </c>
      <c r="H16" s="138">
        <f t="shared" si="2"/>
        <v>72.358834244080157</v>
      </c>
      <c r="I16" s="72"/>
    </row>
    <row r="17" spans="1:9" ht="39.6">
      <c r="A17" s="80" t="s">
        <v>66</v>
      </c>
      <c r="B17" s="82" t="s">
        <v>196</v>
      </c>
      <c r="C17" s="82"/>
      <c r="D17" s="98"/>
      <c r="E17" s="98"/>
      <c r="F17" s="131">
        <f t="shared" ref="F17:G17" si="4">F18</f>
        <v>9465.6999999999989</v>
      </c>
      <c r="G17" s="131">
        <f t="shared" si="4"/>
        <v>5726.5</v>
      </c>
      <c r="H17" s="132">
        <f t="shared" si="2"/>
        <v>60.497374731926854</v>
      </c>
      <c r="I17" s="72"/>
    </row>
    <row r="18" spans="1:9" ht="26.4">
      <c r="A18" s="107" t="s">
        <v>229</v>
      </c>
      <c r="B18" s="82" t="s">
        <v>196</v>
      </c>
      <c r="C18" s="104" t="s">
        <v>153</v>
      </c>
      <c r="D18" s="100"/>
      <c r="E18" s="100"/>
      <c r="F18" s="131">
        <f>F19+F22+F25</f>
        <v>9465.6999999999989</v>
      </c>
      <c r="G18" s="131">
        <f t="shared" ref="G18" si="5">G19+G22+G25</f>
        <v>5726.5</v>
      </c>
      <c r="H18" s="132">
        <f t="shared" si="2"/>
        <v>60.497374731926854</v>
      </c>
      <c r="I18" s="72"/>
    </row>
    <row r="19" spans="1:9">
      <c r="A19" s="141" t="s">
        <v>230</v>
      </c>
      <c r="B19" s="82" t="s">
        <v>196</v>
      </c>
      <c r="C19" s="134" t="s">
        <v>231</v>
      </c>
      <c r="D19" s="108"/>
      <c r="E19" s="108"/>
      <c r="F19" s="137">
        <f t="shared" ref="F19:G20" si="6">F20</f>
        <v>2474.8000000000002</v>
      </c>
      <c r="G19" s="137">
        <f t="shared" si="6"/>
        <v>1905.6</v>
      </c>
      <c r="H19" s="132">
        <f t="shared" si="2"/>
        <v>77.000161629222546</v>
      </c>
      <c r="I19" s="72"/>
    </row>
    <row r="20" spans="1:9" ht="39.6">
      <c r="A20" s="142" t="s">
        <v>62</v>
      </c>
      <c r="B20" s="79" t="s">
        <v>196</v>
      </c>
      <c r="C20" s="136" t="s">
        <v>231</v>
      </c>
      <c r="D20" s="143" t="s">
        <v>63</v>
      </c>
      <c r="E20" s="143"/>
      <c r="F20" s="137">
        <f t="shared" si="6"/>
        <v>2474.8000000000002</v>
      </c>
      <c r="G20" s="137">
        <f t="shared" si="6"/>
        <v>1905.6</v>
      </c>
      <c r="H20" s="138">
        <f t="shared" si="2"/>
        <v>77.000161629222546</v>
      </c>
      <c r="I20" s="72"/>
    </row>
    <row r="21" spans="1:9">
      <c r="A21" s="142" t="s">
        <v>64</v>
      </c>
      <c r="B21" s="79" t="s">
        <v>196</v>
      </c>
      <c r="C21" s="136" t="s">
        <v>231</v>
      </c>
      <c r="D21" s="143" t="s">
        <v>65</v>
      </c>
      <c r="E21" s="140">
        <v>900100</v>
      </c>
      <c r="F21" s="137">
        <v>2474.8000000000002</v>
      </c>
      <c r="G21" s="137">
        <v>1905.6</v>
      </c>
      <c r="H21" s="138">
        <f t="shared" si="2"/>
        <v>77.000161629222546</v>
      </c>
      <c r="I21" s="72"/>
    </row>
    <row r="22" spans="1:9" ht="26.4">
      <c r="A22" s="141" t="s">
        <v>396</v>
      </c>
      <c r="B22" s="82" t="s">
        <v>196</v>
      </c>
      <c r="C22" s="134" t="s">
        <v>232</v>
      </c>
      <c r="D22" s="144"/>
      <c r="E22" s="144"/>
      <c r="F22" s="137">
        <f t="shared" ref="F22:G23" si="7">F23</f>
        <v>1626.6</v>
      </c>
      <c r="G22" s="137">
        <f t="shared" si="7"/>
        <v>547.9</v>
      </c>
      <c r="H22" s="138">
        <f t="shared" si="2"/>
        <v>33.683757531046354</v>
      </c>
      <c r="I22" s="72"/>
    </row>
    <row r="23" spans="1:9" ht="39.6">
      <c r="A23" s="139" t="s">
        <v>62</v>
      </c>
      <c r="B23" s="79" t="s">
        <v>196</v>
      </c>
      <c r="C23" s="136" t="s">
        <v>232</v>
      </c>
      <c r="D23" s="140" t="s">
        <v>63</v>
      </c>
      <c r="E23" s="140"/>
      <c r="F23" s="137">
        <f t="shared" si="7"/>
        <v>1626.6</v>
      </c>
      <c r="G23" s="137">
        <f t="shared" si="7"/>
        <v>547.9</v>
      </c>
      <c r="H23" s="138">
        <f t="shared" si="2"/>
        <v>33.683757531046354</v>
      </c>
      <c r="I23" s="72"/>
    </row>
    <row r="24" spans="1:9">
      <c r="A24" s="139" t="s">
        <v>64</v>
      </c>
      <c r="B24" s="79" t="s">
        <v>196</v>
      </c>
      <c r="C24" s="136" t="s">
        <v>232</v>
      </c>
      <c r="D24" s="140" t="s">
        <v>65</v>
      </c>
      <c r="E24" s="140">
        <v>900100</v>
      </c>
      <c r="F24" s="137">
        <v>1626.6</v>
      </c>
      <c r="G24" s="137">
        <v>547.9</v>
      </c>
      <c r="H24" s="138">
        <f t="shared" si="2"/>
        <v>33.683757531046354</v>
      </c>
      <c r="I24" s="72"/>
    </row>
    <row r="25" spans="1:9" ht="26.4">
      <c r="A25" s="141" t="s">
        <v>233</v>
      </c>
      <c r="B25" s="82" t="s">
        <v>196</v>
      </c>
      <c r="C25" s="134" t="s">
        <v>234</v>
      </c>
      <c r="D25" s="144"/>
      <c r="E25" s="144"/>
      <c r="F25" s="137">
        <f>F26+F28</f>
        <v>5364.2999999999993</v>
      </c>
      <c r="G25" s="137">
        <f t="shared" ref="G25" si="8">G26+G28</f>
        <v>3273</v>
      </c>
      <c r="H25" s="138">
        <f t="shared" si="2"/>
        <v>61.014484648509601</v>
      </c>
      <c r="I25" s="72"/>
    </row>
    <row r="26" spans="1:9" ht="39.6">
      <c r="A26" s="139" t="s">
        <v>62</v>
      </c>
      <c r="B26" s="79" t="s">
        <v>196</v>
      </c>
      <c r="C26" s="136" t="s">
        <v>234</v>
      </c>
      <c r="D26" s="140" t="s">
        <v>63</v>
      </c>
      <c r="E26" s="140"/>
      <c r="F26" s="137">
        <f t="shared" ref="F26:G26" si="9">F27</f>
        <v>4787.3999999999996</v>
      </c>
      <c r="G26" s="137">
        <f t="shared" si="9"/>
        <v>3132.3</v>
      </c>
      <c r="H26" s="138">
        <f t="shared" si="2"/>
        <v>65.42799849605214</v>
      </c>
      <c r="I26" s="72"/>
    </row>
    <row r="27" spans="1:9">
      <c r="A27" s="139" t="s">
        <v>64</v>
      </c>
      <c r="B27" s="79" t="s">
        <v>196</v>
      </c>
      <c r="C27" s="136" t="s">
        <v>234</v>
      </c>
      <c r="D27" s="140" t="s">
        <v>65</v>
      </c>
      <c r="E27" s="140">
        <v>900100</v>
      </c>
      <c r="F27" s="137">
        <v>4787.3999999999996</v>
      </c>
      <c r="G27" s="137">
        <v>3132.3</v>
      </c>
      <c r="H27" s="138">
        <f t="shared" si="2"/>
        <v>65.42799849605214</v>
      </c>
      <c r="I27" s="72"/>
    </row>
    <row r="28" spans="1:9" ht="26.4">
      <c r="A28" s="139" t="s">
        <v>67</v>
      </c>
      <c r="B28" s="79" t="s">
        <v>196</v>
      </c>
      <c r="C28" s="136" t="s">
        <v>234</v>
      </c>
      <c r="D28" s="140" t="s">
        <v>68</v>
      </c>
      <c r="E28" s="140"/>
      <c r="F28" s="137">
        <f t="shared" ref="F28:G28" si="10">F29</f>
        <v>576.9</v>
      </c>
      <c r="G28" s="137">
        <f t="shared" si="10"/>
        <v>140.69999999999999</v>
      </c>
      <c r="H28" s="138">
        <f t="shared" si="2"/>
        <v>24.388975559022359</v>
      </c>
      <c r="I28" s="72"/>
    </row>
    <row r="29" spans="1:9" ht="26.4">
      <c r="A29" s="139" t="s">
        <v>69</v>
      </c>
      <c r="B29" s="79" t="s">
        <v>196</v>
      </c>
      <c r="C29" s="136" t="s">
        <v>234</v>
      </c>
      <c r="D29" s="140" t="s">
        <v>70</v>
      </c>
      <c r="E29" s="140">
        <v>900100</v>
      </c>
      <c r="F29" s="137">
        <v>576.9</v>
      </c>
      <c r="G29" s="137">
        <v>140.69999999999999</v>
      </c>
      <c r="H29" s="138">
        <f t="shared" si="2"/>
        <v>24.388975559022359</v>
      </c>
      <c r="I29" s="72"/>
    </row>
    <row r="30" spans="1:9" ht="39.6">
      <c r="A30" s="80" t="s">
        <v>71</v>
      </c>
      <c r="B30" s="82" t="s">
        <v>197</v>
      </c>
      <c r="C30" s="130"/>
      <c r="D30" s="130"/>
      <c r="E30" s="130"/>
      <c r="F30" s="131">
        <f>F31+F47+F55+F63+F85+F39+F93+F77</f>
        <v>132264.5</v>
      </c>
      <c r="G30" s="131">
        <f>G31+G47+G55+G63+G85+G39+G93+G77</f>
        <v>85814.1</v>
      </c>
      <c r="H30" s="132">
        <f t="shared" si="2"/>
        <v>64.88067470863308</v>
      </c>
      <c r="I30" s="74" t="e">
        <f>#REF!+I31+I47+I55+I63+I85+I39</f>
        <v>#REF!</v>
      </c>
    </row>
    <row r="31" spans="1:9">
      <c r="A31" s="133" t="s">
        <v>239</v>
      </c>
      <c r="B31" s="82" t="s">
        <v>197</v>
      </c>
      <c r="C31" s="134" t="s">
        <v>149</v>
      </c>
      <c r="D31" s="103"/>
      <c r="E31" s="103"/>
      <c r="F31" s="131">
        <f>F32</f>
        <v>4650</v>
      </c>
      <c r="G31" s="131">
        <f t="shared" ref="G31" si="11">G32</f>
        <v>2725.4</v>
      </c>
      <c r="H31" s="132">
        <f t="shared" si="2"/>
        <v>58.610752688172042</v>
      </c>
      <c r="I31" s="72"/>
    </row>
    <row r="32" spans="1:9">
      <c r="A32" s="145" t="s">
        <v>120</v>
      </c>
      <c r="B32" s="90" t="s">
        <v>197</v>
      </c>
      <c r="C32" s="134" t="s">
        <v>447</v>
      </c>
      <c r="D32" s="144"/>
      <c r="E32" s="144"/>
      <c r="F32" s="146">
        <f>F33</f>
        <v>4650</v>
      </c>
      <c r="G32" s="146">
        <f t="shared" ref="G32:G33" si="12">G33</f>
        <v>2725.4</v>
      </c>
      <c r="H32" s="132">
        <f t="shared" si="2"/>
        <v>58.610752688172042</v>
      </c>
      <c r="I32" s="72"/>
    </row>
    <row r="33" spans="1:9" ht="52.8">
      <c r="A33" s="145" t="s">
        <v>607</v>
      </c>
      <c r="B33" s="90" t="s">
        <v>197</v>
      </c>
      <c r="C33" s="134" t="s">
        <v>605</v>
      </c>
      <c r="D33" s="144"/>
      <c r="E33" s="144"/>
      <c r="F33" s="146">
        <f>F34</f>
        <v>4650</v>
      </c>
      <c r="G33" s="146">
        <f t="shared" si="12"/>
        <v>2725.4</v>
      </c>
      <c r="H33" s="132">
        <f t="shared" si="2"/>
        <v>58.610752688172042</v>
      </c>
      <c r="I33" s="72"/>
    </row>
    <row r="34" spans="1:9" ht="39.6">
      <c r="A34" s="139" t="s">
        <v>402</v>
      </c>
      <c r="B34" s="86" t="s">
        <v>197</v>
      </c>
      <c r="C34" s="136" t="s">
        <v>606</v>
      </c>
      <c r="D34" s="140"/>
      <c r="E34" s="140"/>
      <c r="F34" s="147">
        <f>F35+F37</f>
        <v>4650</v>
      </c>
      <c r="G34" s="147">
        <f t="shared" ref="G34" si="13">G35+G37</f>
        <v>2725.4</v>
      </c>
      <c r="H34" s="138">
        <f t="shared" si="2"/>
        <v>58.610752688172042</v>
      </c>
      <c r="I34" s="72"/>
    </row>
    <row r="35" spans="1:9" ht="39.6">
      <c r="A35" s="139" t="s">
        <v>62</v>
      </c>
      <c r="B35" s="86" t="s">
        <v>197</v>
      </c>
      <c r="C35" s="136" t="s">
        <v>606</v>
      </c>
      <c r="D35" s="140" t="s">
        <v>63</v>
      </c>
      <c r="E35" s="140"/>
      <c r="F35" s="137">
        <f>F36</f>
        <v>3998.5</v>
      </c>
      <c r="G35" s="137">
        <f t="shared" ref="G35" si="14">G36</f>
        <v>2489.1</v>
      </c>
      <c r="H35" s="138">
        <f t="shared" si="2"/>
        <v>62.250844066524948</v>
      </c>
      <c r="I35" s="72"/>
    </row>
    <row r="36" spans="1:9">
      <c r="A36" s="139" t="s">
        <v>64</v>
      </c>
      <c r="B36" s="86" t="s">
        <v>197</v>
      </c>
      <c r="C36" s="136" t="s">
        <v>606</v>
      </c>
      <c r="D36" s="140" t="s">
        <v>65</v>
      </c>
      <c r="E36" s="140">
        <v>900303</v>
      </c>
      <c r="F36" s="137">
        <v>3998.5</v>
      </c>
      <c r="G36" s="137">
        <v>2489.1</v>
      </c>
      <c r="H36" s="138">
        <f t="shared" si="2"/>
        <v>62.250844066524948</v>
      </c>
      <c r="I36" s="72"/>
    </row>
    <row r="37" spans="1:9" ht="26.4">
      <c r="A37" s="139" t="s">
        <v>67</v>
      </c>
      <c r="B37" s="86" t="s">
        <v>197</v>
      </c>
      <c r="C37" s="136" t="s">
        <v>606</v>
      </c>
      <c r="D37" s="140" t="s">
        <v>68</v>
      </c>
      <c r="E37" s="140"/>
      <c r="F37" s="137">
        <f>F38</f>
        <v>651.5</v>
      </c>
      <c r="G37" s="137">
        <f t="shared" ref="G37" si="15">G38</f>
        <v>236.3</v>
      </c>
      <c r="H37" s="138">
        <f t="shared" si="2"/>
        <v>36.270145817344591</v>
      </c>
      <c r="I37" s="72"/>
    </row>
    <row r="38" spans="1:9" ht="26.4">
      <c r="A38" s="139" t="s">
        <v>69</v>
      </c>
      <c r="B38" s="86" t="s">
        <v>197</v>
      </c>
      <c r="C38" s="136" t="s">
        <v>606</v>
      </c>
      <c r="D38" s="140" t="s">
        <v>70</v>
      </c>
      <c r="E38" s="140">
        <v>900303</v>
      </c>
      <c r="F38" s="137">
        <v>651.5</v>
      </c>
      <c r="G38" s="137">
        <v>236.3</v>
      </c>
      <c r="H38" s="138">
        <f t="shared" si="2"/>
        <v>36.270145817344591</v>
      </c>
      <c r="I38" s="72"/>
    </row>
    <row r="39" spans="1:9">
      <c r="A39" s="148" t="s">
        <v>278</v>
      </c>
      <c r="B39" s="82" t="s">
        <v>197</v>
      </c>
      <c r="C39" s="134" t="s">
        <v>162</v>
      </c>
      <c r="D39" s="143"/>
      <c r="E39" s="143"/>
      <c r="F39" s="131">
        <f>F40</f>
        <v>266</v>
      </c>
      <c r="G39" s="131">
        <f t="shared" ref="G39:G41" si="16">G40</f>
        <v>0</v>
      </c>
      <c r="H39" s="132">
        <f t="shared" si="2"/>
        <v>0</v>
      </c>
      <c r="I39" s="72"/>
    </row>
    <row r="40" spans="1:9" ht="26.4">
      <c r="A40" s="148" t="s">
        <v>679</v>
      </c>
      <c r="B40" s="82" t="s">
        <v>197</v>
      </c>
      <c r="C40" s="134" t="s">
        <v>163</v>
      </c>
      <c r="D40" s="144"/>
      <c r="E40" s="144"/>
      <c r="F40" s="131">
        <f>F41</f>
        <v>266</v>
      </c>
      <c r="G40" s="131">
        <f t="shared" si="16"/>
        <v>0</v>
      </c>
      <c r="H40" s="132">
        <f t="shared" si="2"/>
        <v>0</v>
      </c>
      <c r="I40" s="72"/>
    </row>
    <row r="41" spans="1:9" ht="26.4">
      <c r="A41" s="148" t="s">
        <v>680</v>
      </c>
      <c r="B41" s="79" t="s">
        <v>197</v>
      </c>
      <c r="C41" s="136" t="s">
        <v>164</v>
      </c>
      <c r="D41" s="140"/>
      <c r="E41" s="140"/>
      <c r="F41" s="131">
        <f>F42</f>
        <v>266</v>
      </c>
      <c r="G41" s="131">
        <f t="shared" si="16"/>
        <v>0</v>
      </c>
      <c r="H41" s="132">
        <f t="shared" si="2"/>
        <v>0</v>
      </c>
      <c r="I41" s="72"/>
    </row>
    <row r="42" spans="1:9" ht="39.6">
      <c r="A42" s="148" t="s">
        <v>676</v>
      </c>
      <c r="B42" s="79" t="s">
        <v>197</v>
      </c>
      <c r="C42" s="136" t="s">
        <v>279</v>
      </c>
      <c r="D42" s="89"/>
      <c r="E42" s="89"/>
      <c r="F42" s="131">
        <f>F43+F45</f>
        <v>266</v>
      </c>
      <c r="G42" s="131">
        <f>G43+G45</f>
        <v>0</v>
      </c>
      <c r="H42" s="132">
        <f t="shared" si="2"/>
        <v>0</v>
      </c>
      <c r="I42" s="72"/>
    </row>
    <row r="43" spans="1:9" ht="39.6">
      <c r="A43" s="139" t="s">
        <v>62</v>
      </c>
      <c r="B43" s="79" t="s">
        <v>197</v>
      </c>
      <c r="C43" s="136" t="s">
        <v>279</v>
      </c>
      <c r="D43" s="140" t="s">
        <v>63</v>
      </c>
      <c r="E43" s="140"/>
      <c r="F43" s="137">
        <f>F44</f>
        <v>221</v>
      </c>
      <c r="G43" s="137">
        <f t="shared" ref="G43" si="17">G44</f>
        <v>0</v>
      </c>
      <c r="H43" s="138">
        <f t="shared" si="2"/>
        <v>0</v>
      </c>
      <c r="I43" s="72"/>
    </row>
    <row r="44" spans="1:9">
      <c r="A44" s="139" t="s">
        <v>64</v>
      </c>
      <c r="B44" s="79" t="s">
        <v>197</v>
      </c>
      <c r="C44" s="136" t="s">
        <v>279</v>
      </c>
      <c r="D44" s="140" t="s">
        <v>65</v>
      </c>
      <c r="E44" s="140">
        <v>900303</v>
      </c>
      <c r="F44" s="137">
        <v>221</v>
      </c>
      <c r="G44" s="137">
        <v>0</v>
      </c>
      <c r="H44" s="138">
        <f t="shared" si="2"/>
        <v>0</v>
      </c>
      <c r="I44" s="72"/>
    </row>
    <row r="45" spans="1:9" ht="26.4">
      <c r="A45" s="139" t="s">
        <v>67</v>
      </c>
      <c r="B45" s="79" t="s">
        <v>197</v>
      </c>
      <c r="C45" s="136" t="s">
        <v>279</v>
      </c>
      <c r="D45" s="140" t="s">
        <v>68</v>
      </c>
      <c r="E45" s="140"/>
      <c r="F45" s="137">
        <f>F46</f>
        <v>45</v>
      </c>
      <c r="G45" s="137">
        <f t="shared" ref="G45" si="18">G46</f>
        <v>0</v>
      </c>
      <c r="H45" s="138">
        <f t="shared" si="2"/>
        <v>0</v>
      </c>
      <c r="I45" s="72"/>
    </row>
    <row r="46" spans="1:9" ht="26.4">
      <c r="A46" s="139" t="s">
        <v>69</v>
      </c>
      <c r="B46" s="79" t="s">
        <v>197</v>
      </c>
      <c r="C46" s="136" t="s">
        <v>279</v>
      </c>
      <c r="D46" s="140" t="s">
        <v>70</v>
      </c>
      <c r="E46" s="140">
        <v>900303</v>
      </c>
      <c r="F46" s="137">
        <v>45</v>
      </c>
      <c r="G46" s="137">
        <v>0</v>
      </c>
      <c r="H46" s="138">
        <f t="shared" si="2"/>
        <v>0</v>
      </c>
      <c r="I46" s="72"/>
    </row>
    <row r="47" spans="1:9">
      <c r="A47" s="122" t="s">
        <v>655</v>
      </c>
      <c r="B47" s="82" t="s">
        <v>197</v>
      </c>
      <c r="C47" s="134" t="s">
        <v>142</v>
      </c>
      <c r="D47" s="144"/>
      <c r="E47" s="144"/>
      <c r="F47" s="131">
        <f>F49</f>
        <v>249</v>
      </c>
      <c r="G47" s="131">
        <f t="shared" ref="G47" si="19">G49</f>
        <v>190</v>
      </c>
      <c r="H47" s="132">
        <f t="shared" si="2"/>
        <v>76.305220883534147</v>
      </c>
      <c r="I47" s="72"/>
    </row>
    <row r="48" spans="1:9">
      <c r="A48" s="122" t="s">
        <v>656</v>
      </c>
      <c r="B48" s="82" t="s">
        <v>197</v>
      </c>
      <c r="C48" s="134" t="s">
        <v>400</v>
      </c>
      <c r="D48" s="144"/>
      <c r="E48" s="144"/>
      <c r="F48" s="131">
        <f>F49</f>
        <v>249</v>
      </c>
      <c r="G48" s="131">
        <f t="shared" ref="G48:G49" si="20">G49</f>
        <v>190</v>
      </c>
      <c r="H48" s="132">
        <f t="shared" si="2"/>
        <v>76.305220883534147</v>
      </c>
      <c r="I48" s="72"/>
    </row>
    <row r="49" spans="1:9" ht="26.4">
      <c r="A49" s="122" t="s">
        <v>654</v>
      </c>
      <c r="B49" s="82" t="s">
        <v>197</v>
      </c>
      <c r="C49" s="134" t="s">
        <v>652</v>
      </c>
      <c r="D49" s="88"/>
      <c r="E49" s="88"/>
      <c r="F49" s="131">
        <f>F50</f>
        <v>249</v>
      </c>
      <c r="G49" s="131">
        <f t="shared" si="20"/>
        <v>190</v>
      </c>
      <c r="H49" s="132">
        <f t="shared" si="2"/>
        <v>76.305220883534147</v>
      </c>
      <c r="I49" s="72"/>
    </row>
    <row r="50" spans="1:9" ht="118.8">
      <c r="A50" s="149" t="s">
        <v>240</v>
      </c>
      <c r="B50" s="79" t="s">
        <v>197</v>
      </c>
      <c r="C50" s="136" t="s">
        <v>653</v>
      </c>
      <c r="D50" s="88"/>
      <c r="E50" s="88"/>
      <c r="F50" s="137">
        <f>F51+F53</f>
        <v>249</v>
      </c>
      <c r="G50" s="137">
        <f t="shared" ref="G50" si="21">G51+G53</f>
        <v>190</v>
      </c>
      <c r="H50" s="138">
        <f t="shared" si="2"/>
        <v>76.305220883534147</v>
      </c>
      <c r="I50" s="72"/>
    </row>
    <row r="51" spans="1:9" ht="39.6">
      <c r="A51" s="139" t="s">
        <v>62</v>
      </c>
      <c r="B51" s="79" t="s">
        <v>197</v>
      </c>
      <c r="C51" s="136" t="s">
        <v>653</v>
      </c>
      <c r="D51" s="140" t="s">
        <v>63</v>
      </c>
      <c r="E51" s="140"/>
      <c r="F51" s="137">
        <f>F52</f>
        <v>198</v>
      </c>
      <c r="G51" s="137">
        <f t="shared" ref="G51" si="22">G52</f>
        <v>152.80000000000001</v>
      </c>
      <c r="H51" s="138">
        <f t="shared" si="2"/>
        <v>77.171717171717177</v>
      </c>
      <c r="I51" s="72"/>
    </row>
    <row r="52" spans="1:9">
      <c r="A52" s="139" t="s">
        <v>64</v>
      </c>
      <c r="B52" s="79" t="s">
        <v>197</v>
      </c>
      <c r="C52" s="136" t="s">
        <v>653</v>
      </c>
      <c r="D52" s="140" t="s">
        <v>65</v>
      </c>
      <c r="E52" s="140">
        <v>900303</v>
      </c>
      <c r="F52" s="137">
        <v>198</v>
      </c>
      <c r="G52" s="137">
        <v>152.80000000000001</v>
      </c>
      <c r="H52" s="138">
        <f t="shared" si="2"/>
        <v>77.171717171717177</v>
      </c>
      <c r="I52" s="72"/>
    </row>
    <row r="53" spans="1:9" ht="26.4">
      <c r="A53" s="139" t="s">
        <v>67</v>
      </c>
      <c r="B53" s="79" t="s">
        <v>197</v>
      </c>
      <c r="C53" s="136" t="s">
        <v>653</v>
      </c>
      <c r="D53" s="140" t="s">
        <v>68</v>
      </c>
      <c r="E53" s="140"/>
      <c r="F53" s="137">
        <f>F54</f>
        <v>51</v>
      </c>
      <c r="G53" s="137">
        <f t="shared" ref="G53" si="23">G54</f>
        <v>37.200000000000003</v>
      </c>
      <c r="H53" s="138">
        <f t="shared" si="2"/>
        <v>72.941176470588246</v>
      </c>
      <c r="I53" s="72"/>
    </row>
    <row r="54" spans="1:9" ht="26.4">
      <c r="A54" s="139" t="s">
        <v>69</v>
      </c>
      <c r="B54" s="79" t="s">
        <v>197</v>
      </c>
      <c r="C54" s="136" t="s">
        <v>653</v>
      </c>
      <c r="D54" s="140" t="s">
        <v>70</v>
      </c>
      <c r="E54" s="140">
        <v>900303</v>
      </c>
      <c r="F54" s="137">
        <v>51</v>
      </c>
      <c r="G54" s="137">
        <v>37.200000000000003</v>
      </c>
      <c r="H54" s="138">
        <f t="shared" si="2"/>
        <v>72.941176470588246</v>
      </c>
      <c r="I54" s="72"/>
    </row>
    <row r="55" spans="1:9" ht="26.4">
      <c r="A55" s="150" t="s">
        <v>534</v>
      </c>
      <c r="B55" s="82" t="s">
        <v>197</v>
      </c>
      <c r="C55" s="134" t="s">
        <v>143</v>
      </c>
      <c r="D55" s="140"/>
      <c r="E55" s="151"/>
      <c r="F55" s="131">
        <f>F56</f>
        <v>390</v>
      </c>
      <c r="G55" s="131">
        <f t="shared" ref="G55" si="24">G56</f>
        <v>122.9</v>
      </c>
      <c r="H55" s="132">
        <f t="shared" si="2"/>
        <v>31.512820512820518</v>
      </c>
      <c r="I55" s="72"/>
    </row>
    <row r="56" spans="1:9" ht="26.4">
      <c r="A56" s="150" t="s">
        <v>683</v>
      </c>
      <c r="B56" s="82" t="s">
        <v>197</v>
      </c>
      <c r="C56" s="134" t="s">
        <v>238</v>
      </c>
      <c r="D56" s="144"/>
      <c r="E56" s="144"/>
      <c r="F56" s="131">
        <f>F57</f>
        <v>390</v>
      </c>
      <c r="G56" s="131">
        <f>G57</f>
        <v>122.9</v>
      </c>
      <c r="H56" s="132">
        <f t="shared" si="2"/>
        <v>31.512820512820518</v>
      </c>
      <c r="I56" s="72"/>
    </row>
    <row r="57" spans="1:9" ht="39.6">
      <c r="A57" s="152" t="s">
        <v>684</v>
      </c>
      <c r="B57" s="82" t="s">
        <v>197</v>
      </c>
      <c r="C57" s="134" t="s">
        <v>682</v>
      </c>
      <c r="D57" s="144"/>
      <c r="E57" s="144"/>
      <c r="F57" s="131">
        <f>F58</f>
        <v>390</v>
      </c>
      <c r="G57" s="131">
        <f t="shared" ref="G57" si="25">G58</f>
        <v>122.9</v>
      </c>
      <c r="H57" s="132">
        <f t="shared" si="2"/>
        <v>31.512820512820518</v>
      </c>
      <c r="I57" s="72"/>
    </row>
    <row r="58" spans="1:9" ht="39.6">
      <c r="A58" s="153" t="s">
        <v>685</v>
      </c>
      <c r="B58" s="79" t="s">
        <v>197</v>
      </c>
      <c r="C58" s="136" t="s">
        <v>681</v>
      </c>
      <c r="D58" s="144"/>
      <c r="E58" s="144"/>
      <c r="F58" s="137">
        <f>F59+F61</f>
        <v>390</v>
      </c>
      <c r="G58" s="137">
        <f t="shared" ref="G58" si="26">G59+G61</f>
        <v>122.9</v>
      </c>
      <c r="H58" s="132">
        <f t="shared" si="2"/>
        <v>31.512820512820518</v>
      </c>
      <c r="I58" s="72"/>
    </row>
    <row r="59" spans="1:9" ht="39.6">
      <c r="A59" s="139" t="s">
        <v>62</v>
      </c>
      <c r="B59" s="79" t="s">
        <v>197</v>
      </c>
      <c r="C59" s="136" t="s">
        <v>681</v>
      </c>
      <c r="D59" s="140">
        <v>100</v>
      </c>
      <c r="E59" s="144"/>
      <c r="F59" s="137">
        <f>F60</f>
        <v>362</v>
      </c>
      <c r="G59" s="137">
        <f t="shared" ref="G59" si="27">G60</f>
        <v>122.9</v>
      </c>
      <c r="H59" s="132">
        <f t="shared" si="2"/>
        <v>33.950276243093924</v>
      </c>
      <c r="I59" s="72"/>
    </row>
    <row r="60" spans="1:9">
      <c r="A60" s="139" t="s">
        <v>64</v>
      </c>
      <c r="B60" s="79" t="s">
        <v>197</v>
      </c>
      <c r="C60" s="136" t="s">
        <v>681</v>
      </c>
      <c r="D60" s="140">
        <v>120</v>
      </c>
      <c r="E60" s="140">
        <v>900303</v>
      </c>
      <c r="F60" s="137">
        <v>362</v>
      </c>
      <c r="G60" s="137">
        <v>122.9</v>
      </c>
      <c r="H60" s="132">
        <f t="shared" si="2"/>
        <v>33.950276243093924</v>
      </c>
      <c r="I60" s="72"/>
    </row>
    <row r="61" spans="1:9" ht="26.4">
      <c r="A61" s="139" t="s">
        <v>67</v>
      </c>
      <c r="B61" s="79" t="s">
        <v>197</v>
      </c>
      <c r="C61" s="136" t="s">
        <v>681</v>
      </c>
      <c r="D61" s="140" t="s">
        <v>68</v>
      </c>
      <c r="E61" s="140"/>
      <c r="F61" s="137">
        <f>F62</f>
        <v>28</v>
      </c>
      <c r="G61" s="137">
        <f t="shared" ref="G61" si="28">G62</f>
        <v>0</v>
      </c>
      <c r="H61" s="132">
        <f t="shared" si="2"/>
        <v>0</v>
      </c>
      <c r="I61" s="72"/>
    </row>
    <row r="62" spans="1:9" ht="26.4">
      <c r="A62" s="139" t="s">
        <v>69</v>
      </c>
      <c r="B62" s="79" t="s">
        <v>197</v>
      </c>
      <c r="C62" s="136" t="s">
        <v>681</v>
      </c>
      <c r="D62" s="140" t="s">
        <v>70</v>
      </c>
      <c r="E62" s="140">
        <v>900303</v>
      </c>
      <c r="F62" s="137">
        <v>28</v>
      </c>
      <c r="G62" s="137">
        <v>0</v>
      </c>
      <c r="H62" s="132">
        <f t="shared" si="2"/>
        <v>0</v>
      </c>
      <c r="I62" s="72"/>
    </row>
    <row r="63" spans="1:9" ht="26.4">
      <c r="A63" s="133" t="s">
        <v>675</v>
      </c>
      <c r="B63" s="82" t="s">
        <v>197</v>
      </c>
      <c r="C63" s="134" t="s">
        <v>174</v>
      </c>
      <c r="D63" s="130"/>
      <c r="E63" s="130"/>
      <c r="F63" s="131">
        <f>F64</f>
        <v>119883.5</v>
      </c>
      <c r="G63" s="131">
        <f t="shared" ref="G63" si="29">G64</f>
        <v>78356</v>
      </c>
      <c r="H63" s="132">
        <f t="shared" si="2"/>
        <v>65.360120450270472</v>
      </c>
      <c r="I63" s="72"/>
    </row>
    <row r="64" spans="1:9">
      <c r="A64" s="133" t="s">
        <v>227</v>
      </c>
      <c r="B64" s="82" t="s">
        <v>197</v>
      </c>
      <c r="C64" s="134" t="s">
        <v>189</v>
      </c>
      <c r="D64" s="130"/>
      <c r="E64" s="130"/>
      <c r="F64" s="131">
        <f>F65+F73</f>
        <v>119883.5</v>
      </c>
      <c r="G64" s="131">
        <f>G65+G73</f>
        <v>78356</v>
      </c>
      <c r="H64" s="132">
        <f t="shared" si="2"/>
        <v>65.360120450270472</v>
      </c>
      <c r="I64" s="72"/>
    </row>
    <row r="65" spans="1:9" ht="26.4">
      <c r="A65" s="122" t="s">
        <v>347</v>
      </c>
      <c r="B65" s="82" t="s">
        <v>197</v>
      </c>
      <c r="C65" s="134" t="s">
        <v>190</v>
      </c>
      <c r="D65" s="130"/>
      <c r="E65" s="130"/>
      <c r="F65" s="131">
        <f>F66</f>
        <v>119463.5</v>
      </c>
      <c r="G65" s="131">
        <f t="shared" ref="G65" si="30">G66</f>
        <v>78269.5</v>
      </c>
      <c r="H65" s="132">
        <f t="shared" si="2"/>
        <v>65.51750116144261</v>
      </c>
      <c r="I65" s="72"/>
    </row>
    <row r="66" spans="1:9">
      <c r="A66" s="135" t="s">
        <v>236</v>
      </c>
      <c r="B66" s="79" t="s">
        <v>197</v>
      </c>
      <c r="C66" s="136" t="s">
        <v>237</v>
      </c>
      <c r="D66" s="84"/>
      <c r="E66" s="84"/>
      <c r="F66" s="137">
        <f>F67+F69+F71</f>
        <v>119463.5</v>
      </c>
      <c r="G66" s="137">
        <f t="shared" ref="G66" si="31">G67+G69+G71</f>
        <v>78269.5</v>
      </c>
      <c r="H66" s="132">
        <f t="shared" si="2"/>
        <v>65.51750116144261</v>
      </c>
      <c r="I66" s="72"/>
    </row>
    <row r="67" spans="1:9" ht="39.6">
      <c r="A67" s="139" t="s">
        <v>62</v>
      </c>
      <c r="B67" s="79" t="s">
        <v>197</v>
      </c>
      <c r="C67" s="136" t="s">
        <v>237</v>
      </c>
      <c r="D67" s="140" t="s">
        <v>63</v>
      </c>
      <c r="E67" s="140"/>
      <c r="F67" s="137">
        <f>F68</f>
        <v>107278.1</v>
      </c>
      <c r="G67" s="137">
        <f t="shared" ref="G67" si="32">G68</f>
        <v>70818.5</v>
      </c>
      <c r="H67" s="132">
        <f t="shared" si="2"/>
        <v>66.013939471336641</v>
      </c>
      <c r="I67" s="72"/>
    </row>
    <row r="68" spans="1:9">
      <c r="A68" s="139" t="s">
        <v>64</v>
      </c>
      <c r="B68" s="79" t="s">
        <v>197</v>
      </c>
      <c r="C68" s="136" t="s">
        <v>237</v>
      </c>
      <c r="D68" s="140" t="s">
        <v>65</v>
      </c>
      <c r="E68" s="140">
        <v>900100</v>
      </c>
      <c r="F68" s="137">
        <v>107278.1</v>
      </c>
      <c r="G68" s="137">
        <v>70818.5</v>
      </c>
      <c r="H68" s="132">
        <f t="shared" si="2"/>
        <v>66.013939471336641</v>
      </c>
      <c r="I68" s="72"/>
    </row>
    <row r="69" spans="1:9" ht="26.4">
      <c r="A69" s="139" t="s">
        <v>67</v>
      </c>
      <c r="B69" s="79" t="s">
        <v>197</v>
      </c>
      <c r="C69" s="136" t="s">
        <v>237</v>
      </c>
      <c r="D69" s="140" t="s">
        <v>68</v>
      </c>
      <c r="E69" s="140"/>
      <c r="F69" s="137">
        <f>F70</f>
        <v>12080.5</v>
      </c>
      <c r="G69" s="137">
        <f t="shared" ref="G69" si="33">G70</f>
        <v>7382.8</v>
      </c>
      <c r="H69" s="132">
        <f t="shared" si="2"/>
        <v>61.113364513058229</v>
      </c>
      <c r="I69" s="72"/>
    </row>
    <row r="70" spans="1:9" ht="26.4">
      <c r="A70" s="139" t="s">
        <v>69</v>
      </c>
      <c r="B70" s="79" t="s">
        <v>197</v>
      </c>
      <c r="C70" s="136" t="s">
        <v>237</v>
      </c>
      <c r="D70" s="140" t="s">
        <v>70</v>
      </c>
      <c r="E70" s="140">
        <v>900100</v>
      </c>
      <c r="F70" s="137">
        <v>12080.5</v>
      </c>
      <c r="G70" s="137">
        <v>7382.8</v>
      </c>
      <c r="H70" s="132">
        <f t="shared" si="2"/>
        <v>61.113364513058229</v>
      </c>
      <c r="I70" s="72"/>
    </row>
    <row r="71" spans="1:9">
      <c r="A71" s="139" t="s">
        <v>72</v>
      </c>
      <c r="B71" s="79" t="s">
        <v>197</v>
      </c>
      <c r="C71" s="136" t="s">
        <v>237</v>
      </c>
      <c r="D71" s="140">
        <v>800</v>
      </c>
      <c r="E71" s="140"/>
      <c r="F71" s="137">
        <f>F72</f>
        <v>104.9</v>
      </c>
      <c r="G71" s="137">
        <f t="shared" ref="G71" si="34">G72</f>
        <v>68.2</v>
      </c>
      <c r="H71" s="132">
        <f t="shared" si="2"/>
        <v>65.014299332697817</v>
      </c>
      <c r="I71" s="72"/>
    </row>
    <row r="72" spans="1:9">
      <c r="A72" s="139" t="s">
        <v>74</v>
      </c>
      <c r="B72" s="79" t="s">
        <v>197</v>
      </c>
      <c r="C72" s="136" t="s">
        <v>237</v>
      </c>
      <c r="D72" s="140" t="s">
        <v>75</v>
      </c>
      <c r="E72" s="140">
        <v>900100</v>
      </c>
      <c r="F72" s="137">
        <v>104.9</v>
      </c>
      <c r="G72" s="137">
        <v>68.2</v>
      </c>
      <c r="H72" s="132">
        <f t="shared" si="2"/>
        <v>65.014299332697817</v>
      </c>
      <c r="I72" s="72"/>
    </row>
    <row r="73" spans="1:9" ht="39.6">
      <c r="A73" s="145" t="s">
        <v>737</v>
      </c>
      <c r="B73" s="82" t="s">
        <v>197</v>
      </c>
      <c r="C73" s="154" t="s">
        <v>739</v>
      </c>
      <c r="D73" s="140"/>
      <c r="E73" s="140"/>
      <c r="F73" s="131">
        <f>F74</f>
        <v>420</v>
      </c>
      <c r="G73" s="131">
        <f t="shared" ref="G73:G75" si="35">G74</f>
        <v>86.5</v>
      </c>
      <c r="H73" s="132">
        <f t="shared" si="2"/>
        <v>20.595238095238095</v>
      </c>
      <c r="I73" s="72"/>
    </row>
    <row r="74" spans="1:9" ht="79.2">
      <c r="A74" s="139" t="s">
        <v>738</v>
      </c>
      <c r="B74" s="79" t="s">
        <v>197</v>
      </c>
      <c r="C74" s="155" t="s">
        <v>740</v>
      </c>
      <c r="D74" s="140"/>
      <c r="E74" s="140"/>
      <c r="F74" s="137">
        <f>F75</f>
        <v>420</v>
      </c>
      <c r="G74" s="137">
        <f t="shared" si="35"/>
        <v>86.5</v>
      </c>
      <c r="H74" s="132">
        <f t="shared" ref="H74:H135" si="36">G74/F74*100</f>
        <v>20.595238095238095</v>
      </c>
      <c r="I74" s="72"/>
    </row>
    <row r="75" spans="1:9" ht="26.4">
      <c r="A75" s="139" t="s">
        <v>67</v>
      </c>
      <c r="B75" s="79" t="s">
        <v>197</v>
      </c>
      <c r="C75" s="155" t="s">
        <v>740</v>
      </c>
      <c r="D75" s="140" t="s">
        <v>68</v>
      </c>
      <c r="E75" s="140"/>
      <c r="F75" s="137">
        <f>F76</f>
        <v>420</v>
      </c>
      <c r="G75" s="137">
        <f t="shared" si="35"/>
        <v>86.5</v>
      </c>
      <c r="H75" s="132">
        <f t="shared" si="36"/>
        <v>20.595238095238095</v>
      </c>
      <c r="I75" s="72"/>
    </row>
    <row r="76" spans="1:9" ht="26.4">
      <c r="A76" s="139" t="s">
        <v>69</v>
      </c>
      <c r="B76" s="79" t="s">
        <v>197</v>
      </c>
      <c r="C76" s="155" t="s">
        <v>740</v>
      </c>
      <c r="D76" s="140" t="s">
        <v>70</v>
      </c>
      <c r="E76" s="140">
        <v>900100</v>
      </c>
      <c r="F76" s="137">
        <v>420</v>
      </c>
      <c r="G76" s="137">
        <v>86.5</v>
      </c>
      <c r="H76" s="132">
        <f t="shared" si="36"/>
        <v>20.595238095238095</v>
      </c>
      <c r="I76" s="72"/>
    </row>
    <row r="77" spans="1:9">
      <c r="A77" s="145" t="s">
        <v>598</v>
      </c>
      <c r="B77" s="82" t="s">
        <v>197</v>
      </c>
      <c r="C77" s="134" t="s">
        <v>159</v>
      </c>
      <c r="D77" s="140"/>
      <c r="E77" s="140"/>
      <c r="F77" s="131">
        <f>F78</f>
        <v>4299</v>
      </c>
      <c r="G77" s="131">
        <f t="shared" ref="G77" si="37">G78</f>
        <v>3168.3</v>
      </c>
      <c r="H77" s="132">
        <f t="shared" si="36"/>
        <v>73.69853454291696</v>
      </c>
      <c r="I77" s="72"/>
    </row>
    <row r="78" spans="1:9">
      <c r="A78" s="145" t="s">
        <v>479</v>
      </c>
      <c r="B78" s="82" t="s">
        <v>197</v>
      </c>
      <c r="C78" s="134" t="s">
        <v>809</v>
      </c>
      <c r="D78" s="144"/>
      <c r="E78" s="144"/>
      <c r="F78" s="131">
        <f>F79</f>
        <v>4299</v>
      </c>
      <c r="G78" s="131">
        <f t="shared" ref="G78" si="38">G79</f>
        <v>3168.3</v>
      </c>
      <c r="H78" s="132">
        <f t="shared" si="36"/>
        <v>73.69853454291696</v>
      </c>
      <c r="I78" s="72"/>
    </row>
    <row r="79" spans="1:9" ht="39.6">
      <c r="A79" s="139" t="s">
        <v>480</v>
      </c>
      <c r="B79" s="79" t="s">
        <v>197</v>
      </c>
      <c r="C79" s="136" t="s">
        <v>810</v>
      </c>
      <c r="D79" s="140"/>
      <c r="E79" s="140"/>
      <c r="F79" s="137">
        <f>F80</f>
        <v>4299</v>
      </c>
      <c r="G79" s="137">
        <f>G80</f>
        <v>3168.3</v>
      </c>
      <c r="H79" s="132">
        <f t="shared" si="36"/>
        <v>73.69853454291696</v>
      </c>
      <c r="I79" s="72"/>
    </row>
    <row r="80" spans="1:9" ht="52.8">
      <c r="A80" s="139" t="s">
        <v>812</v>
      </c>
      <c r="B80" s="79" t="s">
        <v>197</v>
      </c>
      <c r="C80" s="136" t="s">
        <v>811</v>
      </c>
      <c r="D80" s="84"/>
      <c r="E80" s="84"/>
      <c r="F80" s="137">
        <f>F81+F83</f>
        <v>4299</v>
      </c>
      <c r="G80" s="137">
        <f>G81+G83</f>
        <v>3168.3</v>
      </c>
      <c r="H80" s="132">
        <f t="shared" si="36"/>
        <v>73.69853454291696</v>
      </c>
      <c r="I80" s="72"/>
    </row>
    <row r="81" spans="1:9" ht="39.6">
      <c r="A81" s="139" t="s">
        <v>62</v>
      </c>
      <c r="B81" s="79" t="s">
        <v>197</v>
      </c>
      <c r="C81" s="136" t="s">
        <v>811</v>
      </c>
      <c r="D81" s="140" t="s">
        <v>63</v>
      </c>
      <c r="E81" s="140"/>
      <c r="F81" s="137">
        <f>F82</f>
        <v>4047</v>
      </c>
      <c r="G81" s="137">
        <f t="shared" ref="G81" si="39">G82</f>
        <v>3041.9</v>
      </c>
      <c r="H81" s="132">
        <f t="shared" si="36"/>
        <v>75.164319248826288</v>
      </c>
      <c r="I81" s="72"/>
    </row>
    <row r="82" spans="1:9">
      <c r="A82" s="139" t="s">
        <v>64</v>
      </c>
      <c r="B82" s="79" t="s">
        <v>197</v>
      </c>
      <c r="C82" s="136" t="s">
        <v>811</v>
      </c>
      <c r="D82" s="140" t="s">
        <v>65</v>
      </c>
      <c r="E82" s="140">
        <v>900303</v>
      </c>
      <c r="F82" s="137">
        <v>4047</v>
      </c>
      <c r="G82" s="137">
        <v>3041.9</v>
      </c>
      <c r="H82" s="132">
        <f t="shared" si="36"/>
        <v>75.164319248826288</v>
      </c>
      <c r="I82" s="72"/>
    </row>
    <row r="83" spans="1:9" ht="26.4">
      <c r="A83" s="139" t="s">
        <v>67</v>
      </c>
      <c r="B83" s="79" t="s">
        <v>197</v>
      </c>
      <c r="C83" s="136" t="s">
        <v>811</v>
      </c>
      <c r="D83" s="140" t="s">
        <v>68</v>
      </c>
      <c r="E83" s="140"/>
      <c r="F83" s="137">
        <f>F84</f>
        <v>252</v>
      </c>
      <c r="G83" s="137">
        <f>G84</f>
        <v>126.4</v>
      </c>
      <c r="H83" s="132">
        <f t="shared" si="36"/>
        <v>50.158730158730158</v>
      </c>
      <c r="I83" s="72"/>
    </row>
    <row r="84" spans="1:9" ht="26.4">
      <c r="A84" s="139" t="s">
        <v>69</v>
      </c>
      <c r="B84" s="79" t="s">
        <v>197</v>
      </c>
      <c r="C84" s="136" t="s">
        <v>811</v>
      </c>
      <c r="D84" s="140" t="s">
        <v>70</v>
      </c>
      <c r="E84" s="140">
        <v>900303</v>
      </c>
      <c r="F84" s="137">
        <v>252</v>
      </c>
      <c r="G84" s="137">
        <v>126.4</v>
      </c>
      <c r="H84" s="132">
        <f t="shared" si="36"/>
        <v>50.158730158730158</v>
      </c>
      <c r="I84" s="72"/>
    </row>
    <row r="85" spans="1:9">
      <c r="A85" s="150" t="s">
        <v>614</v>
      </c>
      <c r="B85" s="82" t="s">
        <v>197</v>
      </c>
      <c r="C85" s="134" t="s">
        <v>161</v>
      </c>
      <c r="D85" s="103"/>
      <c r="E85" s="103"/>
      <c r="F85" s="131">
        <f>F86</f>
        <v>1494</v>
      </c>
      <c r="G85" s="131">
        <f t="shared" ref="G85:G87" si="40">G86</f>
        <v>821.7</v>
      </c>
      <c r="H85" s="132">
        <f t="shared" si="36"/>
        <v>55.000000000000007</v>
      </c>
      <c r="I85" s="72"/>
    </row>
    <row r="86" spans="1:9" ht="26.4">
      <c r="A86" s="150" t="s">
        <v>615</v>
      </c>
      <c r="B86" s="82" t="s">
        <v>197</v>
      </c>
      <c r="C86" s="134" t="s">
        <v>241</v>
      </c>
      <c r="D86" s="156"/>
      <c r="E86" s="156"/>
      <c r="F86" s="157">
        <f>F87</f>
        <v>1494</v>
      </c>
      <c r="G86" s="157">
        <f t="shared" si="40"/>
        <v>821.7</v>
      </c>
      <c r="H86" s="132">
        <f t="shared" si="36"/>
        <v>55.000000000000007</v>
      </c>
      <c r="I86" s="72"/>
    </row>
    <row r="87" spans="1:9" ht="52.8">
      <c r="A87" s="158" t="s">
        <v>616</v>
      </c>
      <c r="B87" s="82" t="s">
        <v>197</v>
      </c>
      <c r="C87" s="134" t="s">
        <v>296</v>
      </c>
      <c r="D87" s="156"/>
      <c r="E87" s="156"/>
      <c r="F87" s="157">
        <f>F88</f>
        <v>1494</v>
      </c>
      <c r="G87" s="157">
        <f t="shared" si="40"/>
        <v>821.7</v>
      </c>
      <c r="H87" s="132">
        <f t="shared" si="36"/>
        <v>55.000000000000007</v>
      </c>
      <c r="I87" s="72"/>
    </row>
    <row r="88" spans="1:9" ht="39.6">
      <c r="A88" s="159" t="s">
        <v>617</v>
      </c>
      <c r="B88" s="79" t="s">
        <v>197</v>
      </c>
      <c r="C88" s="136" t="s">
        <v>613</v>
      </c>
      <c r="D88" s="160"/>
      <c r="E88" s="160"/>
      <c r="F88" s="161">
        <f>F89+F91</f>
        <v>1494</v>
      </c>
      <c r="G88" s="161">
        <f t="shared" ref="G88" si="41">G89+G91</f>
        <v>821.7</v>
      </c>
      <c r="H88" s="138">
        <f t="shared" si="36"/>
        <v>55.000000000000007</v>
      </c>
      <c r="I88" s="73">
        <f t="shared" ref="I88" si="42">I89</f>
        <v>0</v>
      </c>
    </row>
    <row r="89" spans="1:9" ht="39.6">
      <c r="A89" s="139" t="s">
        <v>62</v>
      </c>
      <c r="B89" s="79" t="s">
        <v>197</v>
      </c>
      <c r="C89" s="136" t="s">
        <v>613</v>
      </c>
      <c r="D89" s="160">
        <v>100</v>
      </c>
      <c r="E89" s="160"/>
      <c r="F89" s="161">
        <f t="shared" ref="F89:G89" si="43">F90</f>
        <v>1188.3</v>
      </c>
      <c r="G89" s="161">
        <f t="shared" si="43"/>
        <v>748.1</v>
      </c>
      <c r="H89" s="138">
        <f t="shared" si="36"/>
        <v>62.955482622233447</v>
      </c>
      <c r="I89" s="72"/>
    </row>
    <row r="90" spans="1:9">
      <c r="A90" s="139" t="s">
        <v>64</v>
      </c>
      <c r="B90" s="79" t="s">
        <v>197</v>
      </c>
      <c r="C90" s="136" t="s">
        <v>613</v>
      </c>
      <c r="D90" s="160">
        <v>120</v>
      </c>
      <c r="E90" s="160">
        <v>900303</v>
      </c>
      <c r="F90" s="161">
        <v>1188.3</v>
      </c>
      <c r="G90" s="161">
        <v>748.1</v>
      </c>
      <c r="H90" s="138">
        <f t="shared" si="36"/>
        <v>62.955482622233447</v>
      </c>
      <c r="I90" s="72"/>
    </row>
    <row r="91" spans="1:9" ht="26.4">
      <c r="A91" s="139" t="s">
        <v>67</v>
      </c>
      <c r="B91" s="79" t="s">
        <v>197</v>
      </c>
      <c r="C91" s="136" t="s">
        <v>613</v>
      </c>
      <c r="D91" s="140" t="s">
        <v>68</v>
      </c>
      <c r="E91" s="160"/>
      <c r="F91" s="161">
        <f>F92</f>
        <v>305.7</v>
      </c>
      <c r="G91" s="161">
        <f t="shared" ref="G91" si="44">G92</f>
        <v>73.599999999999994</v>
      </c>
      <c r="H91" s="138">
        <f t="shared" si="36"/>
        <v>24.075891396794241</v>
      </c>
      <c r="I91" s="72"/>
    </row>
    <row r="92" spans="1:9" ht="26.4">
      <c r="A92" s="139" t="s">
        <v>69</v>
      </c>
      <c r="B92" s="79" t="s">
        <v>197</v>
      </c>
      <c r="C92" s="136" t="s">
        <v>613</v>
      </c>
      <c r="D92" s="140" t="s">
        <v>70</v>
      </c>
      <c r="E92" s="160">
        <v>900303</v>
      </c>
      <c r="F92" s="161">
        <v>305.7</v>
      </c>
      <c r="G92" s="161">
        <v>73.599999999999994</v>
      </c>
      <c r="H92" s="138">
        <f t="shared" si="36"/>
        <v>24.075891396794241</v>
      </c>
      <c r="I92" s="72"/>
    </row>
    <row r="93" spans="1:9" ht="26.25" customHeight="1">
      <c r="A93" s="145" t="s">
        <v>308</v>
      </c>
      <c r="B93" s="82" t="s">
        <v>197</v>
      </c>
      <c r="C93" s="134" t="s">
        <v>309</v>
      </c>
      <c r="D93" s="140"/>
      <c r="E93" s="160"/>
      <c r="F93" s="162">
        <f>F94</f>
        <v>1033</v>
      </c>
      <c r="G93" s="162">
        <f t="shared" ref="G93" si="45">G94</f>
        <v>429.8</v>
      </c>
      <c r="H93" s="132">
        <f t="shared" si="36"/>
        <v>41.606969990319456</v>
      </c>
      <c r="I93" s="72"/>
    </row>
    <row r="94" spans="1:9" ht="39.6">
      <c r="A94" s="133" t="s">
        <v>706</v>
      </c>
      <c r="B94" s="82" t="s">
        <v>197</v>
      </c>
      <c r="C94" s="134" t="s">
        <v>313</v>
      </c>
      <c r="D94" s="140"/>
      <c r="E94" s="160"/>
      <c r="F94" s="162">
        <f>F95</f>
        <v>1033</v>
      </c>
      <c r="G94" s="162">
        <f t="shared" ref="G94" si="46">G95</f>
        <v>429.8</v>
      </c>
      <c r="H94" s="132">
        <f t="shared" si="36"/>
        <v>41.606969990319456</v>
      </c>
      <c r="I94" s="72"/>
    </row>
    <row r="95" spans="1:9" ht="26.4">
      <c r="A95" s="141" t="s">
        <v>721</v>
      </c>
      <c r="B95" s="82" t="s">
        <v>197</v>
      </c>
      <c r="C95" s="134" t="s">
        <v>314</v>
      </c>
      <c r="D95" s="140"/>
      <c r="E95" s="160"/>
      <c r="F95" s="162">
        <f>F96</f>
        <v>1033</v>
      </c>
      <c r="G95" s="162">
        <f t="shared" ref="G95" si="47">G96</f>
        <v>429.8</v>
      </c>
      <c r="H95" s="132">
        <f t="shared" si="36"/>
        <v>41.606969990319456</v>
      </c>
      <c r="I95" s="72"/>
    </row>
    <row r="96" spans="1:9" ht="26.4">
      <c r="A96" s="139" t="s">
        <v>722</v>
      </c>
      <c r="B96" s="79" t="s">
        <v>197</v>
      </c>
      <c r="C96" s="136" t="s">
        <v>723</v>
      </c>
      <c r="D96" s="140"/>
      <c r="E96" s="140"/>
      <c r="F96" s="163">
        <f>F97+F99</f>
        <v>1033</v>
      </c>
      <c r="G96" s="163">
        <f t="shared" ref="G96" si="48">G97+G99</f>
        <v>429.8</v>
      </c>
      <c r="H96" s="138">
        <f t="shared" si="36"/>
        <v>41.606969990319456</v>
      </c>
      <c r="I96" s="72"/>
    </row>
    <row r="97" spans="1:9" ht="39.6">
      <c r="A97" s="139" t="s">
        <v>62</v>
      </c>
      <c r="B97" s="79" t="s">
        <v>197</v>
      </c>
      <c r="C97" s="136" t="s">
        <v>723</v>
      </c>
      <c r="D97" s="140" t="s">
        <v>63</v>
      </c>
      <c r="E97" s="140"/>
      <c r="F97" s="163">
        <f>F98</f>
        <v>953</v>
      </c>
      <c r="G97" s="163">
        <f t="shared" ref="G97" si="49">G98</f>
        <v>429.8</v>
      </c>
      <c r="H97" s="138">
        <f t="shared" si="36"/>
        <v>45.099685204617003</v>
      </c>
      <c r="I97" s="72"/>
    </row>
    <row r="98" spans="1:9">
      <c r="A98" s="139" t="s">
        <v>64</v>
      </c>
      <c r="B98" s="79" t="s">
        <v>197</v>
      </c>
      <c r="C98" s="136" t="s">
        <v>723</v>
      </c>
      <c r="D98" s="140" t="s">
        <v>65</v>
      </c>
      <c r="E98" s="140">
        <v>900303</v>
      </c>
      <c r="F98" s="163">
        <v>953</v>
      </c>
      <c r="G98" s="163">
        <v>429.8</v>
      </c>
      <c r="H98" s="138">
        <f t="shared" si="36"/>
        <v>45.099685204617003</v>
      </c>
      <c r="I98" s="72"/>
    </row>
    <row r="99" spans="1:9" ht="26.4">
      <c r="A99" s="139" t="s">
        <v>67</v>
      </c>
      <c r="B99" s="79" t="s">
        <v>197</v>
      </c>
      <c r="C99" s="136" t="s">
        <v>723</v>
      </c>
      <c r="D99" s="140" t="s">
        <v>68</v>
      </c>
      <c r="E99" s="140"/>
      <c r="F99" s="163">
        <f>F100</f>
        <v>80</v>
      </c>
      <c r="G99" s="163">
        <f t="shared" ref="G99" si="50">G100</f>
        <v>0</v>
      </c>
      <c r="H99" s="138">
        <f t="shared" si="36"/>
        <v>0</v>
      </c>
      <c r="I99" s="72"/>
    </row>
    <row r="100" spans="1:9" ht="26.4">
      <c r="A100" s="139" t="s">
        <v>69</v>
      </c>
      <c r="B100" s="79" t="s">
        <v>197</v>
      </c>
      <c r="C100" s="136" t="s">
        <v>723</v>
      </c>
      <c r="D100" s="140" t="s">
        <v>70</v>
      </c>
      <c r="E100" s="140">
        <v>900303</v>
      </c>
      <c r="F100" s="163">
        <v>80</v>
      </c>
      <c r="G100" s="163">
        <v>0</v>
      </c>
      <c r="H100" s="138">
        <f t="shared" si="36"/>
        <v>0</v>
      </c>
      <c r="I100" s="72"/>
    </row>
    <row r="101" spans="1:9" ht="26.4">
      <c r="A101" s="80" t="s">
        <v>76</v>
      </c>
      <c r="B101" s="82" t="s">
        <v>198</v>
      </c>
      <c r="C101" s="130"/>
      <c r="D101" s="130"/>
      <c r="E101" s="130"/>
      <c r="F101" s="131">
        <f>F102+F114</f>
        <v>31291.7</v>
      </c>
      <c r="G101" s="131">
        <f>G102+G114</f>
        <v>16599.8</v>
      </c>
      <c r="H101" s="132">
        <f t="shared" si="36"/>
        <v>53.048571985542495</v>
      </c>
      <c r="I101" s="72"/>
    </row>
    <row r="102" spans="1:9" ht="26.4">
      <c r="A102" s="133" t="s">
        <v>675</v>
      </c>
      <c r="B102" s="82" t="s">
        <v>198</v>
      </c>
      <c r="C102" s="134" t="s">
        <v>174</v>
      </c>
      <c r="D102" s="130"/>
      <c r="E102" s="130"/>
      <c r="F102" s="131">
        <f>F103</f>
        <v>25866.600000000002</v>
      </c>
      <c r="G102" s="131">
        <f t="shared" ref="G102" si="51">G103</f>
        <v>12747</v>
      </c>
      <c r="H102" s="132">
        <f t="shared" si="36"/>
        <v>49.279766184964387</v>
      </c>
      <c r="I102" s="72"/>
    </row>
    <row r="103" spans="1:9">
      <c r="A103" s="133" t="s">
        <v>227</v>
      </c>
      <c r="B103" s="82" t="s">
        <v>198</v>
      </c>
      <c r="C103" s="134" t="s">
        <v>189</v>
      </c>
      <c r="D103" s="130"/>
      <c r="E103" s="130"/>
      <c r="F103" s="131">
        <f>F104+F110</f>
        <v>25866.600000000002</v>
      </c>
      <c r="G103" s="131">
        <f t="shared" ref="G103" si="52">G104+G110</f>
        <v>12747</v>
      </c>
      <c r="H103" s="132">
        <f t="shared" si="36"/>
        <v>49.279766184964387</v>
      </c>
      <c r="I103" s="72"/>
    </row>
    <row r="104" spans="1:9" ht="26.4">
      <c r="A104" s="122" t="s">
        <v>347</v>
      </c>
      <c r="B104" s="82" t="s">
        <v>198</v>
      </c>
      <c r="C104" s="134" t="s">
        <v>190</v>
      </c>
      <c r="D104" s="130"/>
      <c r="E104" s="130"/>
      <c r="F104" s="131">
        <f>F105</f>
        <v>25632.600000000002</v>
      </c>
      <c r="G104" s="131">
        <f t="shared" ref="G104" si="53">G105</f>
        <v>12665.6</v>
      </c>
      <c r="H104" s="132">
        <f t="shared" si="36"/>
        <v>49.412076808439245</v>
      </c>
      <c r="I104" s="72"/>
    </row>
    <row r="105" spans="1:9">
      <c r="A105" s="164" t="s">
        <v>250</v>
      </c>
      <c r="B105" s="79" t="s">
        <v>198</v>
      </c>
      <c r="C105" s="155" t="s">
        <v>251</v>
      </c>
      <c r="D105" s="143"/>
      <c r="E105" s="143"/>
      <c r="F105" s="137">
        <f>F106+F108</f>
        <v>25632.600000000002</v>
      </c>
      <c r="G105" s="137">
        <f t="shared" ref="G105" si="54">G106+G108</f>
        <v>12665.6</v>
      </c>
      <c r="H105" s="138">
        <f t="shared" si="36"/>
        <v>49.412076808439245</v>
      </c>
      <c r="I105" s="72"/>
    </row>
    <row r="106" spans="1:9" ht="39.6">
      <c r="A106" s="165" t="s">
        <v>62</v>
      </c>
      <c r="B106" s="79" t="s">
        <v>198</v>
      </c>
      <c r="C106" s="155" t="s">
        <v>251</v>
      </c>
      <c r="D106" s="143" t="s">
        <v>63</v>
      </c>
      <c r="E106" s="143"/>
      <c r="F106" s="137">
        <f>F107</f>
        <v>20749.900000000001</v>
      </c>
      <c r="G106" s="137">
        <f t="shared" ref="G106" si="55">G107</f>
        <v>12448.4</v>
      </c>
      <c r="H106" s="138">
        <f t="shared" si="36"/>
        <v>59.992578277485663</v>
      </c>
      <c r="I106" s="72"/>
    </row>
    <row r="107" spans="1:9">
      <c r="A107" s="165" t="s">
        <v>64</v>
      </c>
      <c r="B107" s="79" t="s">
        <v>198</v>
      </c>
      <c r="C107" s="155" t="s">
        <v>251</v>
      </c>
      <c r="D107" s="143" t="s">
        <v>65</v>
      </c>
      <c r="E107" s="140">
        <v>900100</v>
      </c>
      <c r="F107" s="137">
        <v>20749.900000000001</v>
      </c>
      <c r="G107" s="137">
        <v>12448.4</v>
      </c>
      <c r="H107" s="138">
        <f t="shared" si="36"/>
        <v>59.992578277485663</v>
      </c>
      <c r="I107" s="72"/>
    </row>
    <row r="108" spans="1:9" ht="26.4">
      <c r="A108" s="165" t="s">
        <v>67</v>
      </c>
      <c r="B108" s="79" t="s">
        <v>198</v>
      </c>
      <c r="C108" s="155" t="s">
        <v>251</v>
      </c>
      <c r="D108" s="143" t="s">
        <v>68</v>
      </c>
      <c r="E108" s="143"/>
      <c r="F108" s="137">
        <f>F109</f>
        <v>4882.7</v>
      </c>
      <c r="G108" s="137">
        <f t="shared" ref="G108" si="56">G109</f>
        <v>217.2</v>
      </c>
      <c r="H108" s="138">
        <f t="shared" si="36"/>
        <v>4.448358490179614</v>
      </c>
      <c r="I108" s="72"/>
    </row>
    <row r="109" spans="1:9" ht="26.4">
      <c r="A109" s="165" t="s">
        <v>69</v>
      </c>
      <c r="B109" s="79" t="s">
        <v>198</v>
      </c>
      <c r="C109" s="155" t="s">
        <v>251</v>
      </c>
      <c r="D109" s="143" t="s">
        <v>70</v>
      </c>
      <c r="E109" s="140">
        <v>900100</v>
      </c>
      <c r="F109" s="137">
        <v>4882.7</v>
      </c>
      <c r="G109" s="137">
        <v>217.2</v>
      </c>
      <c r="H109" s="138">
        <f t="shared" si="36"/>
        <v>4.448358490179614</v>
      </c>
      <c r="I109" s="72"/>
    </row>
    <row r="110" spans="1:9" ht="39.6">
      <c r="A110" s="145" t="s">
        <v>737</v>
      </c>
      <c r="B110" s="82" t="s">
        <v>198</v>
      </c>
      <c r="C110" s="154" t="s">
        <v>739</v>
      </c>
      <c r="D110" s="140"/>
      <c r="E110" s="140"/>
      <c r="F110" s="131">
        <f>F111</f>
        <v>234</v>
      </c>
      <c r="G110" s="131">
        <f t="shared" ref="G110:G112" si="57">G111</f>
        <v>81.400000000000006</v>
      </c>
      <c r="H110" s="132">
        <f t="shared" si="36"/>
        <v>34.786324786324791</v>
      </c>
      <c r="I110" s="72"/>
    </row>
    <row r="111" spans="1:9" ht="79.2">
      <c r="A111" s="139" t="s">
        <v>738</v>
      </c>
      <c r="B111" s="79" t="s">
        <v>198</v>
      </c>
      <c r="C111" s="155" t="s">
        <v>740</v>
      </c>
      <c r="D111" s="140"/>
      <c r="E111" s="140"/>
      <c r="F111" s="137">
        <f>F112</f>
        <v>234</v>
      </c>
      <c r="G111" s="137">
        <f t="shared" si="57"/>
        <v>81.400000000000006</v>
      </c>
      <c r="H111" s="138">
        <f t="shared" si="36"/>
        <v>34.786324786324791</v>
      </c>
      <c r="I111" s="72"/>
    </row>
    <row r="112" spans="1:9" ht="26.4">
      <c r="A112" s="139" t="s">
        <v>67</v>
      </c>
      <c r="B112" s="79" t="s">
        <v>198</v>
      </c>
      <c r="C112" s="155" t="s">
        <v>740</v>
      </c>
      <c r="D112" s="140" t="s">
        <v>68</v>
      </c>
      <c r="E112" s="140"/>
      <c r="F112" s="137">
        <f>F113</f>
        <v>234</v>
      </c>
      <c r="G112" s="137">
        <f t="shared" si="57"/>
        <v>81.400000000000006</v>
      </c>
      <c r="H112" s="138">
        <f t="shared" si="36"/>
        <v>34.786324786324791</v>
      </c>
      <c r="I112" s="72"/>
    </row>
    <row r="113" spans="1:9" ht="26.4">
      <c r="A113" s="139" t="s">
        <v>69</v>
      </c>
      <c r="B113" s="79" t="s">
        <v>198</v>
      </c>
      <c r="C113" s="155" t="s">
        <v>740</v>
      </c>
      <c r="D113" s="140" t="s">
        <v>70</v>
      </c>
      <c r="E113" s="140">
        <v>900100</v>
      </c>
      <c r="F113" s="137">
        <v>234</v>
      </c>
      <c r="G113" s="137">
        <v>81.400000000000006</v>
      </c>
      <c r="H113" s="138">
        <f t="shared" si="36"/>
        <v>34.786324786324791</v>
      </c>
      <c r="I113" s="72"/>
    </row>
    <row r="114" spans="1:9" ht="26.4">
      <c r="A114" s="166" t="s">
        <v>229</v>
      </c>
      <c r="B114" s="82" t="s">
        <v>198</v>
      </c>
      <c r="C114" s="167" t="s">
        <v>153</v>
      </c>
      <c r="D114" s="130"/>
      <c r="E114" s="130"/>
      <c r="F114" s="131">
        <f>F115</f>
        <v>5425.0999999999995</v>
      </c>
      <c r="G114" s="131">
        <f t="shared" ref="G114" si="58">G115</f>
        <v>3852.8</v>
      </c>
      <c r="H114" s="132">
        <f t="shared" si="36"/>
        <v>71.018045750308758</v>
      </c>
      <c r="I114" s="72"/>
    </row>
    <row r="115" spans="1:9">
      <c r="A115" s="141" t="s">
        <v>252</v>
      </c>
      <c r="B115" s="82" t="s">
        <v>198</v>
      </c>
      <c r="C115" s="134" t="s">
        <v>253</v>
      </c>
      <c r="D115" s="144"/>
      <c r="E115" s="144"/>
      <c r="F115" s="131">
        <f>F116+F118+F120</f>
        <v>5425.0999999999995</v>
      </c>
      <c r="G115" s="131">
        <f t="shared" ref="G115" si="59">G116+G118+G120</f>
        <v>3852.8</v>
      </c>
      <c r="H115" s="132">
        <f t="shared" si="36"/>
        <v>71.018045750308758</v>
      </c>
      <c r="I115" s="72"/>
    </row>
    <row r="116" spans="1:9" ht="39.6">
      <c r="A116" s="139" t="s">
        <v>62</v>
      </c>
      <c r="B116" s="79" t="s">
        <v>198</v>
      </c>
      <c r="C116" s="136" t="s">
        <v>253</v>
      </c>
      <c r="D116" s="140" t="s">
        <v>63</v>
      </c>
      <c r="E116" s="140"/>
      <c r="F116" s="137">
        <f>F117</f>
        <v>4569.2</v>
      </c>
      <c r="G116" s="137">
        <f t="shared" ref="G116" si="60">G117</f>
        <v>3383</v>
      </c>
      <c r="H116" s="138">
        <f t="shared" si="36"/>
        <v>74.039219119320677</v>
      </c>
      <c r="I116" s="72"/>
    </row>
    <row r="117" spans="1:9">
      <c r="A117" s="139" t="s">
        <v>64</v>
      </c>
      <c r="B117" s="79" t="s">
        <v>198</v>
      </c>
      <c r="C117" s="136" t="s">
        <v>253</v>
      </c>
      <c r="D117" s="140" t="s">
        <v>65</v>
      </c>
      <c r="E117" s="140">
        <v>900100</v>
      </c>
      <c r="F117" s="137">
        <v>4569.2</v>
      </c>
      <c r="G117" s="137">
        <v>3383</v>
      </c>
      <c r="H117" s="138">
        <f t="shared" si="36"/>
        <v>74.039219119320677</v>
      </c>
      <c r="I117" s="72"/>
    </row>
    <row r="118" spans="1:9" ht="26.4">
      <c r="A118" s="139" t="s">
        <v>67</v>
      </c>
      <c r="B118" s="79" t="s">
        <v>198</v>
      </c>
      <c r="C118" s="136" t="s">
        <v>253</v>
      </c>
      <c r="D118" s="140" t="s">
        <v>68</v>
      </c>
      <c r="E118" s="140"/>
      <c r="F118" s="137">
        <f>F119</f>
        <v>854.9</v>
      </c>
      <c r="G118" s="137">
        <f t="shared" ref="G118" si="61">G119</f>
        <v>469.8</v>
      </c>
      <c r="H118" s="138">
        <f t="shared" si="36"/>
        <v>54.953795765586619</v>
      </c>
      <c r="I118" s="72"/>
    </row>
    <row r="119" spans="1:9" ht="26.4">
      <c r="A119" s="139" t="s">
        <v>69</v>
      </c>
      <c r="B119" s="79" t="s">
        <v>198</v>
      </c>
      <c r="C119" s="136" t="s">
        <v>253</v>
      </c>
      <c r="D119" s="140" t="s">
        <v>70</v>
      </c>
      <c r="E119" s="140">
        <v>900100</v>
      </c>
      <c r="F119" s="137">
        <v>854.9</v>
      </c>
      <c r="G119" s="137">
        <v>469.8</v>
      </c>
      <c r="H119" s="138">
        <f t="shared" si="36"/>
        <v>54.953795765586619</v>
      </c>
      <c r="I119" s="72"/>
    </row>
    <row r="120" spans="1:9">
      <c r="A120" s="139" t="s">
        <v>72</v>
      </c>
      <c r="B120" s="79" t="s">
        <v>198</v>
      </c>
      <c r="C120" s="136" t="s">
        <v>253</v>
      </c>
      <c r="D120" s="140">
        <v>800</v>
      </c>
      <c r="E120" s="140"/>
      <c r="F120" s="137">
        <f>F121</f>
        <v>1</v>
      </c>
      <c r="G120" s="137">
        <f>G121</f>
        <v>0</v>
      </c>
      <c r="H120" s="138">
        <f t="shared" si="36"/>
        <v>0</v>
      </c>
      <c r="I120" s="72"/>
    </row>
    <row r="121" spans="1:9">
      <c r="A121" s="139" t="s">
        <v>74</v>
      </c>
      <c r="B121" s="79" t="s">
        <v>198</v>
      </c>
      <c r="C121" s="136" t="s">
        <v>253</v>
      </c>
      <c r="D121" s="140">
        <v>850</v>
      </c>
      <c r="E121" s="140">
        <v>900100</v>
      </c>
      <c r="F121" s="137">
        <v>1</v>
      </c>
      <c r="G121" s="137">
        <v>0</v>
      </c>
      <c r="H121" s="138">
        <f t="shared" si="36"/>
        <v>0</v>
      </c>
      <c r="I121" s="72"/>
    </row>
    <row r="122" spans="1:9">
      <c r="A122" s="80" t="s">
        <v>77</v>
      </c>
      <c r="B122" s="82" t="s">
        <v>199</v>
      </c>
      <c r="C122" s="130"/>
      <c r="D122" s="130"/>
      <c r="E122" s="130"/>
      <c r="F122" s="131">
        <f>F123</f>
        <v>20000</v>
      </c>
      <c r="G122" s="131">
        <f t="shared" ref="G122" si="62">G123</f>
        <v>0</v>
      </c>
      <c r="H122" s="132">
        <f t="shared" si="36"/>
        <v>0</v>
      </c>
      <c r="I122" s="72"/>
    </row>
    <row r="123" spans="1:9">
      <c r="A123" s="168" t="s">
        <v>192</v>
      </c>
      <c r="B123" s="82" t="s">
        <v>199</v>
      </c>
      <c r="C123" s="83" t="s">
        <v>145</v>
      </c>
      <c r="D123" s="130"/>
      <c r="E123" s="130"/>
      <c r="F123" s="131">
        <f>F124+F127</f>
        <v>20000</v>
      </c>
      <c r="G123" s="131">
        <f t="shared" ref="G123" si="63">G124+G127</f>
        <v>0</v>
      </c>
      <c r="H123" s="132">
        <f t="shared" si="36"/>
        <v>0</v>
      </c>
      <c r="I123" s="72"/>
    </row>
    <row r="124" spans="1:9">
      <c r="A124" s="141" t="s">
        <v>254</v>
      </c>
      <c r="B124" s="82" t="s">
        <v>199</v>
      </c>
      <c r="C124" s="134" t="s">
        <v>256</v>
      </c>
      <c r="D124" s="84"/>
      <c r="E124" s="84"/>
      <c r="F124" s="137">
        <f t="shared" ref="F124:G125" si="64">F125</f>
        <v>15000</v>
      </c>
      <c r="G124" s="137">
        <f t="shared" si="64"/>
        <v>0</v>
      </c>
      <c r="H124" s="138">
        <f t="shared" si="36"/>
        <v>0</v>
      </c>
      <c r="I124" s="72"/>
    </row>
    <row r="125" spans="1:9">
      <c r="A125" s="139" t="s">
        <v>72</v>
      </c>
      <c r="B125" s="79" t="s">
        <v>199</v>
      </c>
      <c r="C125" s="136" t="s">
        <v>256</v>
      </c>
      <c r="D125" s="140" t="s">
        <v>73</v>
      </c>
      <c r="E125" s="140"/>
      <c r="F125" s="137">
        <f t="shared" si="64"/>
        <v>15000</v>
      </c>
      <c r="G125" s="137">
        <f t="shared" si="64"/>
        <v>0</v>
      </c>
      <c r="H125" s="138">
        <f t="shared" si="36"/>
        <v>0</v>
      </c>
      <c r="I125" s="72"/>
    </row>
    <row r="126" spans="1:9">
      <c r="A126" s="139" t="s">
        <v>78</v>
      </c>
      <c r="B126" s="79" t="s">
        <v>199</v>
      </c>
      <c r="C126" s="136" t="s">
        <v>256</v>
      </c>
      <c r="D126" s="140" t="s">
        <v>79</v>
      </c>
      <c r="E126" s="140">
        <v>900100</v>
      </c>
      <c r="F126" s="137">
        <v>15000</v>
      </c>
      <c r="G126" s="137">
        <v>0</v>
      </c>
      <c r="H126" s="138">
        <f t="shared" si="36"/>
        <v>0</v>
      </c>
      <c r="I126" s="72"/>
    </row>
    <row r="127" spans="1:9" ht="26.4">
      <c r="A127" s="141" t="s">
        <v>255</v>
      </c>
      <c r="B127" s="82" t="s">
        <v>199</v>
      </c>
      <c r="C127" s="134" t="s">
        <v>257</v>
      </c>
      <c r="D127" s="84"/>
      <c r="E127" s="84"/>
      <c r="F127" s="137">
        <f t="shared" ref="F127:G128" si="65">F128</f>
        <v>5000</v>
      </c>
      <c r="G127" s="137">
        <f t="shared" si="65"/>
        <v>0</v>
      </c>
      <c r="H127" s="138">
        <f t="shared" si="36"/>
        <v>0</v>
      </c>
      <c r="I127" s="72"/>
    </row>
    <row r="128" spans="1:9">
      <c r="A128" s="139" t="s">
        <v>72</v>
      </c>
      <c r="B128" s="79" t="s">
        <v>199</v>
      </c>
      <c r="C128" s="136" t="s">
        <v>257</v>
      </c>
      <c r="D128" s="140" t="s">
        <v>73</v>
      </c>
      <c r="E128" s="140"/>
      <c r="F128" s="137">
        <f t="shared" si="65"/>
        <v>5000</v>
      </c>
      <c r="G128" s="137">
        <f t="shared" si="65"/>
        <v>0</v>
      </c>
      <c r="H128" s="138">
        <f t="shared" si="36"/>
        <v>0</v>
      </c>
      <c r="I128" s="72"/>
    </row>
    <row r="129" spans="1:9">
      <c r="A129" s="139" t="s">
        <v>78</v>
      </c>
      <c r="B129" s="79" t="s">
        <v>199</v>
      </c>
      <c r="C129" s="136" t="s">
        <v>257</v>
      </c>
      <c r="D129" s="140" t="s">
        <v>79</v>
      </c>
      <c r="E129" s="140">
        <v>900100</v>
      </c>
      <c r="F129" s="137">
        <v>5000</v>
      </c>
      <c r="G129" s="137">
        <v>0</v>
      </c>
      <c r="H129" s="138">
        <f t="shared" si="36"/>
        <v>0</v>
      </c>
      <c r="I129" s="72"/>
    </row>
    <row r="130" spans="1:9">
      <c r="A130" s="80" t="s">
        <v>80</v>
      </c>
      <c r="B130" s="82" t="s">
        <v>200</v>
      </c>
      <c r="C130" s="130"/>
      <c r="D130" s="130"/>
      <c r="E130" s="130"/>
      <c r="F130" s="131">
        <f>F131+F137+F185+F196+F202</f>
        <v>418968.6</v>
      </c>
      <c r="G130" s="131">
        <f t="shared" ref="G130" si="66">G131+G137+G185+G196+G202</f>
        <v>273047.19999999995</v>
      </c>
      <c r="H130" s="132">
        <f t="shared" si="36"/>
        <v>65.171280138893465</v>
      </c>
      <c r="I130" s="72"/>
    </row>
    <row r="131" spans="1:9">
      <c r="A131" s="99" t="s">
        <v>340</v>
      </c>
      <c r="B131" s="82" t="s">
        <v>200</v>
      </c>
      <c r="C131" s="169" t="s">
        <v>184</v>
      </c>
      <c r="D131" s="100"/>
      <c r="E131" s="100"/>
      <c r="F131" s="131">
        <f>F132</f>
        <v>695</v>
      </c>
      <c r="G131" s="131">
        <f t="shared" ref="G131:G135" si="67">G132</f>
        <v>463.4</v>
      </c>
      <c r="H131" s="132">
        <f t="shared" si="36"/>
        <v>66.676258992805742</v>
      </c>
      <c r="I131" s="72"/>
    </row>
    <row r="132" spans="1:9">
      <c r="A132" s="110" t="s">
        <v>112</v>
      </c>
      <c r="B132" s="82" t="s">
        <v>200</v>
      </c>
      <c r="C132" s="87" t="s">
        <v>185</v>
      </c>
      <c r="D132" s="102"/>
      <c r="E132" s="102"/>
      <c r="F132" s="131">
        <f>F133</f>
        <v>695</v>
      </c>
      <c r="G132" s="131">
        <f t="shared" si="67"/>
        <v>463.4</v>
      </c>
      <c r="H132" s="132">
        <f t="shared" si="36"/>
        <v>66.676258992805742</v>
      </c>
      <c r="I132" s="72"/>
    </row>
    <row r="133" spans="1:9" ht="26.4">
      <c r="A133" s="148" t="s">
        <v>511</v>
      </c>
      <c r="B133" s="82" t="s">
        <v>200</v>
      </c>
      <c r="C133" s="134" t="s">
        <v>514</v>
      </c>
      <c r="D133" s="89"/>
      <c r="E133" s="89"/>
      <c r="F133" s="131">
        <f>F134</f>
        <v>695</v>
      </c>
      <c r="G133" s="131">
        <f t="shared" si="67"/>
        <v>463.4</v>
      </c>
      <c r="H133" s="132">
        <f t="shared" si="36"/>
        <v>66.676258992805742</v>
      </c>
      <c r="I133" s="72"/>
    </row>
    <row r="134" spans="1:9" ht="52.8">
      <c r="A134" s="170" t="s">
        <v>265</v>
      </c>
      <c r="B134" s="79" t="s">
        <v>200</v>
      </c>
      <c r="C134" s="136" t="s">
        <v>583</v>
      </c>
      <c r="D134" s="84"/>
      <c r="E134" s="84"/>
      <c r="F134" s="137">
        <f>F135</f>
        <v>695</v>
      </c>
      <c r="G134" s="137">
        <f t="shared" si="67"/>
        <v>463.4</v>
      </c>
      <c r="H134" s="132">
        <f t="shared" si="36"/>
        <v>66.676258992805742</v>
      </c>
      <c r="I134" s="72"/>
    </row>
    <row r="135" spans="1:9" ht="26.4">
      <c r="A135" s="139" t="s">
        <v>83</v>
      </c>
      <c r="B135" s="79" t="s">
        <v>200</v>
      </c>
      <c r="C135" s="136" t="s">
        <v>583</v>
      </c>
      <c r="D135" s="140" t="s">
        <v>84</v>
      </c>
      <c r="E135" s="140"/>
      <c r="F135" s="137">
        <f>F136</f>
        <v>695</v>
      </c>
      <c r="G135" s="137">
        <f t="shared" si="67"/>
        <v>463.4</v>
      </c>
      <c r="H135" s="132">
        <f t="shared" si="36"/>
        <v>66.676258992805742</v>
      </c>
      <c r="I135" s="72"/>
    </row>
    <row r="136" spans="1:9">
      <c r="A136" s="139" t="s">
        <v>85</v>
      </c>
      <c r="B136" s="79" t="s">
        <v>200</v>
      </c>
      <c r="C136" s="136" t="s">
        <v>583</v>
      </c>
      <c r="D136" s="140" t="s">
        <v>86</v>
      </c>
      <c r="E136" s="140">
        <v>900303</v>
      </c>
      <c r="F136" s="137">
        <v>695</v>
      </c>
      <c r="G136" s="137">
        <v>463.4</v>
      </c>
      <c r="H136" s="132">
        <f t="shared" ref="H136:H199" si="68">G136/F136*100</f>
        <v>66.676258992805742</v>
      </c>
      <c r="I136" s="72"/>
    </row>
    <row r="137" spans="1:9" ht="26.4">
      <c r="A137" s="133" t="s">
        <v>675</v>
      </c>
      <c r="B137" s="82" t="s">
        <v>200</v>
      </c>
      <c r="C137" s="134" t="s">
        <v>174</v>
      </c>
      <c r="D137" s="130"/>
      <c r="E137" s="130"/>
      <c r="F137" s="131">
        <f>F138+F157</f>
        <v>332419.90000000002</v>
      </c>
      <c r="G137" s="131">
        <f>G138+G157</f>
        <v>229395.39999999997</v>
      </c>
      <c r="H137" s="132">
        <f t="shared" si="68"/>
        <v>69.007721860213536</v>
      </c>
      <c r="I137" s="72"/>
    </row>
    <row r="138" spans="1:9" ht="26.4">
      <c r="A138" s="133" t="s">
        <v>730</v>
      </c>
      <c r="B138" s="82" t="s">
        <v>200</v>
      </c>
      <c r="C138" s="134" t="s">
        <v>175</v>
      </c>
      <c r="D138" s="130"/>
      <c r="E138" s="130"/>
      <c r="F138" s="131">
        <f>F139+F143+F149</f>
        <v>36277.1</v>
      </c>
      <c r="G138" s="131">
        <f>G139+G143+G149</f>
        <v>21899.4</v>
      </c>
      <c r="H138" s="132">
        <f t="shared" si="68"/>
        <v>60.36700838821185</v>
      </c>
      <c r="I138" s="72"/>
    </row>
    <row r="139" spans="1:9" ht="30" customHeight="1">
      <c r="A139" s="141" t="s">
        <v>731</v>
      </c>
      <c r="B139" s="82" t="s">
        <v>200</v>
      </c>
      <c r="C139" s="134" t="s">
        <v>266</v>
      </c>
      <c r="D139" s="89"/>
      <c r="E139" s="89"/>
      <c r="F139" s="131">
        <f>F140</f>
        <v>6330</v>
      </c>
      <c r="G139" s="131">
        <f t="shared" ref="G139" si="69">G140</f>
        <v>2517.9</v>
      </c>
      <c r="H139" s="132">
        <f t="shared" si="68"/>
        <v>39.777251184834121</v>
      </c>
      <c r="I139" s="72"/>
    </row>
    <row r="140" spans="1:9" ht="45.75" customHeight="1">
      <c r="A140" s="164" t="s">
        <v>771</v>
      </c>
      <c r="B140" s="79" t="s">
        <v>200</v>
      </c>
      <c r="C140" s="136" t="s">
        <v>770</v>
      </c>
      <c r="D140" s="84"/>
      <c r="E140" s="84"/>
      <c r="F140" s="137">
        <f t="shared" ref="F140:G141" si="70">F141</f>
        <v>6330</v>
      </c>
      <c r="G140" s="137">
        <f t="shared" si="70"/>
        <v>2517.9</v>
      </c>
      <c r="H140" s="132">
        <f t="shared" si="68"/>
        <v>39.777251184834121</v>
      </c>
      <c r="I140" s="72"/>
    </row>
    <row r="141" spans="1:9" ht="30" customHeight="1">
      <c r="A141" s="139" t="s">
        <v>67</v>
      </c>
      <c r="B141" s="79" t="s">
        <v>200</v>
      </c>
      <c r="C141" s="136" t="s">
        <v>770</v>
      </c>
      <c r="D141" s="140" t="s">
        <v>68</v>
      </c>
      <c r="E141" s="140"/>
      <c r="F141" s="137">
        <f t="shared" si="70"/>
        <v>6330</v>
      </c>
      <c r="G141" s="137">
        <f t="shared" si="70"/>
        <v>2517.9</v>
      </c>
      <c r="H141" s="132">
        <f t="shared" si="68"/>
        <v>39.777251184834121</v>
      </c>
      <c r="I141" s="72"/>
    </row>
    <row r="142" spans="1:9" ht="30" customHeight="1">
      <c r="A142" s="139" t="s">
        <v>69</v>
      </c>
      <c r="B142" s="79" t="s">
        <v>200</v>
      </c>
      <c r="C142" s="136" t="s">
        <v>770</v>
      </c>
      <c r="D142" s="140" t="s">
        <v>70</v>
      </c>
      <c r="E142" s="140">
        <v>900100</v>
      </c>
      <c r="F142" s="137">
        <v>6330</v>
      </c>
      <c r="G142" s="137">
        <v>2517.9</v>
      </c>
      <c r="H142" s="132">
        <f t="shared" si="68"/>
        <v>39.777251184834121</v>
      </c>
      <c r="I142" s="72"/>
    </row>
    <row r="143" spans="1:9" ht="26.4">
      <c r="A143" s="141" t="s">
        <v>732</v>
      </c>
      <c r="B143" s="82" t="s">
        <v>200</v>
      </c>
      <c r="C143" s="134" t="s">
        <v>263</v>
      </c>
      <c r="D143" s="144"/>
      <c r="E143" s="144"/>
      <c r="F143" s="131">
        <f>F144</f>
        <v>9022</v>
      </c>
      <c r="G143" s="131">
        <f t="shared" ref="G143" si="71">G144</f>
        <v>5121.3</v>
      </c>
      <c r="H143" s="132">
        <f t="shared" si="68"/>
        <v>56.764575482154733</v>
      </c>
      <c r="I143" s="72"/>
    </row>
    <row r="144" spans="1:9" ht="26.4">
      <c r="A144" s="164" t="s">
        <v>262</v>
      </c>
      <c r="B144" s="79" t="s">
        <v>200</v>
      </c>
      <c r="C144" s="136" t="s">
        <v>264</v>
      </c>
      <c r="D144" s="140"/>
      <c r="E144" s="140"/>
      <c r="F144" s="137">
        <f>F145+F147</f>
        <v>9022</v>
      </c>
      <c r="G144" s="137">
        <f t="shared" ref="G144" si="72">G145+G147</f>
        <v>5121.3</v>
      </c>
      <c r="H144" s="132">
        <f t="shared" si="68"/>
        <v>56.764575482154733</v>
      </c>
      <c r="I144" s="72"/>
    </row>
    <row r="145" spans="1:9" ht="39.6">
      <c r="A145" s="139" t="s">
        <v>62</v>
      </c>
      <c r="B145" s="79" t="s">
        <v>200</v>
      </c>
      <c r="C145" s="136" t="s">
        <v>264</v>
      </c>
      <c r="D145" s="140" t="s">
        <v>63</v>
      </c>
      <c r="E145" s="140"/>
      <c r="F145" s="137">
        <f>F146</f>
        <v>8120</v>
      </c>
      <c r="G145" s="137">
        <f t="shared" ref="G145" si="73">G146</f>
        <v>5015.3</v>
      </c>
      <c r="H145" s="132">
        <f t="shared" si="68"/>
        <v>61.76477832512316</v>
      </c>
      <c r="I145" s="72"/>
    </row>
    <row r="146" spans="1:9">
      <c r="A146" s="139" t="s">
        <v>64</v>
      </c>
      <c r="B146" s="79" t="s">
        <v>200</v>
      </c>
      <c r="C146" s="136" t="s">
        <v>264</v>
      </c>
      <c r="D146" s="140" t="s">
        <v>65</v>
      </c>
      <c r="E146" s="140">
        <v>900303</v>
      </c>
      <c r="F146" s="137">
        <v>8120</v>
      </c>
      <c r="G146" s="137">
        <v>5015.3</v>
      </c>
      <c r="H146" s="132">
        <f t="shared" si="68"/>
        <v>61.76477832512316</v>
      </c>
      <c r="I146" s="72"/>
    </row>
    <row r="147" spans="1:9" ht="26.4">
      <c r="A147" s="139" t="s">
        <v>67</v>
      </c>
      <c r="B147" s="79" t="s">
        <v>200</v>
      </c>
      <c r="C147" s="136" t="s">
        <v>264</v>
      </c>
      <c r="D147" s="140" t="s">
        <v>68</v>
      </c>
      <c r="E147" s="140"/>
      <c r="F147" s="137">
        <f>F148</f>
        <v>902</v>
      </c>
      <c r="G147" s="137">
        <f t="shared" ref="G147" si="74">G148</f>
        <v>106</v>
      </c>
      <c r="H147" s="132">
        <f t="shared" si="68"/>
        <v>11.751662971175167</v>
      </c>
      <c r="I147" s="72"/>
    </row>
    <row r="148" spans="1:9" ht="26.4">
      <c r="A148" s="139" t="s">
        <v>69</v>
      </c>
      <c r="B148" s="79" t="s">
        <v>200</v>
      </c>
      <c r="C148" s="136" t="s">
        <v>264</v>
      </c>
      <c r="D148" s="140" t="s">
        <v>70</v>
      </c>
      <c r="E148" s="140">
        <v>900303</v>
      </c>
      <c r="F148" s="137">
        <v>902</v>
      </c>
      <c r="G148" s="137">
        <v>106</v>
      </c>
      <c r="H148" s="132">
        <f t="shared" si="68"/>
        <v>11.751662971175167</v>
      </c>
      <c r="I148" s="72"/>
    </row>
    <row r="149" spans="1:9" ht="26.4">
      <c r="A149" s="145" t="s">
        <v>347</v>
      </c>
      <c r="B149" s="154" t="s">
        <v>200</v>
      </c>
      <c r="C149" s="134" t="s">
        <v>733</v>
      </c>
      <c r="D149" s="144"/>
      <c r="E149" s="144"/>
      <c r="F149" s="131">
        <f>F150</f>
        <v>20925.099999999999</v>
      </c>
      <c r="G149" s="131">
        <f t="shared" ref="G149" si="75">G150</f>
        <v>14260.2</v>
      </c>
      <c r="H149" s="132">
        <f t="shared" si="68"/>
        <v>68.148778261513684</v>
      </c>
      <c r="I149" s="72"/>
    </row>
    <row r="150" spans="1:9">
      <c r="A150" s="139" t="s">
        <v>61</v>
      </c>
      <c r="B150" s="155" t="s">
        <v>200</v>
      </c>
      <c r="C150" s="136" t="s">
        <v>734</v>
      </c>
      <c r="D150" s="140"/>
      <c r="E150" s="140"/>
      <c r="F150" s="137">
        <f>F151+F153+F155</f>
        <v>20925.099999999999</v>
      </c>
      <c r="G150" s="137">
        <f>G151+G153+G155</f>
        <v>14260.2</v>
      </c>
      <c r="H150" s="132">
        <f t="shared" si="68"/>
        <v>68.148778261513684</v>
      </c>
      <c r="I150" s="72"/>
    </row>
    <row r="151" spans="1:9" ht="39.6">
      <c r="A151" s="139" t="s">
        <v>62</v>
      </c>
      <c r="B151" s="155" t="s">
        <v>200</v>
      </c>
      <c r="C151" s="136" t="s">
        <v>734</v>
      </c>
      <c r="D151" s="140" t="s">
        <v>63</v>
      </c>
      <c r="E151" s="140"/>
      <c r="F151" s="137">
        <f>F152</f>
        <v>19430.099999999999</v>
      </c>
      <c r="G151" s="137">
        <f>G152</f>
        <v>13755.6</v>
      </c>
      <c r="H151" s="132">
        <f t="shared" si="68"/>
        <v>70.795312427625191</v>
      </c>
      <c r="I151" s="72"/>
    </row>
    <row r="152" spans="1:9">
      <c r="A152" s="139" t="s">
        <v>64</v>
      </c>
      <c r="B152" s="155" t="s">
        <v>200</v>
      </c>
      <c r="C152" s="136" t="s">
        <v>734</v>
      </c>
      <c r="D152" s="140" t="s">
        <v>65</v>
      </c>
      <c r="E152" s="140">
        <v>900100</v>
      </c>
      <c r="F152" s="137">
        <v>19430.099999999999</v>
      </c>
      <c r="G152" s="137">
        <v>13755.6</v>
      </c>
      <c r="H152" s="132">
        <f t="shared" si="68"/>
        <v>70.795312427625191</v>
      </c>
      <c r="I152" s="72"/>
    </row>
    <row r="153" spans="1:9" ht="26.4">
      <c r="A153" s="139" t="s">
        <v>67</v>
      </c>
      <c r="B153" s="155" t="s">
        <v>200</v>
      </c>
      <c r="C153" s="136" t="s">
        <v>734</v>
      </c>
      <c r="D153" s="140" t="s">
        <v>68</v>
      </c>
      <c r="E153" s="140"/>
      <c r="F153" s="137">
        <f>F154</f>
        <v>1143.5</v>
      </c>
      <c r="G153" s="137">
        <f>G154</f>
        <v>412.5</v>
      </c>
      <c r="H153" s="132">
        <f t="shared" si="68"/>
        <v>36.073458679492788</v>
      </c>
      <c r="I153" s="72"/>
    </row>
    <row r="154" spans="1:9" ht="26.4">
      <c r="A154" s="139" t="s">
        <v>69</v>
      </c>
      <c r="B154" s="155" t="s">
        <v>200</v>
      </c>
      <c r="C154" s="136" t="s">
        <v>734</v>
      </c>
      <c r="D154" s="140" t="s">
        <v>70</v>
      </c>
      <c r="E154" s="140">
        <v>900100</v>
      </c>
      <c r="F154" s="137">
        <v>1143.5</v>
      </c>
      <c r="G154" s="137">
        <v>412.5</v>
      </c>
      <c r="H154" s="132">
        <f t="shared" si="68"/>
        <v>36.073458679492788</v>
      </c>
      <c r="I154" s="72"/>
    </row>
    <row r="155" spans="1:9">
      <c r="A155" s="139" t="s">
        <v>72</v>
      </c>
      <c r="B155" s="155" t="s">
        <v>200</v>
      </c>
      <c r="C155" s="136" t="s">
        <v>734</v>
      </c>
      <c r="D155" s="140" t="s">
        <v>73</v>
      </c>
      <c r="E155" s="140"/>
      <c r="F155" s="137">
        <f>F156</f>
        <v>351.5</v>
      </c>
      <c r="G155" s="137">
        <f>G156</f>
        <v>92.1</v>
      </c>
      <c r="H155" s="132">
        <f t="shared" si="68"/>
        <v>26.201991465149359</v>
      </c>
      <c r="I155" s="72"/>
    </row>
    <row r="156" spans="1:9">
      <c r="A156" s="139" t="s">
        <v>74</v>
      </c>
      <c r="B156" s="155" t="s">
        <v>200</v>
      </c>
      <c r="C156" s="136" t="s">
        <v>734</v>
      </c>
      <c r="D156" s="140" t="s">
        <v>75</v>
      </c>
      <c r="E156" s="140">
        <v>900100</v>
      </c>
      <c r="F156" s="137">
        <v>351.5</v>
      </c>
      <c r="G156" s="137">
        <v>92.1</v>
      </c>
      <c r="H156" s="132">
        <f t="shared" si="68"/>
        <v>26.201991465149359</v>
      </c>
      <c r="I156" s="72"/>
    </row>
    <row r="157" spans="1:9">
      <c r="A157" s="133" t="s">
        <v>227</v>
      </c>
      <c r="B157" s="82" t="s">
        <v>200</v>
      </c>
      <c r="C157" s="134" t="s">
        <v>189</v>
      </c>
      <c r="D157" s="140"/>
      <c r="E157" s="140"/>
      <c r="F157" s="131">
        <f>F158</f>
        <v>296142.80000000005</v>
      </c>
      <c r="G157" s="131">
        <f t="shared" ref="G157" si="76">G158</f>
        <v>207495.99999999997</v>
      </c>
      <c r="H157" s="132">
        <f t="shared" si="68"/>
        <v>70.066197793767031</v>
      </c>
      <c r="I157" s="72"/>
    </row>
    <row r="158" spans="1:9" ht="26.4">
      <c r="A158" s="122" t="s">
        <v>347</v>
      </c>
      <c r="B158" s="82" t="s">
        <v>200</v>
      </c>
      <c r="C158" s="134" t="s">
        <v>190</v>
      </c>
      <c r="D158" s="140"/>
      <c r="E158" s="140"/>
      <c r="F158" s="131">
        <f>F164+F167+F177+F159+F180+F174</f>
        <v>296142.80000000005</v>
      </c>
      <c r="G158" s="131">
        <f t="shared" ref="G158" si="77">G164+G167+G177+G159+G180+G174</f>
        <v>207495.99999999997</v>
      </c>
      <c r="H158" s="132">
        <f t="shared" si="68"/>
        <v>70.066197793767031</v>
      </c>
      <c r="I158" s="74" t="e">
        <f>I164+I167+I177+I159</f>
        <v>#REF!</v>
      </c>
    </row>
    <row r="159" spans="1:9">
      <c r="A159" s="135" t="s">
        <v>236</v>
      </c>
      <c r="B159" s="79" t="s">
        <v>200</v>
      </c>
      <c r="C159" s="136" t="s">
        <v>237</v>
      </c>
      <c r="D159" s="140"/>
      <c r="E159" s="140"/>
      <c r="F159" s="137">
        <f>F160+F162</f>
        <v>35254.1</v>
      </c>
      <c r="G159" s="137">
        <f t="shared" ref="G159" si="78">G160+G162</f>
        <v>19752.599999999999</v>
      </c>
      <c r="H159" s="132">
        <f t="shared" si="68"/>
        <v>56.029227806127516</v>
      </c>
      <c r="I159" s="73" t="e">
        <f>I160+#REF!</f>
        <v>#REF!</v>
      </c>
    </row>
    <row r="160" spans="1:9" ht="26.4">
      <c r="A160" s="139" t="s">
        <v>67</v>
      </c>
      <c r="B160" s="79" t="s">
        <v>200</v>
      </c>
      <c r="C160" s="136" t="s">
        <v>237</v>
      </c>
      <c r="D160" s="140" t="s">
        <v>68</v>
      </c>
      <c r="E160" s="140"/>
      <c r="F160" s="137">
        <f>F161</f>
        <v>35181</v>
      </c>
      <c r="G160" s="137">
        <f t="shared" ref="G160" si="79">G161</f>
        <v>19715.3</v>
      </c>
      <c r="H160" s="132">
        <f t="shared" si="68"/>
        <v>56.039623660498563</v>
      </c>
      <c r="I160" s="85"/>
    </row>
    <row r="161" spans="1:12" ht="26.4">
      <c r="A161" s="139" t="s">
        <v>69</v>
      </c>
      <c r="B161" s="79" t="s">
        <v>200</v>
      </c>
      <c r="C161" s="136" t="s">
        <v>237</v>
      </c>
      <c r="D161" s="140" t="s">
        <v>70</v>
      </c>
      <c r="E161" s="140">
        <v>900100</v>
      </c>
      <c r="F161" s="137">
        <v>35181</v>
      </c>
      <c r="G161" s="137">
        <v>19715.3</v>
      </c>
      <c r="H161" s="132">
        <f t="shared" si="68"/>
        <v>56.039623660498563</v>
      </c>
      <c r="I161" s="85"/>
      <c r="L161" s="76"/>
    </row>
    <row r="162" spans="1:12">
      <c r="A162" s="139" t="s">
        <v>72</v>
      </c>
      <c r="B162" s="79" t="s">
        <v>200</v>
      </c>
      <c r="C162" s="136" t="s">
        <v>237</v>
      </c>
      <c r="D162" s="140">
        <v>800</v>
      </c>
      <c r="E162" s="140"/>
      <c r="F162" s="137">
        <f>F163</f>
        <v>73.099999999999994</v>
      </c>
      <c r="G162" s="137">
        <f t="shared" ref="G162" si="80">G163</f>
        <v>37.299999999999997</v>
      </c>
      <c r="H162" s="132">
        <f t="shared" si="68"/>
        <v>51.02599179206566</v>
      </c>
      <c r="I162" s="85"/>
      <c r="L162" s="76"/>
    </row>
    <row r="163" spans="1:12">
      <c r="A163" s="139" t="s">
        <v>74</v>
      </c>
      <c r="B163" s="79" t="s">
        <v>200</v>
      </c>
      <c r="C163" s="136" t="s">
        <v>237</v>
      </c>
      <c r="D163" s="140" t="s">
        <v>75</v>
      </c>
      <c r="E163" s="140">
        <v>900100</v>
      </c>
      <c r="F163" s="137">
        <v>73.099999999999994</v>
      </c>
      <c r="G163" s="137">
        <v>37.299999999999997</v>
      </c>
      <c r="H163" s="132">
        <f t="shared" si="68"/>
        <v>51.02599179206566</v>
      </c>
      <c r="I163" s="85"/>
      <c r="L163" s="76"/>
    </row>
    <row r="164" spans="1:12" ht="26.4">
      <c r="A164" s="164" t="s">
        <v>258</v>
      </c>
      <c r="B164" s="79" t="s">
        <v>200</v>
      </c>
      <c r="C164" s="155" t="s">
        <v>260</v>
      </c>
      <c r="D164" s="143"/>
      <c r="E164" s="143"/>
      <c r="F164" s="137">
        <f t="shared" ref="F164:G165" si="81">F165</f>
        <v>49152.1</v>
      </c>
      <c r="G164" s="137">
        <f t="shared" si="81"/>
        <v>32604</v>
      </c>
      <c r="H164" s="132">
        <f t="shared" si="68"/>
        <v>66.332872857924684</v>
      </c>
      <c r="I164" s="72"/>
    </row>
    <row r="165" spans="1:12" ht="26.4">
      <c r="A165" s="139" t="s">
        <v>83</v>
      </c>
      <c r="B165" s="79" t="s">
        <v>200</v>
      </c>
      <c r="C165" s="155" t="s">
        <v>260</v>
      </c>
      <c r="D165" s="143">
        <v>600</v>
      </c>
      <c r="E165" s="143"/>
      <c r="F165" s="137">
        <f t="shared" si="81"/>
        <v>49152.1</v>
      </c>
      <c r="G165" s="137">
        <f t="shared" si="81"/>
        <v>32604</v>
      </c>
      <c r="H165" s="132">
        <f t="shared" si="68"/>
        <v>66.332872857924684</v>
      </c>
      <c r="I165" s="72"/>
    </row>
    <row r="166" spans="1:12">
      <c r="A166" s="139" t="s">
        <v>85</v>
      </c>
      <c r="B166" s="79" t="s">
        <v>200</v>
      </c>
      <c r="C166" s="155" t="s">
        <v>260</v>
      </c>
      <c r="D166" s="143">
        <v>610</v>
      </c>
      <c r="E166" s="140">
        <v>900100</v>
      </c>
      <c r="F166" s="137">
        <v>49152.1</v>
      </c>
      <c r="G166" s="137">
        <v>32604</v>
      </c>
      <c r="H166" s="132">
        <f t="shared" si="68"/>
        <v>66.332872857924684</v>
      </c>
      <c r="I166" s="72"/>
    </row>
    <row r="167" spans="1:12" ht="26.4">
      <c r="A167" s="164" t="s">
        <v>259</v>
      </c>
      <c r="B167" s="79" t="s">
        <v>200</v>
      </c>
      <c r="C167" s="155" t="s">
        <v>261</v>
      </c>
      <c r="D167" s="84"/>
      <c r="E167" s="84"/>
      <c r="F167" s="137">
        <f>F168+F170+F172</f>
        <v>153231.5</v>
      </c>
      <c r="G167" s="137">
        <f t="shared" ref="G167" si="82">G168+G170+G172</f>
        <v>104547.09999999999</v>
      </c>
      <c r="H167" s="132">
        <f t="shared" si="68"/>
        <v>68.228203730956096</v>
      </c>
      <c r="I167" s="72"/>
    </row>
    <row r="168" spans="1:12" ht="39.6">
      <c r="A168" s="139" t="s">
        <v>62</v>
      </c>
      <c r="B168" s="79" t="s">
        <v>200</v>
      </c>
      <c r="C168" s="155" t="s">
        <v>261</v>
      </c>
      <c r="D168" s="140" t="s">
        <v>63</v>
      </c>
      <c r="E168" s="140"/>
      <c r="F168" s="137">
        <f>F169</f>
        <v>135090.9</v>
      </c>
      <c r="G168" s="137">
        <f t="shared" ref="G168" si="83">G169</f>
        <v>94715.199999999997</v>
      </c>
      <c r="H168" s="132">
        <f t="shared" si="68"/>
        <v>70.112198527065857</v>
      </c>
      <c r="I168" s="72"/>
    </row>
    <row r="169" spans="1:12">
      <c r="A169" s="139" t="s">
        <v>81</v>
      </c>
      <c r="B169" s="79" t="s">
        <v>200</v>
      </c>
      <c r="C169" s="155" t="s">
        <v>261</v>
      </c>
      <c r="D169" s="140" t="s">
        <v>82</v>
      </c>
      <c r="E169" s="140">
        <v>900100</v>
      </c>
      <c r="F169" s="137">
        <v>135090.9</v>
      </c>
      <c r="G169" s="137">
        <v>94715.199999999997</v>
      </c>
      <c r="H169" s="132">
        <f t="shared" si="68"/>
        <v>70.112198527065857</v>
      </c>
      <c r="I169" s="72"/>
      <c r="K169" s="76"/>
    </row>
    <row r="170" spans="1:12" ht="26.4">
      <c r="A170" s="139" t="s">
        <v>67</v>
      </c>
      <c r="B170" s="79" t="s">
        <v>200</v>
      </c>
      <c r="C170" s="155" t="s">
        <v>261</v>
      </c>
      <c r="D170" s="140" t="s">
        <v>68</v>
      </c>
      <c r="E170" s="140"/>
      <c r="F170" s="137">
        <f>F171</f>
        <v>18007.7</v>
      </c>
      <c r="G170" s="137">
        <f t="shared" ref="G170" si="84">G171</f>
        <v>9775.7000000000007</v>
      </c>
      <c r="H170" s="132">
        <f t="shared" si="68"/>
        <v>54.286222005031185</v>
      </c>
      <c r="I170" s="72"/>
      <c r="K170" s="76"/>
    </row>
    <row r="171" spans="1:12" ht="26.4">
      <c r="A171" s="139" t="s">
        <v>69</v>
      </c>
      <c r="B171" s="79" t="s">
        <v>200</v>
      </c>
      <c r="C171" s="155" t="s">
        <v>261</v>
      </c>
      <c r="D171" s="140" t="s">
        <v>70</v>
      </c>
      <c r="E171" s="140">
        <v>900100</v>
      </c>
      <c r="F171" s="137">
        <v>18007.7</v>
      </c>
      <c r="G171" s="137">
        <v>9775.7000000000007</v>
      </c>
      <c r="H171" s="132">
        <f t="shared" si="68"/>
        <v>54.286222005031185</v>
      </c>
      <c r="I171" s="72"/>
    </row>
    <row r="172" spans="1:12">
      <c r="A172" s="139" t="s">
        <v>72</v>
      </c>
      <c r="B172" s="79" t="s">
        <v>200</v>
      </c>
      <c r="C172" s="155" t="s">
        <v>261</v>
      </c>
      <c r="D172" s="140" t="s">
        <v>73</v>
      </c>
      <c r="E172" s="140"/>
      <c r="F172" s="137">
        <f>F173</f>
        <v>132.9</v>
      </c>
      <c r="G172" s="137">
        <f t="shared" ref="G172" si="85">G173</f>
        <v>56.2</v>
      </c>
      <c r="H172" s="132">
        <f t="shared" si="68"/>
        <v>42.287434161023327</v>
      </c>
      <c r="I172" s="72"/>
    </row>
    <row r="173" spans="1:12">
      <c r="A173" s="139" t="s">
        <v>74</v>
      </c>
      <c r="B173" s="79" t="s">
        <v>200</v>
      </c>
      <c r="C173" s="155" t="s">
        <v>261</v>
      </c>
      <c r="D173" s="140" t="s">
        <v>75</v>
      </c>
      <c r="E173" s="140">
        <v>900100</v>
      </c>
      <c r="F173" s="137">
        <v>132.9</v>
      </c>
      <c r="G173" s="137">
        <v>56.2</v>
      </c>
      <c r="H173" s="132">
        <f t="shared" si="68"/>
        <v>42.287434161023327</v>
      </c>
      <c r="I173" s="72"/>
    </row>
    <row r="174" spans="1:12">
      <c r="A174" s="139" t="s">
        <v>826</v>
      </c>
      <c r="B174" s="79" t="s">
        <v>200</v>
      </c>
      <c r="C174" s="155" t="s">
        <v>825</v>
      </c>
      <c r="D174" s="140"/>
      <c r="E174" s="140"/>
      <c r="F174" s="137">
        <f>F175</f>
        <v>35100</v>
      </c>
      <c r="G174" s="137">
        <f t="shared" ref="G174:G175" si="86">G175</f>
        <v>35100</v>
      </c>
      <c r="H174" s="132">
        <f t="shared" si="68"/>
        <v>100</v>
      </c>
      <c r="I174" s="72"/>
    </row>
    <row r="175" spans="1:12">
      <c r="A175" s="165" t="s">
        <v>72</v>
      </c>
      <c r="B175" s="79" t="s">
        <v>200</v>
      </c>
      <c r="C175" s="155" t="s">
        <v>825</v>
      </c>
      <c r="D175" s="143" t="s">
        <v>73</v>
      </c>
      <c r="E175" s="140"/>
      <c r="F175" s="137">
        <f>F176</f>
        <v>35100</v>
      </c>
      <c r="G175" s="137">
        <f t="shared" si="86"/>
        <v>35100</v>
      </c>
      <c r="H175" s="132">
        <f t="shared" si="68"/>
        <v>100</v>
      </c>
      <c r="I175" s="72"/>
    </row>
    <row r="176" spans="1:12" ht="39.6">
      <c r="A176" s="139" t="s">
        <v>99</v>
      </c>
      <c r="B176" s="79" t="s">
        <v>200</v>
      </c>
      <c r="C176" s="155" t="s">
        <v>825</v>
      </c>
      <c r="D176" s="143">
        <v>810</v>
      </c>
      <c r="E176" s="140">
        <v>900100</v>
      </c>
      <c r="F176" s="137">
        <v>35100</v>
      </c>
      <c r="G176" s="137">
        <v>35100</v>
      </c>
      <c r="H176" s="132">
        <f t="shared" si="68"/>
        <v>100</v>
      </c>
      <c r="I176" s="72"/>
    </row>
    <row r="177" spans="1:9">
      <c r="A177" s="139" t="s">
        <v>415</v>
      </c>
      <c r="B177" s="79" t="s">
        <v>200</v>
      </c>
      <c r="C177" s="155" t="s">
        <v>416</v>
      </c>
      <c r="D177" s="140"/>
      <c r="E177" s="140"/>
      <c r="F177" s="137">
        <f>F178</f>
        <v>271</v>
      </c>
      <c r="G177" s="137">
        <f t="shared" ref="G177:G178" si="87">G178</f>
        <v>266.89999999999998</v>
      </c>
      <c r="H177" s="132">
        <f t="shared" si="68"/>
        <v>98.48708487084869</v>
      </c>
      <c r="I177" s="72"/>
    </row>
    <row r="178" spans="1:9">
      <c r="A178" s="139" t="s">
        <v>72</v>
      </c>
      <c r="B178" s="79" t="s">
        <v>200</v>
      </c>
      <c r="C178" s="155" t="s">
        <v>416</v>
      </c>
      <c r="D178" s="140">
        <v>800</v>
      </c>
      <c r="E178" s="140"/>
      <c r="F178" s="137">
        <f>F179</f>
        <v>271</v>
      </c>
      <c r="G178" s="137">
        <f t="shared" si="87"/>
        <v>266.89999999999998</v>
      </c>
      <c r="H178" s="132">
        <f t="shared" si="68"/>
        <v>98.48708487084869</v>
      </c>
      <c r="I178" s="72"/>
    </row>
    <row r="179" spans="1:9">
      <c r="A179" s="139" t="s">
        <v>74</v>
      </c>
      <c r="B179" s="79" t="s">
        <v>200</v>
      </c>
      <c r="C179" s="155" t="s">
        <v>416</v>
      </c>
      <c r="D179" s="140">
        <v>850</v>
      </c>
      <c r="E179" s="140">
        <v>900100</v>
      </c>
      <c r="F179" s="137">
        <v>271</v>
      </c>
      <c r="G179" s="137">
        <v>266.89999999999998</v>
      </c>
      <c r="H179" s="132">
        <f t="shared" si="68"/>
        <v>98.48708487084869</v>
      </c>
      <c r="I179" s="72"/>
    </row>
    <row r="180" spans="1:9" ht="26.4">
      <c r="A180" s="139" t="s">
        <v>742</v>
      </c>
      <c r="B180" s="79" t="s">
        <v>200</v>
      </c>
      <c r="C180" s="155" t="s">
        <v>741</v>
      </c>
      <c r="D180" s="143"/>
      <c r="E180" s="140"/>
      <c r="F180" s="137">
        <f>F181+F183</f>
        <v>23134.1</v>
      </c>
      <c r="G180" s="137">
        <f t="shared" ref="G180" si="88">G181+G183</f>
        <v>15225.4</v>
      </c>
      <c r="H180" s="132">
        <f t="shared" si="68"/>
        <v>65.813668999442385</v>
      </c>
      <c r="I180" s="72"/>
    </row>
    <row r="181" spans="1:9" ht="39.6">
      <c r="A181" s="139" t="s">
        <v>62</v>
      </c>
      <c r="B181" s="79" t="s">
        <v>200</v>
      </c>
      <c r="C181" s="155" t="s">
        <v>741</v>
      </c>
      <c r="D181" s="140" t="s">
        <v>63</v>
      </c>
      <c r="E181" s="140"/>
      <c r="F181" s="137">
        <f>F182</f>
        <v>22466.1</v>
      </c>
      <c r="G181" s="137">
        <f t="shared" ref="G181" si="89">G182</f>
        <v>14832.8</v>
      </c>
      <c r="H181" s="132">
        <f t="shared" si="68"/>
        <v>66.023030254472289</v>
      </c>
      <c r="I181" s="72"/>
    </row>
    <row r="182" spans="1:9">
      <c r="A182" s="139" t="s">
        <v>81</v>
      </c>
      <c r="B182" s="79" t="s">
        <v>200</v>
      </c>
      <c r="C182" s="155" t="s">
        <v>741</v>
      </c>
      <c r="D182" s="140" t="s">
        <v>82</v>
      </c>
      <c r="E182" s="140">
        <v>900100</v>
      </c>
      <c r="F182" s="137">
        <v>22466.1</v>
      </c>
      <c r="G182" s="137">
        <v>14832.8</v>
      </c>
      <c r="H182" s="132">
        <f t="shared" si="68"/>
        <v>66.023030254472289</v>
      </c>
      <c r="I182" s="72"/>
    </row>
    <row r="183" spans="1:9" ht="26.4">
      <c r="A183" s="139" t="s">
        <v>67</v>
      </c>
      <c r="B183" s="79" t="s">
        <v>200</v>
      </c>
      <c r="C183" s="155" t="s">
        <v>741</v>
      </c>
      <c r="D183" s="140" t="s">
        <v>68</v>
      </c>
      <c r="E183" s="140"/>
      <c r="F183" s="137">
        <f>F184</f>
        <v>668</v>
      </c>
      <c r="G183" s="137">
        <f t="shared" ref="G183" si="90">G184</f>
        <v>392.6</v>
      </c>
      <c r="H183" s="132">
        <f t="shared" si="68"/>
        <v>58.772455089820362</v>
      </c>
      <c r="I183" s="72"/>
    </row>
    <row r="184" spans="1:9" ht="26.4">
      <c r="A184" s="139" t="s">
        <v>69</v>
      </c>
      <c r="B184" s="79" t="s">
        <v>200</v>
      </c>
      <c r="C184" s="155" t="s">
        <v>741</v>
      </c>
      <c r="D184" s="140" t="s">
        <v>70</v>
      </c>
      <c r="E184" s="140">
        <v>900100</v>
      </c>
      <c r="F184" s="137">
        <v>668</v>
      </c>
      <c r="G184" s="137">
        <v>392.6</v>
      </c>
      <c r="H184" s="132">
        <f t="shared" si="68"/>
        <v>58.772455089820362</v>
      </c>
      <c r="I184" s="72"/>
    </row>
    <row r="185" spans="1:9" ht="39.6">
      <c r="A185" s="148" t="s">
        <v>510</v>
      </c>
      <c r="B185" s="82" t="s">
        <v>200</v>
      </c>
      <c r="C185" s="134" t="s">
        <v>156</v>
      </c>
      <c r="D185" s="140"/>
      <c r="E185" s="140"/>
      <c r="F185" s="131">
        <f>F186+F191</f>
        <v>300.10000000000002</v>
      </c>
      <c r="G185" s="131">
        <f t="shared" ref="G185" si="91">G186+G191</f>
        <v>0</v>
      </c>
      <c r="H185" s="132">
        <f t="shared" si="68"/>
        <v>0</v>
      </c>
      <c r="I185" s="72"/>
    </row>
    <row r="186" spans="1:9" ht="39.6">
      <c r="A186" s="148" t="s">
        <v>631</v>
      </c>
      <c r="B186" s="82" t="s">
        <v>200</v>
      </c>
      <c r="C186" s="134" t="s">
        <v>157</v>
      </c>
      <c r="D186" s="140"/>
      <c r="E186" s="140"/>
      <c r="F186" s="131">
        <f>F187</f>
        <v>300</v>
      </c>
      <c r="G186" s="131">
        <f t="shared" ref="G186" si="92">G187</f>
        <v>0</v>
      </c>
      <c r="H186" s="132">
        <f t="shared" si="68"/>
        <v>0</v>
      </c>
      <c r="I186" s="72"/>
    </row>
    <row r="187" spans="1:9" ht="26.4">
      <c r="A187" s="145" t="s">
        <v>792</v>
      </c>
      <c r="B187" s="82" t="s">
        <v>200</v>
      </c>
      <c r="C187" s="154" t="s">
        <v>790</v>
      </c>
      <c r="D187" s="144"/>
      <c r="E187" s="144"/>
      <c r="F187" s="131">
        <f>F188</f>
        <v>300</v>
      </c>
      <c r="G187" s="131">
        <f t="shared" ref="G187:G189" si="93">G188</f>
        <v>0</v>
      </c>
      <c r="H187" s="132">
        <f t="shared" si="68"/>
        <v>0</v>
      </c>
      <c r="I187" s="72"/>
    </row>
    <row r="188" spans="1:9" ht="39.6">
      <c r="A188" s="139" t="s">
        <v>793</v>
      </c>
      <c r="B188" s="79" t="s">
        <v>200</v>
      </c>
      <c r="C188" s="155" t="s">
        <v>791</v>
      </c>
      <c r="D188" s="140"/>
      <c r="E188" s="140"/>
      <c r="F188" s="137">
        <f>F189</f>
        <v>300</v>
      </c>
      <c r="G188" s="137">
        <f t="shared" si="93"/>
        <v>0</v>
      </c>
      <c r="H188" s="132">
        <f t="shared" si="68"/>
        <v>0</v>
      </c>
      <c r="I188" s="72"/>
    </row>
    <row r="189" spans="1:9" ht="26.4">
      <c r="A189" s="139" t="s">
        <v>67</v>
      </c>
      <c r="B189" s="79" t="s">
        <v>200</v>
      </c>
      <c r="C189" s="155" t="s">
        <v>791</v>
      </c>
      <c r="D189" s="140" t="s">
        <v>68</v>
      </c>
      <c r="E189" s="140"/>
      <c r="F189" s="137">
        <f>F190</f>
        <v>300</v>
      </c>
      <c r="G189" s="137">
        <f t="shared" si="93"/>
        <v>0</v>
      </c>
      <c r="H189" s="132">
        <f t="shared" si="68"/>
        <v>0</v>
      </c>
      <c r="I189" s="72"/>
    </row>
    <row r="190" spans="1:9" ht="26.4">
      <c r="A190" s="139" t="s">
        <v>69</v>
      </c>
      <c r="B190" s="79" t="s">
        <v>200</v>
      </c>
      <c r="C190" s="155" t="s">
        <v>791</v>
      </c>
      <c r="D190" s="140" t="s">
        <v>70</v>
      </c>
      <c r="E190" s="140">
        <v>900100</v>
      </c>
      <c r="F190" s="137">
        <v>300</v>
      </c>
      <c r="G190" s="137">
        <v>0</v>
      </c>
      <c r="H190" s="132">
        <f t="shared" si="68"/>
        <v>0</v>
      </c>
      <c r="I190" s="72"/>
    </row>
    <row r="191" spans="1:9">
      <c r="A191" s="148" t="s">
        <v>120</v>
      </c>
      <c r="B191" s="82" t="s">
        <v>200</v>
      </c>
      <c r="C191" s="134" t="s">
        <v>504</v>
      </c>
      <c r="D191" s="92"/>
      <c r="E191" s="92"/>
      <c r="F191" s="131">
        <f>F192</f>
        <v>0.1</v>
      </c>
      <c r="G191" s="131">
        <f t="shared" ref="G191" si="94">G192</f>
        <v>0</v>
      </c>
      <c r="H191" s="132">
        <f t="shared" si="68"/>
        <v>0</v>
      </c>
      <c r="I191" s="72"/>
    </row>
    <row r="192" spans="1:9" ht="39.6">
      <c r="A192" s="171" t="s">
        <v>629</v>
      </c>
      <c r="B192" s="82" t="s">
        <v>200</v>
      </c>
      <c r="C192" s="134" t="s">
        <v>627</v>
      </c>
      <c r="D192" s="144"/>
      <c r="E192" s="144"/>
      <c r="F192" s="131">
        <f t="shared" ref="F192:G194" si="95">F193</f>
        <v>0.1</v>
      </c>
      <c r="G192" s="131">
        <f t="shared" si="95"/>
        <v>0</v>
      </c>
      <c r="H192" s="132">
        <f t="shared" si="68"/>
        <v>0</v>
      </c>
      <c r="I192" s="72"/>
    </row>
    <row r="193" spans="1:9" ht="39.6">
      <c r="A193" s="172" t="s">
        <v>630</v>
      </c>
      <c r="B193" s="79" t="s">
        <v>200</v>
      </c>
      <c r="C193" s="136" t="s">
        <v>628</v>
      </c>
      <c r="D193" s="140"/>
      <c r="E193" s="140"/>
      <c r="F193" s="137">
        <f t="shared" si="95"/>
        <v>0.1</v>
      </c>
      <c r="G193" s="137">
        <f t="shared" si="95"/>
        <v>0</v>
      </c>
      <c r="H193" s="132">
        <f t="shared" si="68"/>
        <v>0</v>
      </c>
      <c r="I193" s="72"/>
    </row>
    <row r="194" spans="1:9" ht="26.4">
      <c r="A194" s="139" t="s">
        <v>67</v>
      </c>
      <c r="B194" s="79" t="s">
        <v>200</v>
      </c>
      <c r="C194" s="136" t="s">
        <v>628</v>
      </c>
      <c r="D194" s="140" t="s">
        <v>68</v>
      </c>
      <c r="E194" s="140"/>
      <c r="F194" s="137">
        <f t="shared" si="95"/>
        <v>0.1</v>
      </c>
      <c r="G194" s="137">
        <f t="shared" si="95"/>
        <v>0</v>
      </c>
      <c r="H194" s="132">
        <f t="shared" si="68"/>
        <v>0</v>
      </c>
      <c r="I194" s="72"/>
    </row>
    <row r="195" spans="1:9" ht="26.4">
      <c r="A195" s="139" t="s">
        <v>69</v>
      </c>
      <c r="B195" s="79" t="s">
        <v>200</v>
      </c>
      <c r="C195" s="136" t="s">
        <v>628</v>
      </c>
      <c r="D195" s="140" t="s">
        <v>70</v>
      </c>
      <c r="E195" s="140">
        <v>900203</v>
      </c>
      <c r="F195" s="137">
        <v>0.1</v>
      </c>
      <c r="G195" s="137">
        <v>0</v>
      </c>
      <c r="H195" s="132">
        <f t="shared" si="68"/>
        <v>0</v>
      </c>
      <c r="I195" s="72"/>
    </row>
    <row r="196" spans="1:9">
      <c r="A196" s="145" t="s">
        <v>598</v>
      </c>
      <c r="B196" s="82" t="s">
        <v>200</v>
      </c>
      <c r="C196" s="134" t="s">
        <v>159</v>
      </c>
      <c r="D196" s="144"/>
      <c r="E196" s="144"/>
      <c r="F196" s="131">
        <f>F197</f>
        <v>54351.8</v>
      </c>
      <c r="G196" s="131">
        <f t="shared" ref="G196:G198" si="96">G197</f>
        <v>36780.400000000001</v>
      </c>
      <c r="H196" s="132">
        <f t="shared" si="68"/>
        <v>67.670987897364938</v>
      </c>
      <c r="I196" s="72"/>
    </row>
    <row r="197" spans="1:9">
      <c r="A197" s="145" t="s">
        <v>120</v>
      </c>
      <c r="B197" s="82" t="s">
        <v>200</v>
      </c>
      <c r="C197" s="134" t="s">
        <v>756</v>
      </c>
      <c r="D197" s="140"/>
      <c r="E197" s="140"/>
      <c r="F197" s="131">
        <f>F198</f>
        <v>54351.8</v>
      </c>
      <c r="G197" s="131">
        <f>G198</f>
        <v>36780.400000000001</v>
      </c>
      <c r="H197" s="132">
        <f t="shared" si="68"/>
        <v>67.670987897364938</v>
      </c>
      <c r="I197" s="72"/>
    </row>
    <row r="198" spans="1:9" ht="26.4">
      <c r="A198" s="145" t="s">
        <v>347</v>
      </c>
      <c r="B198" s="82" t="s">
        <v>200</v>
      </c>
      <c r="C198" s="134" t="s">
        <v>757</v>
      </c>
      <c r="D198" s="144"/>
      <c r="E198" s="144"/>
      <c r="F198" s="131">
        <f>F199</f>
        <v>54351.8</v>
      </c>
      <c r="G198" s="131">
        <f t="shared" si="96"/>
        <v>36780.400000000001</v>
      </c>
      <c r="H198" s="132">
        <f t="shared" si="68"/>
        <v>67.670987897364938</v>
      </c>
      <c r="I198" s="72"/>
    </row>
    <row r="199" spans="1:9" ht="39.6">
      <c r="A199" s="139" t="s">
        <v>759</v>
      </c>
      <c r="B199" s="79" t="s">
        <v>200</v>
      </c>
      <c r="C199" s="136" t="s">
        <v>758</v>
      </c>
      <c r="D199" s="140"/>
      <c r="E199" s="140"/>
      <c r="F199" s="137">
        <f t="shared" ref="F199:G200" si="97">F200</f>
        <v>54351.8</v>
      </c>
      <c r="G199" s="137">
        <f t="shared" si="97"/>
        <v>36780.400000000001</v>
      </c>
      <c r="H199" s="132">
        <f t="shared" si="68"/>
        <v>67.670987897364938</v>
      </c>
      <c r="I199" s="72"/>
    </row>
    <row r="200" spans="1:9" ht="26.4">
      <c r="A200" s="139" t="s">
        <v>83</v>
      </c>
      <c r="B200" s="79" t="s">
        <v>200</v>
      </c>
      <c r="C200" s="136" t="s">
        <v>758</v>
      </c>
      <c r="D200" s="140" t="s">
        <v>84</v>
      </c>
      <c r="E200" s="140"/>
      <c r="F200" s="137">
        <f t="shared" si="97"/>
        <v>54351.8</v>
      </c>
      <c r="G200" s="137">
        <f t="shared" si="97"/>
        <v>36780.400000000001</v>
      </c>
      <c r="H200" s="132">
        <f t="shared" ref="H200:H260" si="98">G200/F200*100</f>
        <v>67.670987897364938</v>
      </c>
      <c r="I200" s="72"/>
    </row>
    <row r="201" spans="1:9">
      <c r="A201" s="139" t="s">
        <v>85</v>
      </c>
      <c r="B201" s="79" t="s">
        <v>200</v>
      </c>
      <c r="C201" s="136" t="s">
        <v>758</v>
      </c>
      <c r="D201" s="140" t="s">
        <v>86</v>
      </c>
      <c r="E201" s="140">
        <v>900100</v>
      </c>
      <c r="F201" s="137">
        <v>54351.8</v>
      </c>
      <c r="G201" s="137">
        <v>36780.400000000001</v>
      </c>
      <c r="H201" s="132">
        <f t="shared" si="98"/>
        <v>67.670987897364938</v>
      </c>
      <c r="I201" s="72"/>
    </row>
    <row r="202" spans="1:9">
      <c r="A202" s="168" t="s">
        <v>192</v>
      </c>
      <c r="B202" s="82" t="s">
        <v>200</v>
      </c>
      <c r="C202" s="83" t="s">
        <v>145</v>
      </c>
      <c r="D202" s="140"/>
      <c r="E202" s="140"/>
      <c r="F202" s="131">
        <f>F203+F208</f>
        <v>31201.8</v>
      </c>
      <c r="G202" s="131">
        <f t="shared" ref="G202:I202" si="99">G203+G208</f>
        <v>6408.0000000000009</v>
      </c>
      <c r="H202" s="132">
        <f t="shared" si="98"/>
        <v>20.537276695575262</v>
      </c>
      <c r="I202" s="131">
        <f t="shared" si="99"/>
        <v>0</v>
      </c>
    </row>
    <row r="203" spans="1:9">
      <c r="A203" s="145" t="s">
        <v>796</v>
      </c>
      <c r="B203" s="82" t="s">
        <v>200</v>
      </c>
      <c r="C203" s="134" t="s">
        <v>795</v>
      </c>
      <c r="D203" s="140"/>
      <c r="E203" s="140"/>
      <c r="F203" s="131">
        <f>F204+F206</f>
        <v>31140.2</v>
      </c>
      <c r="G203" s="131">
        <f t="shared" ref="G203" si="100">G204+G206</f>
        <v>6346.4000000000005</v>
      </c>
      <c r="H203" s="132">
        <f t="shared" si="98"/>
        <v>20.380087475353402</v>
      </c>
      <c r="I203" s="72"/>
    </row>
    <row r="204" spans="1:9">
      <c r="A204" s="139" t="s">
        <v>72</v>
      </c>
      <c r="B204" s="79" t="s">
        <v>200</v>
      </c>
      <c r="C204" s="136" t="s">
        <v>795</v>
      </c>
      <c r="D204" s="140" t="s">
        <v>73</v>
      </c>
      <c r="E204" s="140"/>
      <c r="F204" s="137">
        <f>F205</f>
        <v>31096.7</v>
      </c>
      <c r="G204" s="137">
        <f t="shared" ref="G204" si="101">G205</f>
        <v>6305.9000000000005</v>
      </c>
      <c r="H204" s="132">
        <f t="shared" si="98"/>
        <v>20.278357510604021</v>
      </c>
      <c r="I204" s="72"/>
    </row>
    <row r="205" spans="1:9">
      <c r="A205" s="139" t="s">
        <v>797</v>
      </c>
      <c r="B205" s="79" t="s">
        <v>200</v>
      </c>
      <c r="C205" s="136" t="s">
        <v>795</v>
      </c>
      <c r="D205" s="140">
        <v>830</v>
      </c>
      <c r="E205" s="140">
        <v>900100</v>
      </c>
      <c r="F205" s="137">
        <v>31096.7</v>
      </c>
      <c r="G205" s="137">
        <f>5313.3+992.6</f>
        <v>6305.9000000000005</v>
      </c>
      <c r="H205" s="132">
        <f t="shared" si="98"/>
        <v>20.278357510604021</v>
      </c>
      <c r="I205" s="72"/>
    </row>
    <row r="206" spans="1:9">
      <c r="A206" s="139" t="s">
        <v>72</v>
      </c>
      <c r="B206" s="79" t="s">
        <v>200</v>
      </c>
      <c r="C206" s="136" t="s">
        <v>795</v>
      </c>
      <c r="D206" s="140">
        <v>800</v>
      </c>
      <c r="E206" s="140"/>
      <c r="F206" s="137">
        <f>F207</f>
        <v>43.5</v>
      </c>
      <c r="G206" s="137">
        <f t="shared" ref="G206" si="102">G207</f>
        <v>40.5</v>
      </c>
      <c r="H206" s="132">
        <f t="shared" si="98"/>
        <v>93.103448275862064</v>
      </c>
      <c r="I206" s="72"/>
    </row>
    <row r="207" spans="1:9">
      <c r="A207" s="139" t="s">
        <v>74</v>
      </c>
      <c r="B207" s="79" t="s">
        <v>200</v>
      </c>
      <c r="C207" s="136" t="s">
        <v>795</v>
      </c>
      <c r="D207" s="140">
        <v>850</v>
      </c>
      <c r="E207" s="140">
        <v>900100</v>
      </c>
      <c r="F207" s="137">
        <v>43.5</v>
      </c>
      <c r="G207" s="137">
        <v>40.5</v>
      </c>
      <c r="H207" s="132">
        <f t="shared" si="98"/>
        <v>93.103448275862064</v>
      </c>
      <c r="I207" s="72"/>
    </row>
    <row r="208" spans="1:9">
      <c r="A208" s="145" t="s">
        <v>836</v>
      </c>
      <c r="B208" s="79" t="s">
        <v>200</v>
      </c>
      <c r="C208" s="134" t="s">
        <v>835</v>
      </c>
      <c r="D208" s="140"/>
      <c r="E208" s="140"/>
      <c r="F208" s="131">
        <f>F209</f>
        <v>61.6</v>
      </c>
      <c r="G208" s="131">
        <f>G209</f>
        <v>61.6</v>
      </c>
      <c r="H208" s="132">
        <f t="shared" si="98"/>
        <v>100</v>
      </c>
      <c r="I208" s="72"/>
    </row>
    <row r="209" spans="1:9">
      <c r="A209" s="139" t="s">
        <v>72</v>
      </c>
      <c r="B209" s="79" t="s">
        <v>200</v>
      </c>
      <c r="C209" s="136" t="s">
        <v>835</v>
      </c>
      <c r="D209" s="140" t="s">
        <v>73</v>
      </c>
      <c r="E209" s="140"/>
      <c r="F209" s="137">
        <f>F210</f>
        <v>61.6</v>
      </c>
      <c r="G209" s="137">
        <f t="shared" ref="G209" si="103">G210</f>
        <v>61.6</v>
      </c>
      <c r="H209" s="132">
        <f t="shared" si="98"/>
        <v>100</v>
      </c>
      <c r="I209" s="72"/>
    </row>
    <row r="210" spans="1:9">
      <c r="A210" s="139" t="s">
        <v>74</v>
      </c>
      <c r="B210" s="79" t="s">
        <v>200</v>
      </c>
      <c r="C210" s="136" t="s">
        <v>835</v>
      </c>
      <c r="D210" s="140">
        <v>850</v>
      </c>
      <c r="E210" s="140">
        <v>900100</v>
      </c>
      <c r="F210" s="137">
        <v>61.6</v>
      </c>
      <c r="G210" s="137">
        <v>61.6</v>
      </c>
      <c r="H210" s="132">
        <f t="shared" si="98"/>
        <v>100</v>
      </c>
      <c r="I210" s="72"/>
    </row>
    <row r="211" spans="1:9">
      <c r="A211" s="106" t="s">
        <v>87</v>
      </c>
      <c r="B211" s="82" t="s">
        <v>348</v>
      </c>
      <c r="C211" s="105"/>
      <c r="D211" s="140"/>
      <c r="E211" s="140"/>
      <c r="F211" s="131">
        <f>F212</f>
        <v>43</v>
      </c>
      <c r="G211" s="131">
        <f t="shared" ref="G211:G215" si="104">G212</f>
        <v>0</v>
      </c>
      <c r="H211" s="132">
        <f t="shared" si="98"/>
        <v>0</v>
      </c>
      <c r="I211" s="72"/>
    </row>
    <row r="212" spans="1:9">
      <c r="A212" s="80" t="s">
        <v>88</v>
      </c>
      <c r="B212" s="82" t="s">
        <v>201</v>
      </c>
      <c r="C212" s="136"/>
      <c r="D212" s="140"/>
      <c r="E212" s="140"/>
      <c r="F212" s="131">
        <f>F213</f>
        <v>43</v>
      </c>
      <c r="G212" s="131">
        <f t="shared" si="104"/>
        <v>0</v>
      </c>
      <c r="H212" s="132">
        <f t="shared" si="98"/>
        <v>0</v>
      </c>
      <c r="I212" s="72"/>
    </row>
    <row r="213" spans="1:9" ht="26.4">
      <c r="A213" s="133" t="s">
        <v>675</v>
      </c>
      <c r="B213" s="82" t="s">
        <v>201</v>
      </c>
      <c r="C213" s="134" t="s">
        <v>174</v>
      </c>
      <c r="D213" s="140"/>
      <c r="E213" s="140"/>
      <c r="F213" s="131">
        <f>F214</f>
        <v>43</v>
      </c>
      <c r="G213" s="131">
        <f t="shared" si="104"/>
        <v>0</v>
      </c>
      <c r="H213" s="132">
        <f t="shared" si="98"/>
        <v>0</v>
      </c>
      <c r="I213" s="72"/>
    </row>
    <row r="214" spans="1:9">
      <c r="A214" s="133" t="s">
        <v>227</v>
      </c>
      <c r="B214" s="82" t="s">
        <v>201</v>
      </c>
      <c r="C214" s="134" t="s">
        <v>189</v>
      </c>
      <c r="D214" s="140"/>
      <c r="E214" s="140"/>
      <c r="F214" s="131">
        <f>F215</f>
        <v>43</v>
      </c>
      <c r="G214" s="131">
        <f t="shared" si="104"/>
        <v>0</v>
      </c>
      <c r="H214" s="132">
        <f t="shared" si="98"/>
        <v>0</v>
      </c>
      <c r="I214" s="72"/>
    </row>
    <row r="215" spans="1:9" ht="26.4">
      <c r="A215" s="122" t="s">
        <v>347</v>
      </c>
      <c r="B215" s="82" t="s">
        <v>201</v>
      </c>
      <c r="C215" s="134" t="s">
        <v>190</v>
      </c>
      <c r="D215" s="140"/>
      <c r="E215" s="140"/>
      <c r="F215" s="131">
        <f>F216</f>
        <v>43</v>
      </c>
      <c r="G215" s="131">
        <f t="shared" si="104"/>
        <v>0</v>
      </c>
      <c r="H215" s="132">
        <f t="shared" si="98"/>
        <v>0</v>
      </c>
      <c r="I215" s="72"/>
    </row>
    <row r="216" spans="1:9">
      <c r="A216" s="164" t="s">
        <v>267</v>
      </c>
      <c r="B216" s="79" t="s">
        <v>201</v>
      </c>
      <c r="C216" s="155" t="s">
        <v>268</v>
      </c>
      <c r="D216" s="84"/>
      <c r="E216" s="84"/>
      <c r="F216" s="137">
        <f t="shared" ref="F216:G217" si="105">F217</f>
        <v>43</v>
      </c>
      <c r="G216" s="137">
        <f t="shared" si="105"/>
        <v>0</v>
      </c>
      <c r="H216" s="132">
        <f t="shared" si="98"/>
        <v>0</v>
      </c>
      <c r="I216" s="72"/>
    </row>
    <row r="217" spans="1:9" ht="26.4">
      <c r="A217" s="139" t="s">
        <v>67</v>
      </c>
      <c r="B217" s="79" t="s">
        <v>201</v>
      </c>
      <c r="C217" s="155" t="s">
        <v>268</v>
      </c>
      <c r="D217" s="140" t="s">
        <v>68</v>
      </c>
      <c r="E217" s="140"/>
      <c r="F217" s="137">
        <f t="shared" si="105"/>
        <v>43</v>
      </c>
      <c r="G217" s="137">
        <f t="shared" si="105"/>
        <v>0</v>
      </c>
      <c r="H217" s="132">
        <f t="shared" si="98"/>
        <v>0</v>
      </c>
      <c r="I217" s="72"/>
    </row>
    <row r="218" spans="1:9" ht="26.4">
      <c r="A218" s="139" t="s">
        <v>69</v>
      </c>
      <c r="B218" s="79" t="s">
        <v>201</v>
      </c>
      <c r="C218" s="155" t="s">
        <v>268</v>
      </c>
      <c r="D218" s="140" t="s">
        <v>70</v>
      </c>
      <c r="E218" s="140">
        <v>900100</v>
      </c>
      <c r="F218" s="137">
        <v>43</v>
      </c>
      <c r="G218" s="137">
        <v>0</v>
      </c>
      <c r="H218" s="132">
        <f t="shared" si="98"/>
        <v>0</v>
      </c>
      <c r="I218" s="72"/>
    </row>
    <row r="219" spans="1:9" ht="26.4">
      <c r="A219" s="106" t="s">
        <v>89</v>
      </c>
      <c r="B219" s="82" t="s">
        <v>349</v>
      </c>
      <c r="C219" s="155"/>
      <c r="D219" s="140"/>
      <c r="E219" s="140"/>
      <c r="F219" s="131">
        <f>F220+F259+F231</f>
        <v>62023.4</v>
      </c>
      <c r="G219" s="131">
        <f>G220+G259+G231</f>
        <v>34388.300000000003</v>
      </c>
      <c r="H219" s="132">
        <f t="shared" si="98"/>
        <v>55.444074333235527</v>
      </c>
      <c r="I219" s="72"/>
    </row>
    <row r="220" spans="1:9">
      <c r="A220" s="80" t="s">
        <v>420</v>
      </c>
      <c r="B220" s="82" t="s">
        <v>202</v>
      </c>
      <c r="C220" s="136"/>
      <c r="D220" s="140"/>
      <c r="E220" s="140"/>
      <c r="F220" s="131">
        <f>F221</f>
        <v>6473.5</v>
      </c>
      <c r="G220" s="131">
        <f t="shared" ref="G220:G221" si="106">G221</f>
        <v>2009.5</v>
      </c>
      <c r="H220" s="132">
        <f t="shared" si="98"/>
        <v>31.041940217811074</v>
      </c>
      <c r="I220" s="72"/>
    </row>
    <row r="221" spans="1:9" ht="26.4">
      <c r="A221" s="122" t="s">
        <v>526</v>
      </c>
      <c r="B221" s="82" t="s">
        <v>202</v>
      </c>
      <c r="C221" s="134" t="s">
        <v>167</v>
      </c>
      <c r="D221" s="140"/>
      <c r="E221" s="140"/>
      <c r="F221" s="131">
        <f>F222</f>
        <v>6473.5</v>
      </c>
      <c r="G221" s="131">
        <f t="shared" si="106"/>
        <v>2009.5</v>
      </c>
      <c r="H221" s="132">
        <f t="shared" si="98"/>
        <v>31.041940217811074</v>
      </c>
      <c r="I221" s="72"/>
    </row>
    <row r="222" spans="1:9" ht="26.4">
      <c r="A222" s="122" t="s">
        <v>405</v>
      </c>
      <c r="B222" s="82" t="s">
        <v>202</v>
      </c>
      <c r="C222" s="134" t="s">
        <v>172</v>
      </c>
      <c r="D222" s="144"/>
      <c r="E222" s="144"/>
      <c r="F222" s="131">
        <f>F223+F227</f>
        <v>6473.5</v>
      </c>
      <c r="G222" s="131">
        <f t="shared" ref="G222" si="107">G223+G227</f>
        <v>2009.5</v>
      </c>
      <c r="H222" s="132">
        <f t="shared" si="98"/>
        <v>31.041940217811074</v>
      </c>
      <c r="I222" s="72"/>
    </row>
    <row r="223" spans="1:9" ht="79.2">
      <c r="A223" s="123" t="s">
        <v>663</v>
      </c>
      <c r="B223" s="82" t="s">
        <v>202</v>
      </c>
      <c r="C223" s="134" t="s">
        <v>173</v>
      </c>
      <c r="D223" s="144"/>
      <c r="E223" s="144"/>
      <c r="F223" s="131">
        <f t="shared" ref="F223:G225" si="108">F224</f>
        <v>3443.5</v>
      </c>
      <c r="G223" s="131">
        <f t="shared" si="108"/>
        <v>2009.5</v>
      </c>
      <c r="H223" s="132">
        <f t="shared" si="98"/>
        <v>58.356323508058658</v>
      </c>
      <c r="I223" s="72"/>
    </row>
    <row r="224" spans="1:9" ht="26.4">
      <c r="A224" s="149" t="s">
        <v>270</v>
      </c>
      <c r="B224" s="79" t="s">
        <v>202</v>
      </c>
      <c r="C224" s="136" t="s">
        <v>275</v>
      </c>
      <c r="D224" s="140"/>
      <c r="E224" s="140"/>
      <c r="F224" s="137">
        <f t="shared" si="108"/>
        <v>3443.5</v>
      </c>
      <c r="G224" s="137">
        <f t="shared" si="108"/>
        <v>2009.5</v>
      </c>
      <c r="H224" s="132">
        <f t="shared" si="98"/>
        <v>58.356323508058658</v>
      </c>
      <c r="I224" s="72"/>
    </row>
    <row r="225" spans="1:9" ht="26.4">
      <c r="A225" s="139" t="s">
        <v>67</v>
      </c>
      <c r="B225" s="79" t="s">
        <v>202</v>
      </c>
      <c r="C225" s="136" t="s">
        <v>275</v>
      </c>
      <c r="D225" s="140" t="s">
        <v>68</v>
      </c>
      <c r="E225" s="140"/>
      <c r="F225" s="137">
        <f t="shared" si="108"/>
        <v>3443.5</v>
      </c>
      <c r="G225" s="137">
        <f t="shared" si="108"/>
        <v>2009.5</v>
      </c>
      <c r="H225" s="132">
        <f t="shared" si="98"/>
        <v>58.356323508058658</v>
      </c>
      <c r="I225" s="72"/>
    </row>
    <row r="226" spans="1:9" ht="26.4">
      <c r="A226" s="139" t="s">
        <v>69</v>
      </c>
      <c r="B226" s="79" t="s">
        <v>202</v>
      </c>
      <c r="C226" s="136" t="s">
        <v>275</v>
      </c>
      <c r="D226" s="140" t="s">
        <v>70</v>
      </c>
      <c r="E226" s="140">
        <v>900100</v>
      </c>
      <c r="F226" s="137">
        <v>3443.5</v>
      </c>
      <c r="G226" s="137">
        <v>2009.5</v>
      </c>
      <c r="H226" s="132">
        <f t="shared" si="98"/>
        <v>58.356323508058658</v>
      </c>
      <c r="I226" s="72"/>
    </row>
    <row r="227" spans="1:9" ht="39.6">
      <c r="A227" s="145" t="s">
        <v>725</v>
      </c>
      <c r="B227" s="82" t="s">
        <v>202</v>
      </c>
      <c r="C227" s="134" t="s">
        <v>727</v>
      </c>
      <c r="D227" s="144"/>
      <c r="E227" s="144"/>
      <c r="F227" s="131">
        <f>F228</f>
        <v>3030</v>
      </c>
      <c r="G227" s="131">
        <f t="shared" ref="G227:G229" si="109">G228</f>
        <v>0</v>
      </c>
      <c r="H227" s="132">
        <f t="shared" si="98"/>
        <v>0</v>
      </c>
      <c r="I227" s="72"/>
    </row>
    <row r="228" spans="1:9" ht="26.4">
      <c r="A228" s="139" t="s">
        <v>726</v>
      </c>
      <c r="B228" s="79" t="s">
        <v>202</v>
      </c>
      <c r="C228" s="136" t="s">
        <v>765</v>
      </c>
      <c r="D228" s="140"/>
      <c r="E228" s="140"/>
      <c r="F228" s="137">
        <f>F229</f>
        <v>3030</v>
      </c>
      <c r="G228" s="137">
        <f t="shared" si="109"/>
        <v>0</v>
      </c>
      <c r="H228" s="132">
        <f t="shared" si="98"/>
        <v>0</v>
      </c>
      <c r="I228" s="72"/>
    </row>
    <row r="229" spans="1:9" ht="26.4">
      <c r="A229" s="139" t="s">
        <v>67</v>
      </c>
      <c r="B229" s="79" t="s">
        <v>202</v>
      </c>
      <c r="C229" s="136" t="s">
        <v>765</v>
      </c>
      <c r="D229" s="140" t="s">
        <v>68</v>
      </c>
      <c r="E229" s="140"/>
      <c r="F229" s="137">
        <f>F230</f>
        <v>3030</v>
      </c>
      <c r="G229" s="137">
        <f t="shared" si="109"/>
        <v>0</v>
      </c>
      <c r="H229" s="132">
        <f t="shared" si="98"/>
        <v>0</v>
      </c>
      <c r="I229" s="72"/>
    </row>
    <row r="230" spans="1:9" ht="26.4">
      <c r="A230" s="139" t="s">
        <v>69</v>
      </c>
      <c r="B230" s="79" t="s">
        <v>202</v>
      </c>
      <c r="C230" s="136" t="s">
        <v>765</v>
      </c>
      <c r="D230" s="140" t="s">
        <v>70</v>
      </c>
      <c r="E230" s="140">
        <v>900100</v>
      </c>
      <c r="F230" s="137">
        <v>3030</v>
      </c>
      <c r="G230" s="137">
        <v>0</v>
      </c>
      <c r="H230" s="132">
        <f t="shared" si="98"/>
        <v>0</v>
      </c>
      <c r="I230" s="72"/>
    </row>
    <row r="231" spans="1:9" ht="26.4">
      <c r="A231" s="145" t="s">
        <v>421</v>
      </c>
      <c r="B231" s="82" t="s">
        <v>419</v>
      </c>
      <c r="C231" s="136"/>
      <c r="D231" s="140"/>
      <c r="E231" s="140"/>
      <c r="F231" s="131">
        <f>F232</f>
        <v>27580.9</v>
      </c>
      <c r="G231" s="131">
        <f t="shared" ref="G231" si="110">G232</f>
        <v>16177</v>
      </c>
      <c r="H231" s="132">
        <f t="shared" si="98"/>
        <v>58.652908353244449</v>
      </c>
      <c r="I231" s="74">
        <f t="shared" ref="I231" si="111">I232</f>
        <v>0</v>
      </c>
    </row>
    <row r="232" spans="1:9" ht="26.4">
      <c r="A232" s="122" t="s">
        <v>526</v>
      </c>
      <c r="B232" s="82" t="s">
        <v>419</v>
      </c>
      <c r="C232" s="134" t="s">
        <v>167</v>
      </c>
      <c r="D232" s="140"/>
      <c r="E232" s="140"/>
      <c r="F232" s="131">
        <f>F233+F242+F247+F252</f>
        <v>27580.9</v>
      </c>
      <c r="G232" s="131">
        <f>G233+G242+G247+G252</f>
        <v>16177</v>
      </c>
      <c r="H232" s="132">
        <f t="shared" si="98"/>
        <v>58.652908353244449</v>
      </c>
      <c r="I232" s="72"/>
    </row>
    <row r="233" spans="1:9" ht="39.6">
      <c r="A233" s="122" t="s">
        <v>829</v>
      </c>
      <c r="B233" s="82" t="s">
        <v>419</v>
      </c>
      <c r="C233" s="134" t="s">
        <v>272</v>
      </c>
      <c r="D233" s="144"/>
      <c r="E233" s="144"/>
      <c r="F233" s="131">
        <f>F234+F238</f>
        <v>4313.3999999999996</v>
      </c>
      <c r="G233" s="131">
        <f>G234+G238</f>
        <v>1230.8</v>
      </c>
      <c r="H233" s="132">
        <f t="shared" si="98"/>
        <v>28.534334863448791</v>
      </c>
      <c r="I233" s="72"/>
    </row>
    <row r="234" spans="1:9" ht="26.4">
      <c r="A234" s="123" t="s">
        <v>830</v>
      </c>
      <c r="B234" s="82" t="s">
        <v>419</v>
      </c>
      <c r="C234" s="134" t="s">
        <v>273</v>
      </c>
      <c r="D234" s="144"/>
      <c r="E234" s="144"/>
      <c r="F234" s="131">
        <f>F235</f>
        <v>2343.4</v>
      </c>
      <c r="G234" s="131">
        <f t="shared" ref="G234:G235" si="112">G235</f>
        <v>663.5</v>
      </c>
      <c r="H234" s="132">
        <f t="shared" si="98"/>
        <v>28.313561491849448</v>
      </c>
      <c r="I234" s="72"/>
    </row>
    <row r="235" spans="1:9">
      <c r="A235" s="149" t="s">
        <v>446</v>
      </c>
      <c r="B235" s="79" t="s">
        <v>419</v>
      </c>
      <c r="C235" s="136" t="s">
        <v>764</v>
      </c>
      <c r="D235" s="140"/>
      <c r="E235" s="140"/>
      <c r="F235" s="137">
        <f>F236</f>
        <v>2343.4</v>
      </c>
      <c r="G235" s="137">
        <f t="shared" si="112"/>
        <v>663.5</v>
      </c>
      <c r="H235" s="132">
        <f t="shared" si="98"/>
        <v>28.313561491849448</v>
      </c>
      <c r="I235" s="72"/>
    </row>
    <row r="236" spans="1:9" ht="26.4">
      <c r="A236" s="139" t="s">
        <v>67</v>
      </c>
      <c r="B236" s="79" t="s">
        <v>419</v>
      </c>
      <c r="C236" s="136" t="s">
        <v>764</v>
      </c>
      <c r="D236" s="140" t="s">
        <v>68</v>
      </c>
      <c r="E236" s="140"/>
      <c r="F236" s="137">
        <f>F237</f>
        <v>2343.4</v>
      </c>
      <c r="G236" s="137">
        <f t="shared" ref="G236" si="113">G237</f>
        <v>663.5</v>
      </c>
      <c r="H236" s="132">
        <f t="shared" si="98"/>
        <v>28.313561491849448</v>
      </c>
      <c r="I236" s="72"/>
    </row>
    <row r="237" spans="1:9" ht="26.4">
      <c r="A237" s="139" t="s">
        <v>69</v>
      </c>
      <c r="B237" s="79" t="s">
        <v>419</v>
      </c>
      <c r="C237" s="136" t="s">
        <v>764</v>
      </c>
      <c r="D237" s="140" t="s">
        <v>70</v>
      </c>
      <c r="E237" s="140">
        <v>900100</v>
      </c>
      <c r="F237" s="137">
        <v>2343.4</v>
      </c>
      <c r="G237" s="137">
        <v>663.5</v>
      </c>
      <c r="H237" s="132">
        <f t="shared" si="98"/>
        <v>28.313561491849448</v>
      </c>
      <c r="I237" s="72"/>
    </row>
    <row r="238" spans="1:9" ht="39.6">
      <c r="A238" s="123" t="s">
        <v>831</v>
      </c>
      <c r="B238" s="79" t="s">
        <v>419</v>
      </c>
      <c r="C238" s="134" t="s">
        <v>274</v>
      </c>
      <c r="D238" s="144"/>
      <c r="E238" s="144"/>
      <c r="F238" s="131">
        <f t="shared" ref="F238:G240" si="114">F239</f>
        <v>1970</v>
      </c>
      <c r="G238" s="131">
        <f t="shared" si="114"/>
        <v>567.29999999999995</v>
      </c>
      <c r="H238" s="132">
        <f t="shared" si="98"/>
        <v>28.796954314720807</v>
      </c>
      <c r="I238" s="72"/>
    </row>
    <row r="239" spans="1:9" ht="26.4">
      <c r="A239" s="149" t="s">
        <v>459</v>
      </c>
      <c r="B239" s="79" t="s">
        <v>419</v>
      </c>
      <c r="C239" s="136" t="s">
        <v>664</v>
      </c>
      <c r="D239" s="140"/>
      <c r="E239" s="140"/>
      <c r="F239" s="137">
        <f t="shared" si="114"/>
        <v>1970</v>
      </c>
      <c r="G239" s="137">
        <f t="shared" si="114"/>
        <v>567.29999999999995</v>
      </c>
      <c r="H239" s="132">
        <f t="shared" si="98"/>
        <v>28.796954314720807</v>
      </c>
      <c r="I239" s="72"/>
    </row>
    <row r="240" spans="1:9" ht="26.4">
      <c r="A240" s="139" t="s">
        <v>67</v>
      </c>
      <c r="B240" s="79" t="s">
        <v>419</v>
      </c>
      <c r="C240" s="136" t="s">
        <v>664</v>
      </c>
      <c r="D240" s="140" t="s">
        <v>68</v>
      </c>
      <c r="E240" s="140"/>
      <c r="F240" s="137">
        <f t="shared" si="114"/>
        <v>1970</v>
      </c>
      <c r="G240" s="137">
        <f t="shared" si="114"/>
        <v>567.29999999999995</v>
      </c>
      <c r="H240" s="132">
        <f t="shared" si="98"/>
        <v>28.796954314720807</v>
      </c>
      <c r="I240" s="72"/>
    </row>
    <row r="241" spans="1:9" ht="26.4">
      <c r="A241" s="139" t="s">
        <v>69</v>
      </c>
      <c r="B241" s="79" t="s">
        <v>419</v>
      </c>
      <c r="C241" s="136" t="s">
        <v>664</v>
      </c>
      <c r="D241" s="140" t="s">
        <v>70</v>
      </c>
      <c r="E241" s="140">
        <v>900100</v>
      </c>
      <c r="F241" s="137">
        <v>1970</v>
      </c>
      <c r="G241" s="137">
        <v>567.29999999999995</v>
      </c>
      <c r="H241" s="132">
        <f t="shared" si="98"/>
        <v>28.796954314720807</v>
      </c>
      <c r="I241" s="72"/>
    </row>
    <row r="242" spans="1:9" ht="26.4">
      <c r="A242" s="122" t="s">
        <v>404</v>
      </c>
      <c r="B242" s="82" t="s">
        <v>419</v>
      </c>
      <c r="C242" s="134" t="s">
        <v>245</v>
      </c>
      <c r="D242" s="144"/>
      <c r="E242" s="144"/>
      <c r="F242" s="131">
        <f t="shared" ref="F242:G245" si="115">F243</f>
        <v>1830</v>
      </c>
      <c r="G242" s="131">
        <f t="shared" si="115"/>
        <v>204.1</v>
      </c>
      <c r="H242" s="132">
        <f t="shared" si="98"/>
        <v>11.153005464480874</v>
      </c>
      <c r="I242" s="72"/>
    </row>
    <row r="243" spans="1:9" ht="26.4">
      <c r="A243" s="123" t="s">
        <v>666</v>
      </c>
      <c r="B243" s="82" t="s">
        <v>419</v>
      </c>
      <c r="C243" s="134" t="s">
        <v>246</v>
      </c>
      <c r="D243" s="144"/>
      <c r="E243" s="144"/>
      <c r="F243" s="131">
        <f>F244</f>
        <v>1830</v>
      </c>
      <c r="G243" s="131">
        <f t="shared" si="115"/>
        <v>204.1</v>
      </c>
      <c r="H243" s="132">
        <f t="shared" si="98"/>
        <v>11.153005464480874</v>
      </c>
      <c r="I243" s="72"/>
    </row>
    <row r="244" spans="1:9" ht="26.4">
      <c r="A244" s="149" t="s">
        <v>244</v>
      </c>
      <c r="B244" s="79" t="s">
        <v>419</v>
      </c>
      <c r="C244" s="136" t="s">
        <v>247</v>
      </c>
      <c r="D244" s="140"/>
      <c r="E244" s="140"/>
      <c r="F244" s="137">
        <f t="shared" si="115"/>
        <v>1830</v>
      </c>
      <c r="G244" s="137">
        <f t="shared" si="115"/>
        <v>204.1</v>
      </c>
      <c r="H244" s="132">
        <f t="shared" si="98"/>
        <v>11.153005464480874</v>
      </c>
      <c r="I244" s="72"/>
    </row>
    <row r="245" spans="1:9" ht="26.4">
      <c r="A245" s="139" t="s">
        <v>67</v>
      </c>
      <c r="B245" s="79" t="s">
        <v>419</v>
      </c>
      <c r="C245" s="136" t="s">
        <v>247</v>
      </c>
      <c r="D245" s="140">
        <v>200</v>
      </c>
      <c r="E245" s="140"/>
      <c r="F245" s="137">
        <f t="shared" si="115"/>
        <v>1830</v>
      </c>
      <c r="G245" s="137">
        <f t="shared" si="115"/>
        <v>204.1</v>
      </c>
      <c r="H245" s="132">
        <f t="shared" si="98"/>
        <v>11.153005464480874</v>
      </c>
      <c r="I245" s="72"/>
    </row>
    <row r="246" spans="1:9" ht="26.4">
      <c r="A246" s="139" t="s">
        <v>69</v>
      </c>
      <c r="B246" s="79" t="s">
        <v>419</v>
      </c>
      <c r="C246" s="136" t="s">
        <v>247</v>
      </c>
      <c r="D246" s="140">
        <v>240</v>
      </c>
      <c r="E246" s="140">
        <v>900100</v>
      </c>
      <c r="F246" s="137">
        <v>1830</v>
      </c>
      <c r="G246" s="137">
        <v>204.1</v>
      </c>
      <c r="H246" s="132">
        <f t="shared" si="98"/>
        <v>11.153005464480874</v>
      </c>
      <c r="I246" s="72"/>
    </row>
    <row r="247" spans="1:9" ht="39.6">
      <c r="A247" s="122" t="s">
        <v>667</v>
      </c>
      <c r="B247" s="82" t="s">
        <v>419</v>
      </c>
      <c r="C247" s="134" t="s">
        <v>276</v>
      </c>
      <c r="D247" s="144"/>
      <c r="E247" s="144"/>
      <c r="F247" s="131">
        <f t="shared" ref="F247:G250" si="116">F248</f>
        <v>40</v>
      </c>
      <c r="G247" s="131">
        <f t="shared" si="116"/>
        <v>23.1</v>
      </c>
      <c r="H247" s="132">
        <f t="shared" si="98"/>
        <v>57.75</v>
      </c>
      <c r="I247" s="72"/>
    </row>
    <row r="248" spans="1:9" ht="39.6">
      <c r="A248" s="123" t="s">
        <v>668</v>
      </c>
      <c r="B248" s="82" t="s">
        <v>419</v>
      </c>
      <c r="C248" s="134" t="s">
        <v>277</v>
      </c>
      <c r="D248" s="144"/>
      <c r="E248" s="144"/>
      <c r="F248" s="131">
        <f t="shared" si="116"/>
        <v>40</v>
      </c>
      <c r="G248" s="131">
        <f t="shared" si="116"/>
        <v>23.1</v>
      </c>
      <c r="H248" s="132">
        <f t="shared" si="98"/>
        <v>57.75</v>
      </c>
      <c r="I248" s="72"/>
    </row>
    <row r="249" spans="1:9" ht="26.4">
      <c r="A249" s="149" t="s">
        <v>269</v>
      </c>
      <c r="B249" s="79" t="s">
        <v>419</v>
      </c>
      <c r="C249" s="136" t="s">
        <v>665</v>
      </c>
      <c r="D249" s="140"/>
      <c r="E249" s="140"/>
      <c r="F249" s="137">
        <f t="shared" si="116"/>
        <v>40</v>
      </c>
      <c r="G249" s="137">
        <f t="shared" si="116"/>
        <v>23.1</v>
      </c>
      <c r="H249" s="132">
        <f t="shared" si="98"/>
        <v>57.75</v>
      </c>
      <c r="I249" s="72"/>
    </row>
    <row r="250" spans="1:9" ht="26.4">
      <c r="A250" s="139" t="s">
        <v>67</v>
      </c>
      <c r="B250" s="79" t="s">
        <v>419</v>
      </c>
      <c r="C250" s="136" t="s">
        <v>665</v>
      </c>
      <c r="D250" s="140">
        <v>200</v>
      </c>
      <c r="E250" s="140"/>
      <c r="F250" s="137">
        <f t="shared" si="116"/>
        <v>40</v>
      </c>
      <c r="G250" s="137">
        <f t="shared" si="116"/>
        <v>23.1</v>
      </c>
      <c r="H250" s="132">
        <f t="shared" si="98"/>
        <v>57.75</v>
      </c>
      <c r="I250" s="72"/>
    </row>
    <row r="251" spans="1:9" ht="26.4">
      <c r="A251" s="139" t="s">
        <v>69</v>
      </c>
      <c r="B251" s="79" t="s">
        <v>419</v>
      </c>
      <c r="C251" s="136" t="s">
        <v>665</v>
      </c>
      <c r="D251" s="140">
        <v>240</v>
      </c>
      <c r="E251" s="140">
        <v>900100</v>
      </c>
      <c r="F251" s="137">
        <v>40</v>
      </c>
      <c r="G251" s="137">
        <v>23.1</v>
      </c>
      <c r="H251" s="132">
        <f t="shared" si="98"/>
        <v>57.75</v>
      </c>
      <c r="I251" s="72"/>
    </row>
    <row r="252" spans="1:9">
      <c r="A252" s="145" t="s">
        <v>120</v>
      </c>
      <c r="B252" s="82" t="s">
        <v>419</v>
      </c>
      <c r="C252" s="134" t="s">
        <v>443</v>
      </c>
      <c r="D252" s="144"/>
      <c r="E252" s="144"/>
      <c r="F252" s="131">
        <f>F253</f>
        <v>21397.5</v>
      </c>
      <c r="G252" s="131">
        <f t="shared" ref="G252:G255" si="117">G253</f>
        <v>14719</v>
      </c>
      <c r="H252" s="132">
        <f t="shared" si="98"/>
        <v>68.788409860965061</v>
      </c>
      <c r="I252" s="72"/>
    </row>
    <row r="253" spans="1:9" ht="26.4">
      <c r="A253" s="145" t="s">
        <v>347</v>
      </c>
      <c r="B253" s="82" t="s">
        <v>419</v>
      </c>
      <c r="C253" s="134" t="s">
        <v>444</v>
      </c>
      <c r="D253" s="144"/>
      <c r="E253" s="144"/>
      <c r="F253" s="131">
        <f>F254</f>
        <v>21397.5</v>
      </c>
      <c r="G253" s="131">
        <f t="shared" si="117"/>
        <v>14719</v>
      </c>
      <c r="H253" s="132">
        <f t="shared" si="98"/>
        <v>68.788409860965061</v>
      </c>
      <c r="I253" s="72"/>
    </row>
    <row r="254" spans="1:9">
      <c r="A254" s="139" t="s">
        <v>446</v>
      </c>
      <c r="B254" s="79" t="s">
        <v>419</v>
      </c>
      <c r="C254" s="136" t="s">
        <v>445</v>
      </c>
      <c r="D254" s="140"/>
      <c r="E254" s="140"/>
      <c r="F254" s="137">
        <f>F255+F257</f>
        <v>21397.5</v>
      </c>
      <c r="G254" s="137">
        <f t="shared" ref="G254" si="118">G255+G257</f>
        <v>14719</v>
      </c>
      <c r="H254" s="132">
        <f t="shared" si="98"/>
        <v>68.788409860965061</v>
      </c>
      <c r="I254" s="72"/>
    </row>
    <row r="255" spans="1:9" ht="39.6">
      <c r="A255" s="139" t="s">
        <v>62</v>
      </c>
      <c r="B255" s="79" t="s">
        <v>419</v>
      </c>
      <c r="C255" s="136" t="s">
        <v>445</v>
      </c>
      <c r="D255" s="140" t="s">
        <v>63</v>
      </c>
      <c r="E255" s="140"/>
      <c r="F255" s="137">
        <f>F256</f>
        <v>21301.9</v>
      </c>
      <c r="G255" s="137">
        <f t="shared" si="117"/>
        <v>14641.9</v>
      </c>
      <c r="H255" s="132">
        <f t="shared" si="98"/>
        <v>68.735183246564858</v>
      </c>
      <c r="I255" s="72"/>
    </row>
    <row r="256" spans="1:9">
      <c r="A256" s="139" t="s">
        <v>81</v>
      </c>
      <c r="B256" s="79" t="s">
        <v>419</v>
      </c>
      <c r="C256" s="136" t="s">
        <v>445</v>
      </c>
      <c r="D256" s="140" t="s">
        <v>82</v>
      </c>
      <c r="E256" s="140">
        <v>900100</v>
      </c>
      <c r="F256" s="137">
        <v>21301.9</v>
      </c>
      <c r="G256" s="137">
        <v>14641.9</v>
      </c>
      <c r="H256" s="132">
        <f t="shared" si="98"/>
        <v>68.735183246564858</v>
      </c>
      <c r="I256" s="72"/>
    </row>
    <row r="257" spans="1:9">
      <c r="A257" s="139" t="s">
        <v>72</v>
      </c>
      <c r="B257" s="79" t="s">
        <v>419</v>
      </c>
      <c r="C257" s="136" t="s">
        <v>445</v>
      </c>
      <c r="D257" s="140" t="s">
        <v>73</v>
      </c>
      <c r="E257" s="140"/>
      <c r="F257" s="137">
        <f>F258</f>
        <v>95.6</v>
      </c>
      <c r="G257" s="137">
        <f t="shared" ref="G257" si="119">G258</f>
        <v>77.099999999999994</v>
      </c>
      <c r="H257" s="132">
        <f t="shared" si="98"/>
        <v>80.648535564853546</v>
      </c>
      <c r="I257" s="72"/>
    </row>
    <row r="258" spans="1:9">
      <c r="A258" s="139" t="s">
        <v>74</v>
      </c>
      <c r="B258" s="79" t="s">
        <v>419</v>
      </c>
      <c r="C258" s="136" t="s">
        <v>445</v>
      </c>
      <c r="D258" s="140" t="s">
        <v>75</v>
      </c>
      <c r="E258" s="140">
        <v>900100</v>
      </c>
      <c r="F258" s="137">
        <v>95.6</v>
      </c>
      <c r="G258" s="137">
        <v>77.099999999999994</v>
      </c>
      <c r="H258" s="132">
        <f t="shared" si="98"/>
        <v>80.648535564853546</v>
      </c>
      <c r="I258" s="72"/>
    </row>
    <row r="259" spans="1:9" ht="26.4">
      <c r="A259" s="80" t="s">
        <v>90</v>
      </c>
      <c r="B259" s="82" t="s">
        <v>203</v>
      </c>
      <c r="C259" s="136"/>
      <c r="D259" s="140"/>
      <c r="E259" s="140"/>
      <c r="F259" s="131">
        <f>F260</f>
        <v>27969</v>
      </c>
      <c r="G259" s="131">
        <f t="shared" ref="G259:G260" si="120">G260</f>
        <v>16201.8</v>
      </c>
      <c r="H259" s="132">
        <f t="shared" si="98"/>
        <v>57.927705674139219</v>
      </c>
      <c r="I259" s="72"/>
    </row>
    <row r="260" spans="1:9" ht="26.4">
      <c r="A260" s="122" t="s">
        <v>526</v>
      </c>
      <c r="B260" s="82" t="s">
        <v>203</v>
      </c>
      <c r="C260" s="134" t="s">
        <v>167</v>
      </c>
      <c r="D260" s="140"/>
      <c r="E260" s="140"/>
      <c r="F260" s="131">
        <f>F261</f>
        <v>27969</v>
      </c>
      <c r="G260" s="131">
        <f t="shared" si="120"/>
        <v>16201.8</v>
      </c>
      <c r="H260" s="132">
        <f t="shared" si="98"/>
        <v>57.927705674139219</v>
      </c>
      <c r="I260" s="72"/>
    </row>
    <row r="261" spans="1:9">
      <c r="A261" s="122" t="s">
        <v>527</v>
      </c>
      <c r="B261" s="82" t="s">
        <v>203</v>
      </c>
      <c r="C261" s="134" t="s">
        <v>168</v>
      </c>
      <c r="D261" s="144"/>
      <c r="E261" s="144"/>
      <c r="F261" s="131">
        <f>F262+F272+F276+F280</f>
        <v>27969</v>
      </c>
      <c r="G261" s="131">
        <f>G262+G272+G276+G280</f>
        <v>16201.8</v>
      </c>
      <c r="H261" s="132">
        <f t="shared" ref="H261:H324" si="121">G261/F261*100</f>
        <v>57.927705674139219</v>
      </c>
      <c r="I261" s="72"/>
    </row>
    <row r="262" spans="1:9" ht="52.8">
      <c r="A262" s="123" t="s">
        <v>669</v>
      </c>
      <c r="B262" s="82" t="s">
        <v>203</v>
      </c>
      <c r="C262" s="134" t="s">
        <v>170</v>
      </c>
      <c r="D262" s="144"/>
      <c r="E262" s="144"/>
      <c r="F262" s="131">
        <f>F266+F263+F269</f>
        <v>375</v>
      </c>
      <c r="G262" s="131">
        <f t="shared" ref="G262" si="122">G266+G263+G269</f>
        <v>281.3</v>
      </c>
      <c r="H262" s="132">
        <f t="shared" si="121"/>
        <v>75.013333333333335</v>
      </c>
      <c r="I262" s="72"/>
    </row>
    <row r="263" spans="1:9" ht="39.6">
      <c r="A263" s="123" t="s">
        <v>671</v>
      </c>
      <c r="B263" s="79" t="s">
        <v>203</v>
      </c>
      <c r="C263" s="136" t="s">
        <v>724</v>
      </c>
      <c r="D263" s="144"/>
      <c r="E263" s="144"/>
      <c r="F263" s="137">
        <f>F264</f>
        <v>35</v>
      </c>
      <c r="G263" s="137">
        <f t="shared" ref="G263:G264" si="123">G264</f>
        <v>0</v>
      </c>
      <c r="H263" s="132">
        <f t="shared" si="121"/>
        <v>0</v>
      </c>
      <c r="I263" s="72"/>
    </row>
    <row r="264" spans="1:9" ht="26.4">
      <c r="A264" s="139" t="s">
        <v>67</v>
      </c>
      <c r="B264" s="79" t="s">
        <v>203</v>
      </c>
      <c r="C264" s="136" t="s">
        <v>724</v>
      </c>
      <c r="D264" s="140">
        <v>200</v>
      </c>
      <c r="E264" s="140"/>
      <c r="F264" s="137">
        <f>F265</f>
        <v>35</v>
      </c>
      <c r="G264" s="137">
        <f t="shared" si="123"/>
        <v>0</v>
      </c>
      <c r="H264" s="132">
        <f t="shared" si="121"/>
        <v>0</v>
      </c>
      <c r="I264" s="72"/>
    </row>
    <row r="265" spans="1:9" ht="26.4">
      <c r="A265" s="139" t="s">
        <v>69</v>
      </c>
      <c r="B265" s="79" t="s">
        <v>203</v>
      </c>
      <c r="C265" s="136" t="s">
        <v>724</v>
      </c>
      <c r="D265" s="140">
        <v>240</v>
      </c>
      <c r="E265" s="140">
        <v>900100</v>
      </c>
      <c r="F265" s="137">
        <v>35</v>
      </c>
      <c r="G265" s="137">
        <v>0</v>
      </c>
      <c r="H265" s="132">
        <f t="shared" si="121"/>
        <v>0</v>
      </c>
      <c r="I265" s="72"/>
    </row>
    <row r="266" spans="1:9" ht="39.6">
      <c r="A266" s="173" t="s">
        <v>392</v>
      </c>
      <c r="B266" s="79" t="s">
        <v>203</v>
      </c>
      <c r="C266" s="136" t="s">
        <v>391</v>
      </c>
      <c r="D266" s="140"/>
      <c r="E266" s="140"/>
      <c r="F266" s="137">
        <f t="shared" ref="F266:G267" si="124">F267</f>
        <v>10</v>
      </c>
      <c r="G266" s="137">
        <f t="shared" si="124"/>
        <v>5.8</v>
      </c>
      <c r="H266" s="132">
        <f t="shared" si="121"/>
        <v>57.999999999999993</v>
      </c>
      <c r="I266" s="72"/>
    </row>
    <row r="267" spans="1:9" ht="26.4">
      <c r="A267" s="139" t="s">
        <v>67</v>
      </c>
      <c r="B267" s="79" t="s">
        <v>203</v>
      </c>
      <c r="C267" s="136" t="s">
        <v>391</v>
      </c>
      <c r="D267" s="140">
        <v>200</v>
      </c>
      <c r="E267" s="140"/>
      <c r="F267" s="137">
        <f t="shared" si="124"/>
        <v>10</v>
      </c>
      <c r="G267" s="137">
        <f t="shared" si="124"/>
        <v>5.8</v>
      </c>
      <c r="H267" s="132">
        <f t="shared" si="121"/>
        <v>57.999999999999993</v>
      </c>
      <c r="I267" s="72"/>
    </row>
    <row r="268" spans="1:9" ht="26.4">
      <c r="A268" s="139" t="s">
        <v>69</v>
      </c>
      <c r="B268" s="79" t="s">
        <v>203</v>
      </c>
      <c r="C268" s="136" t="s">
        <v>391</v>
      </c>
      <c r="D268" s="140">
        <v>240</v>
      </c>
      <c r="E268" s="140">
        <v>900100</v>
      </c>
      <c r="F268" s="137">
        <v>10</v>
      </c>
      <c r="G268" s="137">
        <v>5.8</v>
      </c>
      <c r="H268" s="132">
        <f t="shared" si="121"/>
        <v>57.999999999999993</v>
      </c>
      <c r="I268" s="72"/>
    </row>
    <row r="269" spans="1:9" ht="79.2">
      <c r="A269" s="139" t="s">
        <v>798</v>
      </c>
      <c r="B269" s="79" t="s">
        <v>203</v>
      </c>
      <c r="C269" s="136" t="s">
        <v>729</v>
      </c>
      <c r="D269" s="140"/>
      <c r="E269" s="140"/>
      <c r="F269" s="137">
        <f>F270</f>
        <v>330</v>
      </c>
      <c r="G269" s="137">
        <f t="shared" ref="G269:G270" si="125">G270</f>
        <v>275.5</v>
      </c>
      <c r="H269" s="132">
        <f t="shared" si="121"/>
        <v>83.484848484848484</v>
      </c>
      <c r="I269" s="72"/>
    </row>
    <row r="270" spans="1:9" ht="26.4">
      <c r="A270" s="139" t="s">
        <v>67</v>
      </c>
      <c r="B270" s="79" t="s">
        <v>203</v>
      </c>
      <c r="C270" s="136" t="s">
        <v>729</v>
      </c>
      <c r="D270" s="140">
        <v>200</v>
      </c>
      <c r="E270" s="140"/>
      <c r="F270" s="137">
        <f>F271</f>
        <v>330</v>
      </c>
      <c r="G270" s="137">
        <f t="shared" si="125"/>
        <v>275.5</v>
      </c>
      <c r="H270" s="132">
        <f t="shared" si="121"/>
        <v>83.484848484848484</v>
      </c>
      <c r="I270" s="72"/>
    </row>
    <row r="271" spans="1:9" ht="26.4">
      <c r="A271" s="139" t="s">
        <v>69</v>
      </c>
      <c r="B271" s="79" t="s">
        <v>203</v>
      </c>
      <c r="C271" s="136" t="s">
        <v>729</v>
      </c>
      <c r="D271" s="140">
        <v>240</v>
      </c>
      <c r="E271" s="140">
        <v>900100</v>
      </c>
      <c r="F271" s="137">
        <v>330</v>
      </c>
      <c r="G271" s="137">
        <v>275.5</v>
      </c>
      <c r="H271" s="132">
        <f t="shared" si="121"/>
        <v>83.484848484848484</v>
      </c>
      <c r="I271" s="72"/>
    </row>
    <row r="272" spans="1:9" ht="26.4">
      <c r="A272" s="123" t="s">
        <v>670</v>
      </c>
      <c r="B272" s="82" t="s">
        <v>203</v>
      </c>
      <c r="C272" s="134" t="s">
        <v>176</v>
      </c>
      <c r="D272" s="144"/>
      <c r="E272" s="144"/>
      <c r="F272" s="131">
        <f t="shared" ref="F272:G274" si="126">F273</f>
        <v>100</v>
      </c>
      <c r="G272" s="131">
        <f t="shared" si="126"/>
        <v>0</v>
      </c>
      <c r="H272" s="132">
        <f t="shared" si="121"/>
        <v>0</v>
      </c>
      <c r="I272" s="72"/>
    </row>
    <row r="273" spans="1:9" ht="26.4">
      <c r="A273" s="149" t="s">
        <v>393</v>
      </c>
      <c r="B273" s="79" t="s">
        <v>203</v>
      </c>
      <c r="C273" s="136" t="s">
        <v>394</v>
      </c>
      <c r="D273" s="140"/>
      <c r="E273" s="140"/>
      <c r="F273" s="137">
        <f t="shared" si="126"/>
        <v>100</v>
      </c>
      <c r="G273" s="137">
        <f t="shared" si="126"/>
        <v>0</v>
      </c>
      <c r="H273" s="132">
        <f t="shared" si="121"/>
        <v>0</v>
      </c>
      <c r="I273" s="72"/>
    </row>
    <row r="274" spans="1:9" ht="26.4">
      <c r="A274" s="139" t="s">
        <v>67</v>
      </c>
      <c r="B274" s="79" t="s">
        <v>203</v>
      </c>
      <c r="C274" s="136" t="s">
        <v>394</v>
      </c>
      <c r="D274" s="140">
        <v>200</v>
      </c>
      <c r="E274" s="140"/>
      <c r="F274" s="137">
        <f t="shared" si="126"/>
        <v>100</v>
      </c>
      <c r="G274" s="137">
        <f t="shared" si="126"/>
        <v>0</v>
      </c>
      <c r="H274" s="132">
        <f t="shared" si="121"/>
        <v>0</v>
      </c>
      <c r="I274" s="72"/>
    </row>
    <row r="275" spans="1:9" ht="26.4">
      <c r="A275" s="139" t="s">
        <v>69</v>
      </c>
      <c r="B275" s="79" t="s">
        <v>203</v>
      </c>
      <c r="C275" s="136" t="s">
        <v>394</v>
      </c>
      <c r="D275" s="140">
        <v>240</v>
      </c>
      <c r="E275" s="140">
        <v>900100</v>
      </c>
      <c r="F275" s="137">
        <v>100</v>
      </c>
      <c r="G275" s="137">
        <v>0</v>
      </c>
      <c r="H275" s="132">
        <f t="shared" si="121"/>
        <v>0</v>
      </c>
      <c r="I275" s="72"/>
    </row>
    <row r="276" spans="1:9" ht="39.6">
      <c r="A276" s="123" t="s">
        <v>528</v>
      </c>
      <c r="B276" s="82" t="s">
        <v>203</v>
      </c>
      <c r="C276" s="134" t="s">
        <v>177</v>
      </c>
      <c r="D276" s="144"/>
      <c r="E276" s="144"/>
      <c r="F276" s="131">
        <f t="shared" ref="F276:G278" si="127">F277</f>
        <v>27479</v>
      </c>
      <c r="G276" s="131">
        <f t="shared" si="127"/>
        <v>15911.8</v>
      </c>
      <c r="H276" s="132">
        <f t="shared" si="121"/>
        <v>57.905309509079657</v>
      </c>
      <c r="I276" s="72"/>
    </row>
    <row r="277" spans="1:9">
      <c r="A277" s="173" t="s">
        <v>248</v>
      </c>
      <c r="B277" s="79" t="s">
        <v>203</v>
      </c>
      <c r="C277" s="136" t="s">
        <v>249</v>
      </c>
      <c r="D277" s="140"/>
      <c r="E277" s="140"/>
      <c r="F277" s="137">
        <f>F278</f>
        <v>27479</v>
      </c>
      <c r="G277" s="137">
        <f t="shared" si="127"/>
        <v>15911.8</v>
      </c>
      <c r="H277" s="132">
        <f t="shared" si="121"/>
        <v>57.905309509079657</v>
      </c>
      <c r="I277" s="72"/>
    </row>
    <row r="278" spans="1:9" ht="26.4">
      <c r="A278" s="139" t="s">
        <v>67</v>
      </c>
      <c r="B278" s="79" t="s">
        <v>203</v>
      </c>
      <c r="C278" s="136" t="s">
        <v>249</v>
      </c>
      <c r="D278" s="140">
        <v>200</v>
      </c>
      <c r="E278" s="140"/>
      <c r="F278" s="137">
        <f t="shared" si="127"/>
        <v>27479</v>
      </c>
      <c r="G278" s="137">
        <f t="shared" si="127"/>
        <v>15911.8</v>
      </c>
      <c r="H278" s="132">
        <f t="shared" si="121"/>
        <v>57.905309509079657</v>
      </c>
      <c r="I278" s="72"/>
    </row>
    <row r="279" spans="1:9" ht="26.4">
      <c r="A279" s="139" t="s">
        <v>69</v>
      </c>
      <c r="B279" s="79" t="s">
        <v>203</v>
      </c>
      <c r="C279" s="136" t="s">
        <v>249</v>
      </c>
      <c r="D279" s="140">
        <v>240</v>
      </c>
      <c r="E279" s="140">
        <v>900100</v>
      </c>
      <c r="F279" s="137">
        <v>27479</v>
      </c>
      <c r="G279" s="137">
        <v>15911.8</v>
      </c>
      <c r="H279" s="132">
        <f t="shared" si="121"/>
        <v>57.905309509079657</v>
      </c>
      <c r="I279" s="72"/>
    </row>
    <row r="280" spans="1:9" ht="79.2">
      <c r="A280" s="123" t="s">
        <v>672</v>
      </c>
      <c r="B280" s="82" t="s">
        <v>203</v>
      </c>
      <c r="C280" s="134" t="s">
        <v>178</v>
      </c>
      <c r="D280" s="144"/>
      <c r="E280" s="144"/>
      <c r="F280" s="131">
        <f t="shared" ref="F280:G282" si="128">F281</f>
        <v>15</v>
      </c>
      <c r="G280" s="131">
        <f t="shared" si="128"/>
        <v>8.6999999999999993</v>
      </c>
      <c r="H280" s="132">
        <f t="shared" si="121"/>
        <v>57.999999999999993</v>
      </c>
      <c r="I280" s="72"/>
    </row>
    <row r="281" spans="1:9" ht="52.8">
      <c r="A281" s="149" t="s">
        <v>673</v>
      </c>
      <c r="B281" s="79" t="s">
        <v>203</v>
      </c>
      <c r="C281" s="136" t="s">
        <v>271</v>
      </c>
      <c r="D281" s="140"/>
      <c r="E281" s="140"/>
      <c r="F281" s="137">
        <f t="shared" si="128"/>
        <v>15</v>
      </c>
      <c r="G281" s="137">
        <f t="shared" si="128"/>
        <v>8.6999999999999993</v>
      </c>
      <c r="H281" s="132">
        <f t="shared" si="121"/>
        <v>57.999999999999993</v>
      </c>
      <c r="I281" s="72"/>
    </row>
    <row r="282" spans="1:9" ht="26.4">
      <c r="A282" s="139" t="s">
        <v>67</v>
      </c>
      <c r="B282" s="79" t="s">
        <v>203</v>
      </c>
      <c r="C282" s="136" t="s">
        <v>271</v>
      </c>
      <c r="D282" s="140">
        <v>200</v>
      </c>
      <c r="E282" s="140"/>
      <c r="F282" s="137">
        <f t="shared" si="128"/>
        <v>15</v>
      </c>
      <c r="G282" s="137">
        <f t="shared" si="128"/>
        <v>8.6999999999999993</v>
      </c>
      <c r="H282" s="132">
        <f t="shared" si="121"/>
        <v>57.999999999999993</v>
      </c>
      <c r="I282" s="72"/>
    </row>
    <row r="283" spans="1:9" ht="26.4">
      <c r="A283" s="139" t="s">
        <v>69</v>
      </c>
      <c r="B283" s="79" t="s">
        <v>203</v>
      </c>
      <c r="C283" s="136" t="s">
        <v>271</v>
      </c>
      <c r="D283" s="140">
        <v>240</v>
      </c>
      <c r="E283" s="140">
        <v>900100</v>
      </c>
      <c r="F283" s="137">
        <v>15</v>
      </c>
      <c r="G283" s="137">
        <v>8.6999999999999993</v>
      </c>
      <c r="H283" s="132">
        <f t="shared" si="121"/>
        <v>57.999999999999993</v>
      </c>
      <c r="I283" s="72"/>
    </row>
    <row r="284" spans="1:9">
      <c r="A284" s="106" t="s">
        <v>91</v>
      </c>
      <c r="B284" s="95" t="s">
        <v>350</v>
      </c>
      <c r="C284" s="136"/>
      <c r="D284" s="140"/>
      <c r="E284" s="140"/>
      <c r="F284" s="131">
        <f>F285+F317+F325+F375+F405+F292+F310</f>
        <v>380419.10000000009</v>
      </c>
      <c r="G284" s="131">
        <f>G285+G317+G325+G375+G405+G292+G310</f>
        <v>156044</v>
      </c>
      <c r="H284" s="132">
        <f t="shared" si="121"/>
        <v>41.018970919178336</v>
      </c>
      <c r="I284" s="72"/>
    </row>
    <row r="285" spans="1:9">
      <c r="A285" s="109" t="s">
        <v>92</v>
      </c>
      <c r="B285" s="82" t="s">
        <v>204</v>
      </c>
      <c r="C285" s="136"/>
      <c r="D285" s="143"/>
      <c r="E285" s="143"/>
      <c r="F285" s="131">
        <f>F286</f>
        <v>4230</v>
      </c>
      <c r="G285" s="131">
        <f t="shared" ref="G285:G289" si="129">G286</f>
        <v>1192.4000000000001</v>
      </c>
      <c r="H285" s="132">
        <f t="shared" si="121"/>
        <v>28.189125295508276</v>
      </c>
      <c r="I285" s="72"/>
    </row>
    <row r="286" spans="1:9">
      <c r="A286" s="148" t="s">
        <v>278</v>
      </c>
      <c r="B286" s="82" t="s">
        <v>204</v>
      </c>
      <c r="C286" s="134" t="s">
        <v>162</v>
      </c>
      <c r="D286" s="143"/>
      <c r="E286" s="143"/>
      <c r="F286" s="131">
        <f>F287</f>
        <v>4230</v>
      </c>
      <c r="G286" s="131">
        <f t="shared" si="129"/>
        <v>1192.4000000000001</v>
      </c>
      <c r="H286" s="132">
        <f t="shared" si="121"/>
        <v>28.189125295508276</v>
      </c>
      <c r="I286" s="72"/>
    </row>
    <row r="287" spans="1:9" ht="26.4">
      <c r="A287" s="148" t="s">
        <v>679</v>
      </c>
      <c r="B287" s="82" t="s">
        <v>204</v>
      </c>
      <c r="C287" s="134" t="s">
        <v>163</v>
      </c>
      <c r="D287" s="144"/>
      <c r="E287" s="144"/>
      <c r="F287" s="131">
        <f>F288</f>
        <v>4230</v>
      </c>
      <c r="G287" s="131">
        <f t="shared" si="129"/>
        <v>1192.4000000000001</v>
      </c>
      <c r="H287" s="132">
        <f t="shared" si="121"/>
        <v>28.189125295508276</v>
      </c>
      <c r="I287" s="72"/>
    </row>
    <row r="288" spans="1:9" ht="26.4">
      <c r="A288" s="148" t="s">
        <v>680</v>
      </c>
      <c r="B288" s="79" t="s">
        <v>204</v>
      </c>
      <c r="C288" s="136" t="s">
        <v>164</v>
      </c>
      <c r="D288" s="140"/>
      <c r="E288" s="140"/>
      <c r="F288" s="131">
        <f>F289</f>
        <v>4230</v>
      </c>
      <c r="G288" s="131">
        <f t="shared" si="129"/>
        <v>1192.4000000000001</v>
      </c>
      <c r="H288" s="132">
        <f t="shared" si="121"/>
        <v>28.189125295508276</v>
      </c>
      <c r="I288" s="72"/>
    </row>
    <row r="289" spans="1:9" ht="39.6">
      <c r="A289" s="148" t="s">
        <v>676</v>
      </c>
      <c r="B289" s="79" t="s">
        <v>204</v>
      </c>
      <c r="C289" s="136" t="s">
        <v>279</v>
      </c>
      <c r="D289" s="89"/>
      <c r="E289" s="89"/>
      <c r="F289" s="131">
        <f>F290</f>
        <v>4230</v>
      </c>
      <c r="G289" s="131">
        <f t="shared" si="129"/>
        <v>1192.4000000000001</v>
      </c>
      <c r="H289" s="132">
        <f t="shared" si="121"/>
        <v>28.189125295508276</v>
      </c>
      <c r="I289" s="72"/>
    </row>
    <row r="290" spans="1:9" ht="26.4">
      <c r="A290" s="139" t="s">
        <v>67</v>
      </c>
      <c r="B290" s="79" t="s">
        <v>204</v>
      </c>
      <c r="C290" s="136" t="s">
        <v>279</v>
      </c>
      <c r="D290" s="140" t="s">
        <v>68</v>
      </c>
      <c r="E290" s="140"/>
      <c r="F290" s="137">
        <f t="shared" ref="F290" si="130">F291</f>
        <v>4230</v>
      </c>
      <c r="G290" s="137">
        <f t="shared" ref="G290" si="131">G291</f>
        <v>1192.4000000000001</v>
      </c>
      <c r="H290" s="132">
        <f t="shared" si="121"/>
        <v>28.189125295508276</v>
      </c>
      <c r="I290" s="72"/>
    </row>
    <row r="291" spans="1:9" ht="26.4">
      <c r="A291" s="165" t="s">
        <v>69</v>
      </c>
      <c r="B291" s="79" t="s">
        <v>204</v>
      </c>
      <c r="C291" s="136" t="s">
        <v>279</v>
      </c>
      <c r="D291" s="140" t="s">
        <v>70</v>
      </c>
      <c r="E291" s="140">
        <v>900303</v>
      </c>
      <c r="F291" s="137">
        <v>4230</v>
      </c>
      <c r="G291" s="137">
        <v>1192.4000000000001</v>
      </c>
      <c r="H291" s="132">
        <f t="shared" si="121"/>
        <v>28.189125295508276</v>
      </c>
      <c r="I291" s="72"/>
    </row>
    <row r="292" spans="1:9">
      <c r="A292" s="80" t="s">
        <v>428</v>
      </c>
      <c r="B292" s="82" t="s">
        <v>431</v>
      </c>
      <c r="C292" s="134"/>
      <c r="D292" s="144"/>
      <c r="E292" s="144"/>
      <c r="F292" s="131">
        <f>F293</f>
        <v>56900.4</v>
      </c>
      <c r="G292" s="131">
        <f t="shared" ref="G292:G293" si="132">G293</f>
        <v>182</v>
      </c>
      <c r="H292" s="132">
        <f t="shared" si="121"/>
        <v>0.31985715390401476</v>
      </c>
      <c r="I292" s="72"/>
    </row>
    <row r="293" spans="1:9">
      <c r="A293" s="81" t="s">
        <v>429</v>
      </c>
      <c r="B293" s="82" t="s">
        <v>431</v>
      </c>
      <c r="C293" s="83" t="s">
        <v>144</v>
      </c>
      <c r="D293" s="144"/>
      <c r="E293" s="144"/>
      <c r="F293" s="131">
        <f>F294</f>
        <v>56900.4</v>
      </c>
      <c r="G293" s="131">
        <f t="shared" si="132"/>
        <v>182</v>
      </c>
      <c r="H293" s="132">
        <f t="shared" si="121"/>
        <v>0.31985715390401476</v>
      </c>
      <c r="I293" s="72"/>
    </row>
    <row r="294" spans="1:9">
      <c r="A294" s="148" t="s">
        <v>635</v>
      </c>
      <c r="B294" s="82" t="s">
        <v>431</v>
      </c>
      <c r="C294" s="134" t="s">
        <v>432</v>
      </c>
      <c r="D294" s="144"/>
      <c r="E294" s="144"/>
      <c r="F294" s="131">
        <f>F295+F306</f>
        <v>56900.4</v>
      </c>
      <c r="G294" s="131">
        <f>G295+G306</f>
        <v>182</v>
      </c>
      <c r="H294" s="132">
        <f t="shared" si="121"/>
        <v>0.31985715390401476</v>
      </c>
      <c r="I294" s="72"/>
    </row>
    <row r="295" spans="1:9" ht="26.4">
      <c r="A295" s="171" t="s">
        <v>430</v>
      </c>
      <c r="B295" s="82" t="s">
        <v>431</v>
      </c>
      <c r="C295" s="134" t="s">
        <v>433</v>
      </c>
      <c r="D295" s="144"/>
      <c r="E295" s="144"/>
      <c r="F295" s="131">
        <f>F300+F303+F296</f>
        <v>56718</v>
      </c>
      <c r="G295" s="131">
        <f t="shared" ref="G295" si="133">G300+G303+G296</f>
        <v>0</v>
      </c>
      <c r="H295" s="132">
        <f t="shared" si="121"/>
        <v>0</v>
      </c>
      <c r="I295" s="72"/>
    </row>
    <row r="296" spans="1:9" ht="26.4">
      <c r="A296" s="170" t="s">
        <v>838</v>
      </c>
      <c r="B296" s="79" t="s">
        <v>431</v>
      </c>
      <c r="C296" s="136" t="s">
        <v>837</v>
      </c>
      <c r="D296" s="140"/>
      <c r="E296" s="144"/>
      <c r="F296" s="137">
        <f>F297</f>
        <v>55572</v>
      </c>
      <c r="G296" s="137">
        <f t="shared" ref="G296" si="134">G297</f>
        <v>0</v>
      </c>
      <c r="H296" s="132">
        <f t="shared" si="121"/>
        <v>0</v>
      </c>
      <c r="I296" s="72"/>
    </row>
    <row r="297" spans="1:9">
      <c r="A297" s="165" t="s">
        <v>839</v>
      </c>
      <c r="B297" s="79" t="s">
        <v>431</v>
      </c>
      <c r="C297" s="136" t="s">
        <v>837</v>
      </c>
      <c r="D297" s="140" t="s">
        <v>68</v>
      </c>
      <c r="E297" s="144"/>
      <c r="F297" s="137">
        <f>F298+F299</f>
        <v>55572</v>
      </c>
      <c r="G297" s="137">
        <f t="shared" ref="G297" si="135">G298+G299</f>
        <v>0</v>
      </c>
      <c r="H297" s="132">
        <f t="shared" si="121"/>
        <v>0</v>
      </c>
      <c r="I297" s="72"/>
    </row>
    <row r="298" spans="1:9" ht="26.4">
      <c r="A298" s="174" t="s">
        <v>69</v>
      </c>
      <c r="B298" s="79" t="s">
        <v>431</v>
      </c>
      <c r="C298" s="136" t="s">
        <v>837</v>
      </c>
      <c r="D298" s="140" t="s">
        <v>70</v>
      </c>
      <c r="E298" s="140">
        <v>900302</v>
      </c>
      <c r="F298" s="137">
        <v>43902</v>
      </c>
      <c r="G298" s="137">
        <v>0</v>
      </c>
      <c r="H298" s="132">
        <f t="shared" si="121"/>
        <v>0</v>
      </c>
      <c r="I298" s="72"/>
    </row>
    <row r="299" spans="1:9" ht="26.4">
      <c r="A299" s="174" t="s">
        <v>69</v>
      </c>
      <c r="B299" s="79" t="s">
        <v>431</v>
      </c>
      <c r="C299" s="136" t="s">
        <v>837</v>
      </c>
      <c r="D299" s="140" t="s">
        <v>70</v>
      </c>
      <c r="E299" s="140">
        <v>900100</v>
      </c>
      <c r="F299" s="137">
        <v>11670</v>
      </c>
      <c r="G299" s="137">
        <v>0</v>
      </c>
      <c r="H299" s="132">
        <f t="shared" si="121"/>
        <v>0</v>
      </c>
      <c r="I299" s="72"/>
    </row>
    <row r="300" spans="1:9" ht="39.6">
      <c r="A300" s="170" t="s">
        <v>651</v>
      </c>
      <c r="B300" s="79" t="s">
        <v>431</v>
      </c>
      <c r="C300" s="136" t="s">
        <v>650</v>
      </c>
      <c r="D300" s="144"/>
      <c r="E300" s="144"/>
      <c r="F300" s="137">
        <f>F301</f>
        <v>546</v>
      </c>
      <c r="G300" s="137">
        <f t="shared" ref="G300:G301" si="136">G301</f>
        <v>0</v>
      </c>
      <c r="H300" s="132">
        <f t="shared" si="121"/>
        <v>0</v>
      </c>
      <c r="I300" s="72"/>
    </row>
    <row r="301" spans="1:9" ht="26.4">
      <c r="A301" s="139" t="s">
        <v>67</v>
      </c>
      <c r="B301" s="79" t="s">
        <v>431</v>
      </c>
      <c r="C301" s="136" t="s">
        <v>650</v>
      </c>
      <c r="D301" s="140" t="s">
        <v>68</v>
      </c>
      <c r="E301" s="144"/>
      <c r="F301" s="137">
        <f>F302</f>
        <v>546</v>
      </c>
      <c r="G301" s="137">
        <f t="shared" si="136"/>
        <v>0</v>
      </c>
      <c r="H301" s="132">
        <f t="shared" si="121"/>
        <v>0</v>
      </c>
      <c r="I301" s="72"/>
    </row>
    <row r="302" spans="1:9" ht="26.4">
      <c r="A302" s="174" t="s">
        <v>69</v>
      </c>
      <c r="B302" s="79" t="s">
        <v>431</v>
      </c>
      <c r="C302" s="136" t="s">
        <v>650</v>
      </c>
      <c r="D302" s="140" t="s">
        <v>70</v>
      </c>
      <c r="E302" s="140">
        <v>900100</v>
      </c>
      <c r="F302" s="137">
        <v>546</v>
      </c>
      <c r="G302" s="137">
        <v>0</v>
      </c>
      <c r="H302" s="132">
        <f t="shared" si="121"/>
        <v>0</v>
      </c>
      <c r="I302" s="72"/>
    </row>
    <row r="303" spans="1:9" ht="42" customHeight="1">
      <c r="A303" s="170" t="s">
        <v>746</v>
      </c>
      <c r="B303" s="79" t="s">
        <v>431</v>
      </c>
      <c r="C303" s="136" t="s">
        <v>745</v>
      </c>
      <c r="D303" s="140"/>
      <c r="E303" s="140"/>
      <c r="F303" s="137">
        <f>F304</f>
        <v>600</v>
      </c>
      <c r="G303" s="137">
        <f t="shared" ref="G303:G304" si="137">G304</f>
        <v>0</v>
      </c>
      <c r="H303" s="132">
        <f t="shared" si="121"/>
        <v>0</v>
      </c>
      <c r="I303" s="72"/>
    </row>
    <row r="304" spans="1:9" ht="26.4">
      <c r="A304" s="139" t="s">
        <v>83</v>
      </c>
      <c r="B304" s="79" t="s">
        <v>431</v>
      </c>
      <c r="C304" s="136" t="s">
        <v>745</v>
      </c>
      <c r="D304" s="140">
        <v>600</v>
      </c>
      <c r="E304" s="140"/>
      <c r="F304" s="137">
        <f>F305</f>
        <v>600</v>
      </c>
      <c r="G304" s="137">
        <f t="shared" si="137"/>
        <v>0</v>
      </c>
      <c r="H304" s="132">
        <f t="shared" si="121"/>
        <v>0</v>
      </c>
      <c r="I304" s="72"/>
    </row>
    <row r="305" spans="1:9">
      <c r="A305" s="139" t="s">
        <v>85</v>
      </c>
      <c r="B305" s="79" t="s">
        <v>431</v>
      </c>
      <c r="C305" s="136" t="s">
        <v>745</v>
      </c>
      <c r="D305" s="140">
        <v>610</v>
      </c>
      <c r="E305" s="140">
        <v>900100</v>
      </c>
      <c r="F305" s="137">
        <v>600</v>
      </c>
      <c r="G305" s="137">
        <v>0</v>
      </c>
      <c r="H305" s="132">
        <f t="shared" si="121"/>
        <v>0</v>
      </c>
      <c r="I305" s="72"/>
    </row>
    <row r="306" spans="1:9" ht="17.25" customHeight="1">
      <c r="A306" s="145" t="s">
        <v>637</v>
      </c>
      <c r="B306" s="82" t="s">
        <v>431</v>
      </c>
      <c r="C306" s="134" t="s">
        <v>636</v>
      </c>
      <c r="D306" s="144"/>
      <c r="E306" s="144"/>
      <c r="F306" s="131">
        <f>F307</f>
        <v>182.4</v>
      </c>
      <c r="G306" s="131">
        <f t="shared" ref="G306:G308" si="138">G307</f>
        <v>182</v>
      </c>
      <c r="H306" s="132">
        <f t="shared" si="121"/>
        <v>99.780701754385959</v>
      </c>
      <c r="I306" s="72"/>
    </row>
    <row r="307" spans="1:9">
      <c r="A307" s="139" t="s">
        <v>786</v>
      </c>
      <c r="B307" s="79" t="s">
        <v>431</v>
      </c>
      <c r="C307" s="136" t="s">
        <v>787</v>
      </c>
      <c r="D307" s="140"/>
      <c r="E307" s="140"/>
      <c r="F307" s="137">
        <f>F308</f>
        <v>182.4</v>
      </c>
      <c r="G307" s="137">
        <f t="shared" si="138"/>
        <v>182</v>
      </c>
      <c r="H307" s="132">
        <f t="shared" si="121"/>
        <v>99.780701754385959</v>
      </c>
      <c r="I307" s="72"/>
    </row>
    <row r="308" spans="1:9" ht="26.4">
      <c r="A308" s="139" t="s">
        <v>83</v>
      </c>
      <c r="B308" s="79" t="s">
        <v>431</v>
      </c>
      <c r="C308" s="136" t="s">
        <v>787</v>
      </c>
      <c r="D308" s="140">
        <v>600</v>
      </c>
      <c r="E308" s="140"/>
      <c r="F308" s="137">
        <f>F309</f>
        <v>182.4</v>
      </c>
      <c r="G308" s="137">
        <f t="shared" si="138"/>
        <v>182</v>
      </c>
      <c r="H308" s="132">
        <f t="shared" si="121"/>
        <v>99.780701754385959</v>
      </c>
      <c r="I308" s="72"/>
    </row>
    <row r="309" spans="1:9">
      <c r="A309" s="139" t="s">
        <v>85</v>
      </c>
      <c r="B309" s="79" t="s">
        <v>431</v>
      </c>
      <c r="C309" s="136" t="s">
        <v>787</v>
      </c>
      <c r="D309" s="140">
        <v>610</v>
      </c>
      <c r="E309" s="140">
        <v>900100</v>
      </c>
      <c r="F309" s="137">
        <v>182.4</v>
      </c>
      <c r="G309" s="137">
        <v>182</v>
      </c>
      <c r="H309" s="132">
        <f t="shared" si="121"/>
        <v>99.780701754385959</v>
      </c>
      <c r="I309" s="72"/>
    </row>
    <row r="310" spans="1:9">
      <c r="A310" s="145" t="s">
        <v>450</v>
      </c>
      <c r="B310" s="82" t="s">
        <v>449</v>
      </c>
      <c r="C310" s="134"/>
      <c r="D310" s="144"/>
      <c r="E310" s="144"/>
      <c r="F310" s="131">
        <f t="shared" ref="F310:F315" si="139">F311</f>
        <v>1375</v>
      </c>
      <c r="G310" s="131">
        <f t="shared" ref="G310:G312" si="140">G311</f>
        <v>771.1</v>
      </c>
      <c r="H310" s="132">
        <f t="shared" si="121"/>
        <v>56.08</v>
      </c>
      <c r="I310" s="72"/>
    </row>
    <row r="311" spans="1:9">
      <c r="A311" s="81" t="s">
        <v>429</v>
      </c>
      <c r="B311" s="82" t="s">
        <v>449</v>
      </c>
      <c r="C311" s="83" t="s">
        <v>144</v>
      </c>
      <c r="D311" s="144"/>
      <c r="E311" s="144"/>
      <c r="F311" s="131">
        <f t="shared" si="139"/>
        <v>1375</v>
      </c>
      <c r="G311" s="131">
        <f t="shared" si="140"/>
        <v>771.1</v>
      </c>
      <c r="H311" s="132">
        <f t="shared" si="121"/>
        <v>56.08</v>
      </c>
      <c r="I311" s="72"/>
    </row>
    <row r="312" spans="1:9">
      <c r="A312" s="145" t="s">
        <v>639</v>
      </c>
      <c r="B312" s="82" t="s">
        <v>449</v>
      </c>
      <c r="C312" s="134" t="s">
        <v>452</v>
      </c>
      <c r="D312" s="140"/>
      <c r="E312" s="140"/>
      <c r="F312" s="131">
        <f t="shared" si="139"/>
        <v>1375</v>
      </c>
      <c r="G312" s="131">
        <f t="shared" si="140"/>
        <v>771.1</v>
      </c>
      <c r="H312" s="132">
        <f t="shared" si="121"/>
        <v>56.08</v>
      </c>
      <c r="I312" s="72"/>
    </row>
    <row r="313" spans="1:9" ht="26.4">
      <c r="A313" s="175" t="s">
        <v>748</v>
      </c>
      <c r="B313" s="79" t="s">
        <v>449</v>
      </c>
      <c r="C313" s="134" t="s">
        <v>747</v>
      </c>
      <c r="D313" s="140"/>
      <c r="E313" s="140"/>
      <c r="F313" s="131">
        <f t="shared" si="139"/>
        <v>1375</v>
      </c>
      <c r="G313" s="131">
        <f t="shared" ref="G313:G315" si="141">G314</f>
        <v>771.1</v>
      </c>
      <c r="H313" s="132">
        <f t="shared" si="121"/>
        <v>56.08</v>
      </c>
      <c r="I313" s="72"/>
    </row>
    <row r="314" spans="1:9">
      <c r="A314" s="174" t="s">
        <v>774</v>
      </c>
      <c r="B314" s="79" t="s">
        <v>449</v>
      </c>
      <c r="C314" s="136" t="s">
        <v>773</v>
      </c>
      <c r="D314" s="140"/>
      <c r="E314" s="140"/>
      <c r="F314" s="137">
        <f t="shared" si="139"/>
        <v>1375</v>
      </c>
      <c r="G314" s="137">
        <f t="shared" si="141"/>
        <v>771.1</v>
      </c>
      <c r="H314" s="132">
        <f t="shared" si="121"/>
        <v>56.08</v>
      </c>
      <c r="I314" s="72"/>
    </row>
    <row r="315" spans="1:9" ht="26.4">
      <c r="A315" s="139" t="s">
        <v>83</v>
      </c>
      <c r="B315" s="79" t="s">
        <v>449</v>
      </c>
      <c r="C315" s="136" t="s">
        <v>773</v>
      </c>
      <c r="D315" s="140">
        <v>600</v>
      </c>
      <c r="E315" s="140"/>
      <c r="F315" s="137">
        <f t="shared" si="139"/>
        <v>1375</v>
      </c>
      <c r="G315" s="137">
        <f t="shared" si="141"/>
        <v>771.1</v>
      </c>
      <c r="H315" s="132">
        <f t="shared" si="121"/>
        <v>56.08</v>
      </c>
      <c r="I315" s="72"/>
    </row>
    <row r="316" spans="1:9">
      <c r="A316" s="139" t="s">
        <v>85</v>
      </c>
      <c r="B316" s="79" t="s">
        <v>449</v>
      </c>
      <c r="C316" s="136" t="s">
        <v>773</v>
      </c>
      <c r="D316" s="140">
        <v>610</v>
      </c>
      <c r="E316" s="140">
        <v>900100</v>
      </c>
      <c r="F316" s="137">
        <v>1375</v>
      </c>
      <c r="G316" s="137">
        <v>771.1</v>
      </c>
      <c r="H316" s="132">
        <f t="shared" si="121"/>
        <v>56.08</v>
      </c>
      <c r="I316" s="72"/>
    </row>
    <row r="317" spans="1:9">
      <c r="A317" s="80" t="s">
        <v>93</v>
      </c>
      <c r="B317" s="82" t="s">
        <v>205</v>
      </c>
      <c r="C317" s="136"/>
      <c r="D317" s="140"/>
      <c r="E317" s="140"/>
      <c r="F317" s="131">
        <f>F318</f>
        <v>948.90000000000009</v>
      </c>
      <c r="G317" s="131">
        <f t="shared" ref="G317" si="142">G318</f>
        <v>474.4</v>
      </c>
      <c r="H317" s="132">
        <f t="shared" si="121"/>
        <v>49.994730740857833</v>
      </c>
      <c r="I317" s="72"/>
    </row>
    <row r="318" spans="1:9">
      <c r="A318" s="122" t="s">
        <v>425</v>
      </c>
      <c r="B318" s="82" t="s">
        <v>205</v>
      </c>
      <c r="C318" s="134" t="s">
        <v>162</v>
      </c>
      <c r="D318" s="89"/>
      <c r="E318" s="89"/>
      <c r="F318" s="131">
        <f>F319</f>
        <v>948.90000000000009</v>
      </c>
      <c r="G318" s="131">
        <f t="shared" ref="G318:G319" si="143">G319</f>
        <v>474.4</v>
      </c>
      <c r="H318" s="132">
        <f t="shared" si="121"/>
        <v>49.994730740857833</v>
      </c>
      <c r="I318" s="72"/>
    </row>
    <row r="319" spans="1:9">
      <c r="A319" s="145" t="s">
        <v>411</v>
      </c>
      <c r="B319" s="82" t="s">
        <v>205</v>
      </c>
      <c r="C319" s="134" t="s">
        <v>410</v>
      </c>
      <c r="D319" s="140"/>
      <c r="E319" s="140"/>
      <c r="F319" s="131">
        <f>F320</f>
        <v>948.90000000000009</v>
      </c>
      <c r="G319" s="131">
        <f t="shared" si="143"/>
        <v>474.4</v>
      </c>
      <c r="H319" s="132">
        <f t="shared" si="121"/>
        <v>49.994730740857833</v>
      </c>
      <c r="I319" s="72"/>
    </row>
    <row r="320" spans="1:9" ht="26.4">
      <c r="A320" s="123" t="s">
        <v>677</v>
      </c>
      <c r="B320" s="82" t="s">
        <v>205</v>
      </c>
      <c r="C320" s="134" t="s">
        <v>427</v>
      </c>
      <c r="D320" s="144"/>
      <c r="E320" s="144"/>
      <c r="F320" s="131">
        <f>F321</f>
        <v>948.90000000000009</v>
      </c>
      <c r="G320" s="131">
        <f t="shared" ref="F320:G321" si="144">G321</f>
        <v>474.4</v>
      </c>
      <c r="H320" s="132">
        <f t="shared" si="121"/>
        <v>49.994730740857833</v>
      </c>
      <c r="I320" s="72"/>
    </row>
    <row r="321" spans="1:9" ht="39.6">
      <c r="A321" s="149" t="s">
        <v>678</v>
      </c>
      <c r="B321" s="79" t="s">
        <v>205</v>
      </c>
      <c r="C321" s="136" t="s">
        <v>426</v>
      </c>
      <c r="D321" s="89"/>
      <c r="E321" s="89"/>
      <c r="F321" s="137">
        <f t="shared" si="144"/>
        <v>948.90000000000009</v>
      </c>
      <c r="G321" s="137">
        <f t="shared" si="144"/>
        <v>474.4</v>
      </c>
      <c r="H321" s="132">
        <f t="shared" si="121"/>
        <v>49.994730740857833</v>
      </c>
      <c r="I321" s="72"/>
    </row>
    <row r="322" spans="1:9" ht="26.4">
      <c r="A322" s="139" t="s">
        <v>67</v>
      </c>
      <c r="B322" s="79" t="s">
        <v>205</v>
      </c>
      <c r="C322" s="136" t="s">
        <v>426</v>
      </c>
      <c r="D322" s="140" t="s">
        <v>68</v>
      </c>
      <c r="E322" s="140"/>
      <c r="F322" s="137">
        <f>F323+F324</f>
        <v>948.90000000000009</v>
      </c>
      <c r="G322" s="137">
        <f t="shared" ref="G322" si="145">G323+G324</f>
        <v>474.4</v>
      </c>
      <c r="H322" s="132">
        <f t="shared" si="121"/>
        <v>49.994730740857833</v>
      </c>
      <c r="I322" s="72"/>
    </row>
    <row r="323" spans="1:9" ht="26.4">
      <c r="A323" s="139" t="s">
        <v>69</v>
      </c>
      <c r="B323" s="79" t="s">
        <v>205</v>
      </c>
      <c r="C323" s="136" t="s">
        <v>426</v>
      </c>
      <c r="D323" s="140" t="s">
        <v>70</v>
      </c>
      <c r="E323" s="140">
        <v>900302</v>
      </c>
      <c r="F323" s="137">
        <v>749.6</v>
      </c>
      <c r="G323" s="137">
        <v>374.8</v>
      </c>
      <c r="H323" s="132">
        <f t="shared" si="121"/>
        <v>50</v>
      </c>
      <c r="I323" s="72"/>
    </row>
    <row r="324" spans="1:9" ht="26.4">
      <c r="A324" s="139" t="s">
        <v>69</v>
      </c>
      <c r="B324" s="79" t="s">
        <v>205</v>
      </c>
      <c r="C324" s="136" t="s">
        <v>426</v>
      </c>
      <c r="D324" s="140" t="s">
        <v>70</v>
      </c>
      <c r="E324" s="140">
        <v>900100</v>
      </c>
      <c r="F324" s="137">
        <v>199.3</v>
      </c>
      <c r="G324" s="137">
        <v>99.6</v>
      </c>
      <c r="H324" s="132">
        <f t="shared" si="121"/>
        <v>49.974912192674353</v>
      </c>
      <c r="I324" s="72"/>
    </row>
    <row r="325" spans="1:9">
      <c r="A325" s="80" t="s">
        <v>94</v>
      </c>
      <c r="B325" s="82" t="s">
        <v>206</v>
      </c>
      <c r="C325" s="136"/>
      <c r="D325" s="140"/>
      <c r="E325" s="140"/>
      <c r="F325" s="131">
        <f>F326+F355+F372</f>
        <v>295980.60000000003</v>
      </c>
      <c r="G325" s="131">
        <f t="shared" ref="G325" si="146">G326+G355+G372</f>
        <v>148384.20000000001</v>
      </c>
      <c r="H325" s="132">
        <f t="shared" ref="H325:H388" si="147">G325/F325*100</f>
        <v>50.133083046659131</v>
      </c>
      <c r="I325" s="72"/>
    </row>
    <row r="326" spans="1:9" ht="26.4">
      <c r="A326" s="122" t="s">
        <v>280</v>
      </c>
      <c r="B326" s="82" t="s">
        <v>206</v>
      </c>
      <c r="C326" s="134" t="s">
        <v>171</v>
      </c>
      <c r="D326" s="92"/>
      <c r="E326" s="92"/>
      <c r="F326" s="131">
        <f>F327</f>
        <v>251126.6</v>
      </c>
      <c r="G326" s="131">
        <f t="shared" ref="G326:G327" si="148">G327</f>
        <v>137252.40000000002</v>
      </c>
      <c r="H326" s="132">
        <f t="shared" si="147"/>
        <v>54.654664221153801</v>
      </c>
      <c r="I326" s="72"/>
    </row>
    <row r="327" spans="1:9">
      <c r="A327" s="122" t="s">
        <v>297</v>
      </c>
      <c r="B327" s="82" t="s">
        <v>206</v>
      </c>
      <c r="C327" s="134" t="s">
        <v>298</v>
      </c>
      <c r="D327" s="92"/>
      <c r="E327" s="92"/>
      <c r="F327" s="131">
        <f>F328</f>
        <v>251126.6</v>
      </c>
      <c r="G327" s="131">
        <f t="shared" si="148"/>
        <v>137252.40000000002</v>
      </c>
      <c r="H327" s="132">
        <f t="shared" si="147"/>
        <v>54.654664221153801</v>
      </c>
      <c r="I327" s="72"/>
    </row>
    <row r="328" spans="1:9" ht="26.4">
      <c r="A328" s="123" t="s">
        <v>704</v>
      </c>
      <c r="B328" s="82" t="s">
        <v>206</v>
      </c>
      <c r="C328" s="134" t="s">
        <v>697</v>
      </c>
      <c r="D328" s="144"/>
      <c r="E328" s="144"/>
      <c r="F328" s="131">
        <f>F329+F336+F339+F342+F345+F351+F333+F348</f>
        <v>251126.6</v>
      </c>
      <c r="G328" s="131">
        <f t="shared" ref="G328:I328" si="149">G329+G336+G339+G342+G345+G351+G333+G348</f>
        <v>137252.40000000002</v>
      </c>
      <c r="H328" s="132">
        <f t="shared" si="147"/>
        <v>54.654664221153801</v>
      </c>
      <c r="I328" s="131">
        <f t="shared" si="149"/>
        <v>0</v>
      </c>
    </row>
    <row r="329" spans="1:9" ht="26.4">
      <c r="A329" s="149" t="s">
        <v>299</v>
      </c>
      <c r="B329" s="79" t="s">
        <v>206</v>
      </c>
      <c r="C329" s="136" t="s">
        <v>698</v>
      </c>
      <c r="D329" s="140"/>
      <c r="E329" s="140"/>
      <c r="F329" s="137">
        <f>F330</f>
        <v>81989</v>
      </c>
      <c r="G329" s="137">
        <f>G330</f>
        <v>40413.699999999997</v>
      </c>
      <c r="H329" s="132">
        <f t="shared" si="147"/>
        <v>49.291612289453454</v>
      </c>
      <c r="I329" s="72"/>
    </row>
    <row r="330" spans="1:9" ht="26.4">
      <c r="A330" s="139" t="s">
        <v>67</v>
      </c>
      <c r="B330" s="79" t="s">
        <v>206</v>
      </c>
      <c r="C330" s="136" t="s">
        <v>698</v>
      </c>
      <c r="D330" s="140">
        <v>200</v>
      </c>
      <c r="E330" s="140"/>
      <c r="F330" s="137">
        <f>F331+F332</f>
        <v>81989</v>
      </c>
      <c r="G330" s="137">
        <f>G331+G332</f>
        <v>40413.699999999997</v>
      </c>
      <c r="H330" s="132">
        <f t="shared" si="147"/>
        <v>49.291612289453454</v>
      </c>
      <c r="I330" s="72"/>
    </row>
    <row r="331" spans="1:9" ht="26.4">
      <c r="A331" s="139" t="s">
        <v>69</v>
      </c>
      <c r="B331" s="79" t="s">
        <v>206</v>
      </c>
      <c r="C331" s="136" t="s">
        <v>698</v>
      </c>
      <c r="D331" s="140">
        <v>240</v>
      </c>
      <c r="E331" s="140">
        <v>900830</v>
      </c>
      <c r="F331" s="137">
        <v>64771</v>
      </c>
      <c r="G331" s="137">
        <v>31926.7</v>
      </c>
      <c r="H331" s="132">
        <f t="shared" si="147"/>
        <v>49.291658303870562</v>
      </c>
      <c r="I331" s="72"/>
    </row>
    <row r="332" spans="1:9" ht="26.4">
      <c r="A332" s="139" t="s">
        <v>69</v>
      </c>
      <c r="B332" s="79" t="s">
        <v>206</v>
      </c>
      <c r="C332" s="136" t="s">
        <v>698</v>
      </c>
      <c r="D332" s="140">
        <v>240</v>
      </c>
      <c r="E332" s="140">
        <v>900810</v>
      </c>
      <c r="F332" s="137">
        <v>17218</v>
      </c>
      <c r="G332" s="137">
        <v>8487</v>
      </c>
      <c r="H332" s="132">
        <f t="shared" si="147"/>
        <v>49.291439191543738</v>
      </c>
      <c r="I332" s="72"/>
    </row>
    <row r="333" spans="1:9" ht="39.6">
      <c r="A333" s="139" t="s">
        <v>840</v>
      </c>
      <c r="B333" s="79" t="s">
        <v>206</v>
      </c>
      <c r="C333" s="136" t="s">
        <v>841</v>
      </c>
      <c r="D333" s="140"/>
      <c r="E333" s="140"/>
      <c r="F333" s="137">
        <f>F334</f>
        <v>439.8</v>
      </c>
      <c r="G333" s="137">
        <f t="shared" ref="G333:G334" si="150">G334</f>
        <v>0</v>
      </c>
      <c r="H333" s="132">
        <f t="shared" si="147"/>
        <v>0</v>
      </c>
      <c r="I333" s="72"/>
    </row>
    <row r="334" spans="1:9" ht="26.4">
      <c r="A334" s="139" t="s">
        <v>67</v>
      </c>
      <c r="B334" s="79" t="s">
        <v>206</v>
      </c>
      <c r="C334" s="136" t="s">
        <v>841</v>
      </c>
      <c r="D334" s="140" t="s">
        <v>68</v>
      </c>
      <c r="E334" s="140"/>
      <c r="F334" s="137">
        <f>F335</f>
        <v>439.8</v>
      </c>
      <c r="G334" s="137">
        <f t="shared" si="150"/>
        <v>0</v>
      </c>
      <c r="H334" s="132">
        <f t="shared" si="147"/>
        <v>0</v>
      </c>
      <c r="I334" s="72"/>
    </row>
    <row r="335" spans="1:9" ht="26.4">
      <c r="A335" s="139" t="s">
        <v>69</v>
      </c>
      <c r="B335" s="79" t="s">
        <v>206</v>
      </c>
      <c r="C335" s="136" t="s">
        <v>841</v>
      </c>
      <c r="D335" s="140" t="s">
        <v>70</v>
      </c>
      <c r="E335" s="140">
        <v>900810</v>
      </c>
      <c r="F335" s="137">
        <v>439.8</v>
      </c>
      <c r="G335" s="137">
        <v>0</v>
      </c>
      <c r="H335" s="132">
        <f t="shared" si="147"/>
        <v>0</v>
      </c>
      <c r="I335" s="72"/>
    </row>
    <row r="336" spans="1:9" ht="26.4">
      <c r="A336" s="149" t="s">
        <v>300</v>
      </c>
      <c r="B336" s="79" t="s">
        <v>206</v>
      </c>
      <c r="C336" s="136" t="s">
        <v>699</v>
      </c>
      <c r="D336" s="89"/>
      <c r="E336" s="89"/>
      <c r="F336" s="137">
        <f t="shared" ref="F336:G337" si="151">F337</f>
        <v>115288.7</v>
      </c>
      <c r="G336" s="137">
        <f t="shared" si="151"/>
        <v>71713.3</v>
      </c>
      <c r="H336" s="132">
        <f t="shared" si="147"/>
        <v>62.203234141767581</v>
      </c>
      <c r="I336" s="72"/>
    </row>
    <row r="337" spans="1:9" ht="26.4">
      <c r="A337" s="139" t="s">
        <v>67</v>
      </c>
      <c r="B337" s="79" t="s">
        <v>206</v>
      </c>
      <c r="C337" s="136" t="s">
        <v>699</v>
      </c>
      <c r="D337" s="140">
        <v>200</v>
      </c>
      <c r="E337" s="140"/>
      <c r="F337" s="137">
        <f t="shared" si="151"/>
        <v>115288.7</v>
      </c>
      <c r="G337" s="137">
        <f t="shared" si="151"/>
        <v>71713.3</v>
      </c>
      <c r="H337" s="132">
        <f t="shared" si="147"/>
        <v>62.203234141767581</v>
      </c>
      <c r="I337" s="72"/>
    </row>
    <row r="338" spans="1:9" ht="26.4">
      <c r="A338" s="139" t="s">
        <v>69</v>
      </c>
      <c r="B338" s="79" t="s">
        <v>206</v>
      </c>
      <c r="C338" s="136" t="s">
        <v>699</v>
      </c>
      <c r="D338" s="140">
        <v>240</v>
      </c>
      <c r="E338" s="140">
        <v>900810</v>
      </c>
      <c r="F338" s="137">
        <v>115288.7</v>
      </c>
      <c r="G338" s="137">
        <v>71713.3</v>
      </c>
      <c r="H338" s="132">
        <f t="shared" si="147"/>
        <v>62.203234141767581</v>
      </c>
      <c r="I338" s="72"/>
    </row>
    <row r="339" spans="1:9" ht="52.8">
      <c r="A339" s="149" t="s">
        <v>301</v>
      </c>
      <c r="B339" s="79" t="s">
        <v>206</v>
      </c>
      <c r="C339" s="136" t="s">
        <v>700</v>
      </c>
      <c r="D339" s="89"/>
      <c r="E339" s="89"/>
      <c r="F339" s="137">
        <f t="shared" ref="F339:G340" si="152">F340</f>
        <v>1210.2</v>
      </c>
      <c r="G339" s="137">
        <f t="shared" si="152"/>
        <v>194.8</v>
      </c>
      <c r="H339" s="132">
        <f t="shared" si="147"/>
        <v>16.096512973062303</v>
      </c>
      <c r="I339" s="72"/>
    </row>
    <row r="340" spans="1:9" ht="26.4">
      <c r="A340" s="139" t="s">
        <v>67</v>
      </c>
      <c r="B340" s="79" t="s">
        <v>206</v>
      </c>
      <c r="C340" s="136" t="s">
        <v>700</v>
      </c>
      <c r="D340" s="140">
        <v>200</v>
      </c>
      <c r="E340" s="140"/>
      <c r="F340" s="137">
        <f t="shared" si="152"/>
        <v>1210.2</v>
      </c>
      <c r="G340" s="137">
        <f t="shared" si="152"/>
        <v>194.8</v>
      </c>
      <c r="H340" s="132">
        <f t="shared" si="147"/>
        <v>16.096512973062303</v>
      </c>
      <c r="I340" s="72"/>
    </row>
    <row r="341" spans="1:9" ht="26.4">
      <c r="A341" s="139" t="s">
        <v>69</v>
      </c>
      <c r="B341" s="79" t="s">
        <v>206</v>
      </c>
      <c r="C341" s="136" t="s">
        <v>700</v>
      </c>
      <c r="D341" s="140">
        <v>240</v>
      </c>
      <c r="E341" s="140">
        <v>900810</v>
      </c>
      <c r="F341" s="137">
        <v>1210.2</v>
      </c>
      <c r="G341" s="137">
        <v>194.8</v>
      </c>
      <c r="H341" s="132">
        <f t="shared" si="147"/>
        <v>16.096512973062303</v>
      </c>
      <c r="I341" s="72"/>
    </row>
    <row r="342" spans="1:9" ht="30" customHeight="1">
      <c r="A342" s="149" t="s">
        <v>302</v>
      </c>
      <c r="B342" s="79" t="s">
        <v>206</v>
      </c>
      <c r="C342" s="136" t="s">
        <v>701</v>
      </c>
      <c r="D342" s="89"/>
      <c r="E342" s="89"/>
      <c r="F342" s="137">
        <f t="shared" ref="F342:G343" si="153">F343</f>
        <v>26060.2</v>
      </c>
      <c r="G342" s="137">
        <f t="shared" si="153"/>
        <v>14948.3</v>
      </c>
      <c r="H342" s="132">
        <f t="shared" si="147"/>
        <v>57.360649572911946</v>
      </c>
      <c r="I342" s="72"/>
    </row>
    <row r="343" spans="1:9" ht="26.4">
      <c r="A343" s="139" t="s">
        <v>67</v>
      </c>
      <c r="B343" s="79" t="s">
        <v>206</v>
      </c>
      <c r="C343" s="136" t="s">
        <v>701</v>
      </c>
      <c r="D343" s="140">
        <v>200</v>
      </c>
      <c r="E343" s="140"/>
      <c r="F343" s="137">
        <f t="shared" si="153"/>
        <v>26060.2</v>
      </c>
      <c r="G343" s="137">
        <f t="shared" si="153"/>
        <v>14948.3</v>
      </c>
      <c r="H343" s="132">
        <f t="shared" si="147"/>
        <v>57.360649572911946</v>
      </c>
      <c r="I343" s="72"/>
    </row>
    <row r="344" spans="1:9" ht="26.4">
      <c r="A344" s="139" t="s">
        <v>69</v>
      </c>
      <c r="B344" s="79" t="s">
        <v>206</v>
      </c>
      <c r="C344" s="136" t="s">
        <v>701</v>
      </c>
      <c r="D344" s="140">
        <v>240</v>
      </c>
      <c r="E344" s="140">
        <v>900810</v>
      </c>
      <c r="F344" s="137">
        <v>26060.2</v>
      </c>
      <c r="G344" s="137">
        <v>14948.3</v>
      </c>
      <c r="H344" s="132">
        <f t="shared" si="147"/>
        <v>57.360649572911946</v>
      </c>
      <c r="I344" s="72"/>
    </row>
    <row r="345" spans="1:9" ht="26.4">
      <c r="A345" s="149" t="s">
        <v>303</v>
      </c>
      <c r="B345" s="79" t="s">
        <v>206</v>
      </c>
      <c r="C345" s="136" t="s">
        <v>702</v>
      </c>
      <c r="D345" s="140"/>
      <c r="E345" s="140"/>
      <c r="F345" s="137">
        <f t="shared" ref="F345:G346" si="154">F346</f>
        <v>2620</v>
      </c>
      <c r="G345" s="137">
        <f t="shared" si="154"/>
        <v>1438.6</v>
      </c>
      <c r="H345" s="132">
        <f t="shared" si="147"/>
        <v>54.908396946564885</v>
      </c>
      <c r="I345" s="72"/>
    </row>
    <row r="346" spans="1:9" ht="26.4">
      <c r="A346" s="139" t="s">
        <v>67</v>
      </c>
      <c r="B346" s="79" t="s">
        <v>206</v>
      </c>
      <c r="C346" s="136" t="s">
        <v>702</v>
      </c>
      <c r="D346" s="140">
        <v>200</v>
      </c>
      <c r="E346" s="140"/>
      <c r="F346" s="137">
        <f>F347</f>
        <v>2620</v>
      </c>
      <c r="G346" s="137">
        <f t="shared" si="154"/>
        <v>1438.6</v>
      </c>
      <c r="H346" s="132">
        <f t="shared" si="147"/>
        <v>54.908396946564885</v>
      </c>
      <c r="I346" s="72"/>
    </row>
    <row r="347" spans="1:9" ht="26.4">
      <c r="A347" s="139" t="s">
        <v>69</v>
      </c>
      <c r="B347" s="79" t="s">
        <v>206</v>
      </c>
      <c r="C347" s="136" t="s">
        <v>702</v>
      </c>
      <c r="D347" s="140">
        <v>240</v>
      </c>
      <c r="E347" s="140">
        <v>900810</v>
      </c>
      <c r="F347" s="137">
        <v>2620</v>
      </c>
      <c r="G347" s="137">
        <v>1438.6</v>
      </c>
      <c r="H347" s="132">
        <f t="shared" si="147"/>
        <v>54.908396946564885</v>
      </c>
      <c r="I347" s="72"/>
    </row>
    <row r="348" spans="1:9" ht="26.25" customHeight="1">
      <c r="A348" s="204" t="s">
        <v>844</v>
      </c>
      <c r="B348" s="79" t="s">
        <v>206</v>
      </c>
      <c r="C348" s="136" t="s">
        <v>843</v>
      </c>
      <c r="D348" s="140"/>
      <c r="E348" s="140"/>
      <c r="F348" s="137">
        <f>F349</f>
        <v>1199.9000000000001</v>
      </c>
      <c r="G348" s="137">
        <f t="shared" ref="F348:G349" si="155">G349</f>
        <v>0</v>
      </c>
      <c r="H348" s="132">
        <f t="shared" si="147"/>
        <v>0</v>
      </c>
      <c r="I348" s="72"/>
    </row>
    <row r="349" spans="1:9" ht="26.4">
      <c r="A349" s="139" t="s">
        <v>67</v>
      </c>
      <c r="B349" s="79" t="s">
        <v>206</v>
      </c>
      <c r="C349" s="136" t="s">
        <v>843</v>
      </c>
      <c r="D349" s="140" t="s">
        <v>68</v>
      </c>
      <c r="E349" s="140"/>
      <c r="F349" s="137">
        <f t="shared" si="155"/>
        <v>1199.9000000000001</v>
      </c>
      <c r="G349" s="137">
        <f t="shared" si="155"/>
        <v>0</v>
      </c>
      <c r="H349" s="132">
        <f t="shared" si="147"/>
        <v>0</v>
      </c>
      <c r="I349" s="72"/>
    </row>
    <row r="350" spans="1:9" ht="26.4">
      <c r="A350" s="139" t="s">
        <v>69</v>
      </c>
      <c r="B350" s="79" t="s">
        <v>206</v>
      </c>
      <c r="C350" s="136" t="s">
        <v>843</v>
      </c>
      <c r="D350" s="140" t="s">
        <v>70</v>
      </c>
      <c r="E350" s="140">
        <v>900810</v>
      </c>
      <c r="F350" s="137">
        <v>1199.9000000000001</v>
      </c>
      <c r="G350" s="137">
        <v>0</v>
      </c>
      <c r="H350" s="132">
        <f t="shared" si="147"/>
        <v>0</v>
      </c>
      <c r="I350" s="72"/>
    </row>
    <row r="351" spans="1:9">
      <c r="A351" s="149" t="s">
        <v>304</v>
      </c>
      <c r="B351" s="79" t="s">
        <v>206</v>
      </c>
      <c r="C351" s="136" t="s">
        <v>703</v>
      </c>
      <c r="D351" s="140"/>
      <c r="E351" s="140"/>
      <c r="F351" s="137">
        <f t="shared" ref="F351:G351" si="156">F352</f>
        <v>22318.799999999999</v>
      </c>
      <c r="G351" s="137">
        <f t="shared" si="156"/>
        <v>8543.7000000000007</v>
      </c>
      <c r="H351" s="132">
        <f t="shared" si="147"/>
        <v>38.28028388623045</v>
      </c>
      <c r="I351" s="72"/>
    </row>
    <row r="352" spans="1:9" ht="26.4">
      <c r="A352" s="139" t="s">
        <v>67</v>
      </c>
      <c r="B352" s="79" t="s">
        <v>206</v>
      </c>
      <c r="C352" s="136" t="s">
        <v>703</v>
      </c>
      <c r="D352" s="140">
        <v>200</v>
      </c>
      <c r="E352" s="140"/>
      <c r="F352" s="137">
        <f>F353+F354</f>
        <v>22318.799999999999</v>
      </c>
      <c r="G352" s="137">
        <f t="shared" ref="G352:I352" si="157">G353+G354</f>
        <v>8543.7000000000007</v>
      </c>
      <c r="H352" s="132">
        <f t="shared" si="147"/>
        <v>38.28028388623045</v>
      </c>
      <c r="I352" s="137">
        <f t="shared" si="157"/>
        <v>0</v>
      </c>
    </row>
    <row r="353" spans="1:9" ht="26.4">
      <c r="A353" s="139" t="s">
        <v>69</v>
      </c>
      <c r="B353" s="79" t="s">
        <v>206</v>
      </c>
      <c r="C353" s="136" t="s">
        <v>703</v>
      </c>
      <c r="D353" s="140">
        <v>240</v>
      </c>
      <c r="E353" s="140">
        <v>900810</v>
      </c>
      <c r="F353" s="137">
        <v>11986.9</v>
      </c>
      <c r="G353" s="137">
        <v>8543.7000000000007</v>
      </c>
      <c r="H353" s="132">
        <f t="shared" si="147"/>
        <v>71.275308878859434</v>
      </c>
      <c r="I353" s="72"/>
    </row>
    <row r="354" spans="1:9" ht="26.4">
      <c r="A354" s="139" t="s">
        <v>69</v>
      </c>
      <c r="B354" s="79" t="s">
        <v>206</v>
      </c>
      <c r="C354" s="136" t="s">
        <v>703</v>
      </c>
      <c r="D354" s="140" t="s">
        <v>70</v>
      </c>
      <c r="E354" s="140">
        <v>900306</v>
      </c>
      <c r="F354" s="137">
        <v>10331.9</v>
      </c>
      <c r="G354" s="137">
        <v>0</v>
      </c>
      <c r="H354" s="132">
        <f t="shared" si="147"/>
        <v>0</v>
      </c>
      <c r="I354" s="72"/>
    </row>
    <row r="355" spans="1:9" ht="26.4">
      <c r="A355" s="145" t="s">
        <v>308</v>
      </c>
      <c r="B355" s="82" t="s">
        <v>206</v>
      </c>
      <c r="C355" s="134" t="s">
        <v>309</v>
      </c>
      <c r="D355" s="144"/>
      <c r="E355" s="144"/>
      <c r="F355" s="131">
        <f>F356</f>
        <v>44572.600000000006</v>
      </c>
      <c r="G355" s="131">
        <f t="shared" ref="G355" si="158">G356</f>
        <v>10850.4</v>
      </c>
      <c r="H355" s="132">
        <f t="shared" si="147"/>
        <v>24.343206364448111</v>
      </c>
      <c r="I355" s="72"/>
    </row>
    <row r="356" spans="1:9" ht="37.5" customHeight="1">
      <c r="A356" s="133" t="s">
        <v>706</v>
      </c>
      <c r="B356" s="82" t="s">
        <v>206</v>
      </c>
      <c r="C356" s="134" t="s">
        <v>313</v>
      </c>
      <c r="D356" s="144"/>
      <c r="E356" s="144"/>
      <c r="F356" s="131">
        <f>F357+F362</f>
        <v>44572.600000000006</v>
      </c>
      <c r="G356" s="131">
        <f t="shared" ref="G356" si="159">G357+G362</f>
        <v>10850.4</v>
      </c>
      <c r="H356" s="132">
        <f t="shared" si="147"/>
        <v>24.343206364448111</v>
      </c>
      <c r="I356" s="72"/>
    </row>
    <row r="357" spans="1:9">
      <c r="A357" s="145" t="s">
        <v>191</v>
      </c>
      <c r="B357" s="82" t="s">
        <v>206</v>
      </c>
      <c r="C357" s="134" t="s">
        <v>707</v>
      </c>
      <c r="D357" s="144"/>
      <c r="E357" s="144"/>
      <c r="F357" s="131">
        <f>+F358</f>
        <v>34073.4</v>
      </c>
      <c r="G357" s="131">
        <f t="shared" ref="G357" si="160">+G358</f>
        <v>7203.5</v>
      </c>
      <c r="H357" s="132">
        <f t="shared" si="147"/>
        <v>21.141124748337411</v>
      </c>
      <c r="I357" s="72"/>
    </row>
    <row r="358" spans="1:9">
      <c r="A358" s="139" t="s">
        <v>424</v>
      </c>
      <c r="B358" s="79" t="s">
        <v>206</v>
      </c>
      <c r="C358" s="136" t="s">
        <v>705</v>
      </c>
      <c r="D358" s="140"/>
      <c r="E358" s="140"/>
      <c r="F358" s="137">
        <f>F359</f>
        <v>34073.4</v>
      </c>
      <c r="G358" s="137">
        <f t="shared" ref="G358" si="161">G359</f>
        <v>7203.5</v>
      </c>
      <c r="H358" s="132">
        <f t="shared" si="147"/>
        <v>21.141124748337411</v>
      </c>
      <c r="I358" s="72"/>
    </row>
    <row r="359" spans="1:9" ht="26.4">
      <c r="A359" s="139" t="s">
        <v>67</v>
      </c>
      <c r="B359" s="79" t="s">
        <v>206</v>
      </c>
      <c r="C359" s="136" t="s">
        <v>705</v>
      </c>
      <c r="D359" s="140">
        <v>200</v>
      </c>
      <c r="E359" s="140"/>
      <c r="F359" s="137">
        <f>F360+F361</f>
        <v>34073.4</v>
      </c>
      <c r="G359" s="137">
        <f t="shared" ref="G359" si="162">G360+G361</f>
        <v>7203.5</v>
      </c>
      <c r="H359" s="132">
        <f t="shared" si="147"/>
        <v>21.141124748337411</v>
      </c>
      <c r="I359" s="72"/>
    </row>
    <row r="360" spans="1:9" ht="26.4">
      <c r="A360" s="139" t="s">
        <v>69</v>
      </c>
      <c r="B360" s="79" t="s">
        <v>206</v>
      </c>
      <c r="C360" s="136" t="s">
        <v>705</v>
      </c>
      <c r="D360" s="140">
        <v>240</v>
      </c>
      <c r="E360" s="140">
        <v>900830</v>
      </c>
      <c r="F360" s="137">
        <v>26917.9</v>
      </c>
      <c r="G360" s="137">
        <v>5690.8</v>
      </c>
      <c r="H360" s="132">
        <f t="shared" si="147"/>
        <v>21.141322317119833</v>
      </c>
      <c r="I360" s="72"/>
    </row>
    <row r="361" spans="1:9" ht="26.4">
      <c r="A361" s="139" t="s">
        <v>69</v>
      </c>
      <c r="B361" s="79" t="s">
        <v>206</v>
      </c>
      <c r="C361" s="136" t="s">
        <v>705</v>
      </c>
      <c r="D361" s="140">
        <v>240</v>
      </c>
      <c r="E361" s="140">
        <v>900810</v>
      </c>
      <c r="F361" s="137">
        <v>7155.5</v>
      </c>
      <c r="G361" s="137">
        <v>1512.7</v>
      </c>
      <c r="H361" s="132">
        <f t="shared" si="147"/>
        <v>21.140381524701279</v>
      </c>
      <c r="I361" s="72"/>
    </row>
    <row r="362" spans="1:9" ht="26.4">
      <c r="A362" s="141" t="s">
        <v>708</v>
      </c>
      <c r="B362" s="82" t="s">
        <v>206</v>
      </c>
      <c r="C362" s="134" t="s">
        <v>314</v>
      </c>
      <c r="D362" s="144"/>
      <c r="E362" s="144"/>
      <c r="F362" s="131">
        <f>F363+F368</f>
        <v>10499.2</v>
      </c>
      <c r="G362" s="131">
        <f t="shared" ref="G362" si="163">G363+G368</f>
        <v>3646.9</v>
      </c>
      <c r="H362" s="132">
        <f t="shared" si="147"/>
        <v>34.735027430661383</v>
      </c>
      <c r="I362" s="72"/>
    </row>
    <row r="363" spans="1:9">
      <c r="A363" s="164" t="s">
        <v>751</v>
      </c>
      <c r="B363" s="79" t="s">
        <v>206</v>
      </c>
      <c r="C363" s="136" t="s">
        <v>709</v>
      </c>
      <c r="D363" s="140"/>
      <c r="E363" s="140"/>
      <c r="F363" s="137">
        <f>F364+F366</f>
        <v>6378.8</v>
      </c>
      <c r="G363" s="137">
        <f t="shared" ref="G363" si="164">G364+G366</f>
        <v>3646.9</v>
      </c>
      <c r="H363" s="132">
        <f t="shared" si="147"/>
        <v>57.172195397253404</v>
      </c>
      <c r="I363" s="72"/>
    </row>
    <row r="364" spans="1:9" ht="26.4">
      <c r="A364" s="139" t="s">
        <v>67</v>
      </c>
      <c r="B364" s="79" t="s">
        <v>206</v>
      </c>
      <c r="C364" s="136" t="s">
        <v>709</v>
      </c>
      <c r="D364" s="140">
        <v>200</v>
      </c>
      <c r="E364" s="140"/>
      <c r="F364" s="137">
        <f>F365</f>
        <v>5378.8</v>
      </c>
      <c r="G364" s="137">
        <f t="shared" ref="G364" si="165">G365</f>
        <v>2980.5</v>
      </c>
      <c r="H364" s="132">
        <f t="shared" si="147"/>
        <v>55.411987803971144</v>
      </c>
      <c r="I364" s="72"/>
    </row>
    <row r="365" spans="1:9" ht="26.4">
      <c r="A365" s="139" t="s">
        <v>69</v>
      </c>
      <c r="B365" s="79" t="s">
        <v>206</v>
      </c>
      <c r="C365" s="136" t="s">
        <v>709</v>
      </c>
      <c r="D365" s="140">
        <v>240</v>
      </c>
      <c r="E365" s="140">
        <v>900810</v>
      </c>
      <c r="F365" s="137">
        <v>5378.8</v>
      </c>
      <c r="G365" s="137">
        <v>2980.5</v>
      </c>
      <c r="H365" s="132">
        <f t="shared" si="147"/>
        <v>55.411987803971144</v>
      </c>
      <c r="I365" s="72"/>
    </row>
    <row r="366" spans="1:9" ht="26.4">
      <c r="A366" s="139" t="s">
        <v>83</v>
      </c>
      <c r="B366" s="79" t="s">
        <v>206</v>
      </c>
      <c r="C366" s="136" t="s">
        <v>709</v>
      </c>
      <c r="D366" s="140">
        <v>600</v>
      </c>
      <c r="E366" s="140"/>
      <c r="F366" s="137">
        <f>F367</f>
        <v>1000</v>
      </c>
      <c r="G366" s="137">
        <f t="shared" ref="G366" si="166">G367</f>
        <v>666.4</v>
      </c>
      <c r="H366" s="132">
        <f t="shared" si="147"/>
        <v>66.64</v>
      </c>
      <c r="I366" s="72"/>
    </row>
    <row r="367" spans="1:9">
      <c r="A367" s="139" t="s">
        <v>85</v>
      </c>
      <c r="B367" s="79" t="s">
        <v>206</v>
      </c>
      <c r="C367" s="136" t="s">
        <v>709</v>
      </c>
      <c r="D367" s="140">
        <v>610</v>
      </c>
      <c r="E367" s="140">
        <v>900810</v>
      </c>
      <c r="F367" s="137">
        <v>1000</v>
      </c>
      <c r="G367" s="137">
        <v>666.4</v>
      </c>
      <c r="H367" s="132">
        <f t="shared" si="147"/>
        <v>66.64</v>
      </c>
      <c r="I367" s="72"/>
    </row>
    <row r="368" spans="1:9">
      <c r="A368" s="139" t="s">
        <v>716</v>
      </c>
      <c r="B368" s="79" t="s">
        <v>206</v>
      </c>
      <c r="C368" s="136" t="s">
        <v>714</v>
      </c>
      <c r="D368" s="140"/>
      <c r="E368" s="140"/>
      <c r="F368" s="137">
        <f>F369</f>
        <v>4120.3999999999996</v>
      </c>
      <c r="G368" s="137">
        <v>0</v>
      </c>
      <c r="H368" s="132">
        <f t="shared" si="147"/>
        <v>0</v>
      </c>
      <c r="I368" s="72"/>
    </row>
    <row r="369" spans="1:9" ht="26.4">
      <c r="A369" s="139" t="s">
        <v>67</v>
      </c>
      <c r="B369" s="79" t="s">
        <v>206</v>
      </c>
      <c r="C369" s="136" t="s">
        <v>714</v>
      </c>
      <c r="D369" s="140" t="s">
        <v>68</v>
      </c>
      <c r="E369" s="140"/>
      <c r="F369" s="137">
        <f>F370+F371</f>
        <v>4120.3999999999996</v>
      </c>
      <c r="G369" s="137">
        <v>0</v>
      </c>
      <c r="H369" s="132">
        <f t="shared" si="147"/>
        <v>0</v>
      </c>
      <c r="I369" s="72"/>
    </row>
    <row r="370" spans="1:9" ht="26.4">
      <c r="A370" s="139" t="s">
        <v>69</v>
      </c>
      <c r="B370" s="79" t="s">
        <v>206</v>
      </c>
      <c r="C370" s="136" t="s">
        <v>714</v>
      </c>
      <c r="D370" s="140" t="s">
        <v>70</v>
      </c>
      <c r="E370" s="140">
        <v>900830</v>
      </c>
      <c r="F370" s="137">
        <v>3255.1</v>
      </c>
      <c r="G370" s="137">
        <v>0</v>
      </c>
      <c r="H370" s="132">
        <f t="shared" si="147"/>
        <v>0</v>
      </c>
      <c r="I370" s="72"/>
    </row>
    <row r="371" spans="1:9" ht="26.4">
      <c r="A371" s="139" t="s">
        <v>69</v>
      </c>
      <c r="B371" s="79" t="s">
        <v>206</v>
      </c>
      <c r="C371" s="136" t="s">
        <v>714</v>
      </c>
      <c r="D371" s="140" t="s">
        <v>70</v>
      </c>
      <c r="E371" s="140">
        <v>900810</v>
      </c>
      <c r="F371" s="137">
        <v>865.3</v>
      </c>
      <c r="G371" s="137">
        <v>0</v>
      </c>
      <c r="H371" s="132">
        <f t="shared" si="147"/>
        <v>0</v>
      </c>
      <c r="I371" s="72"/>
    </row>
    <row r="372" spans="1:9">
      <c r="A372" s="145" t="s">
        <v>796</v>
      </c>
      <c r="B372" s="82" t="s">
        <v>206</v>
      </c>
      <c r="C372" s="134" t="s">
        <v>795</v>
      </c>
      <c r="D372" s="140"/>
      <c r="E372" s="140"/>
      <c r="F372" s="131">
        <f>F373</f>
        <v>281.39999999999998</v>
      </c>
      <c r="G372" s="131">
        <f>G373</f>
        <v>281.39999999999998</v>
      </c>
      <c r="H372" s="132">
        <f t="shared" si="147"/>
        <v>100</v>
      </c>
      <c r="I372" s="72"/>
    </row>
    <row r="373" spans="1:9">
      <c r="A373" s="139" t="s">
        <v>72</v>
      </c>
      <c r="B373" s="79" t="s">
        <v>206</v>
      </c>
      <c r="C373" s="136" t="s">
        <v>795</v>
      </c>
      <c r="D373" s="140" t="s">
        <v>73</v>
      </c>
      <c r="E373" s="140"/>
      <c r="F373" s="137">
        <f>F374</f>
        <v>281.39999999999998</v>
      </c>
      <c r="G373" s="137">
        <f t="shared" ref="G373" si="167">G374</f>
        <v>281.39999999999998</v>
      </c>
      <c r="H373" s="132">
        <f t="shared" si="147"/>
        <v>100</v>
      </c>
      <c r="I373" s="72"/>
    </row>
    <row r="374" spans="1:9">
      <c r="A374" s="139" t="s">
        <v>797</v>
      </c>
      <c r="B374" s="79" t="s">
        <v>206</v>
      </c>
      <c r="C374" s="136" t="s">
        <v>795</v>
      </c>
      <c r="D374" s="140">
        <v>830</v>
      </c>
      <c r="E374" s="140">
        <v>900100</v>
      </c>
      <c r="F374" s="137">
        <v>281.39999999999998</v>
      </c>
      <c r="G374" s="137">
        <v>281.39999999999998</v>
      </c>
      <c r="H374" s="132">
        <f t="shared" si="147"/>
        <v>100</v>
      </c>
      <c r="I374" s="72"/>
    </row>
    <row r="375" spans="1:9">
      <c r="A375" s="80" t="s">
        <v>95</v>
      </c>
      <c r="B375" s="82" t="s">
        <v>207</v>
      </c>
      <c r="C375" s="136"/>
      <c r="D375" s="140"/>
      <c r="E375" s="140"/>
      <c r="F375" s="131">
        <f>F376</f>
        <v>8596</v>
      </c>
      <c r="G375" s="131">
        <f t="shared" ref="G375" si="168">G376</f>
        <v>4889.9000000000005</v>
      </c>
      <c r="H375" s="132">
        <f t="shared" si="147"/>
        <v>56.885760818985574</v>
      </c>
      <c r="I375" s="72"/>
    </row>
    <row r="376" spans="1:9">
      <c r="A376" s="145" t="s">
        <v>598</v>
      </c>
      <c r="B376" s="82" t="s">
        <v>207</v>
      </c>
      <c r="C376" s="134" t="s">
        <v>159</v>
      </c>
      <c r="D376" s="140"/>
      <c r="E376" s="140"/>
      <c r="F376" s="131">
        <f>F383+F377</f>
        <v>8596</v>
      </c>
      <c r="G376" s="131">
        <f t="shared" ref="G376" si="169">G383+G377</f>
        <v>4889.9000000000005</v>
      </c>
      <c r="H376" s="132">
        <f t="shared" si="147"/>
        <v>56.885760818985574</v>
      </c>
      <c r="I376" s="72"/>
    </row>
    <row r="377" spans="1:9" ht="39.6">
      <c r="A377" s="141" t="s">
        <v>493</v>
      </c>
      <c r="B377" s="82" t="s">
        <v>207</v>
      </c>
      <c r="C377" s="134" t="s">
        <v>160</v>
      </c>
      <c r="D377" s="140"/>
      <c r="E377" s="140"/>
      <c r="F377" s="131">
        <f>F378</f>
        <v>799</v>
      </c>
      <c r="G377" s="131">
        <f t="shared" ref="G377:G379" si="170">G378</f>
        <v>0</v>
      </c>
      <c r="H377" s="132">
        <f t="shared" si="147"/>
        <v>0</v>
      </c>
      <c r="I377" s="72"/>
    </row>
    <row r="378" spans="1:9" ht="52.8">
      <c r="A378" s="145" t="s">
        <v>495</v>
      </c>
      <c r="B378" s="82" t="s">
        <v>207</v>
      </c>
      <c r="C378" s="134" t="s">
        <v>193</v>
      </c>
      <c r="D378" s="144"/>
      <c r="E378" s="144"/>
      <c r="F378" s="131">
        <f>F379</f>
        <v>799</v>
      </c>
      <c r="G378" s="131">
        <f t="shared" si="170"/>
        <v>0</v>
      </c>
      <c r="H378" s="132">
        <f t="shared" si="147"/>
        <v>0</v>
      </c>
      <c r="I378" s="72"/>
    </row>
    <row r="379" spans="1:9" ht="66">
      <c r="A379" s="139" t="s">
        <v>597</v>
      </c>
      <c r="B379" s="79" t="s">
        <v>207</v>
      </c>
      <c r="C379" s="136" t="s">
        <v>494</v>
      </c>
      <c r="D379" s="140"/>
      <c r="E379" s="140"/>
      <c r="F379" s="137">
        <f>F380</f>
        <v>799</v>
      </c>
      <c r="G379" s="137">
        <f t="shared" si="170"/>
        <v>0</v>
      </c>
      <c r="H379" s="132">
        <f t="shared" si="147"/>
        <v>0</v>
      </c>
      <c r="I379" s="72"/>
    </row>
    <row r="380" spans="1:9" ht="26.4">
      <c r="A380" s="139" t="s">
        <v>83</v>
      </c>
      <c r="B380" s="79" t="s">
        <v>207</v>
      </c>
      <c r="C380" s="136" t="s">
        <v>494</v>
      </c>
      <c r="D380" s="140" t="s">
        <v>84</v>
      </c>
      <c r="E380" s="140"/>
      <c r="F380" s="137">
        <f>F381+F382</f>
        <v>799</v>
      </c>
      <c r="G380" s="137">
        <f t="shared" ref="G380" si="171">G381+G382</f>
        <v>0</v>
      </c>
      <c r="H380" s="132">
        <f t="shared" si="147"/>
        <v>0</v>
      </c>
      <c r="I380" s="72"/>
    </row>
    <row r="381" spans="1:9">
      <c r="A381" s="139" t="s">
        <v>85</v>
      </c>
      <c r="B381" s="79" t="s">
        <v>207</v>
      </c>
      <c r="C381" s="136" t="s">
        <v>494</v>
      </c>
      <c r="D381" s="140" t="s">
        <v>86</v>
      </c>
      <c r="E381" s="140">
        <v>900302</v>
      </c>
      <c r="F381" s="137">
        <v>631</v>
      </c>
      <c r="G381" s="137">
        <v>0</v>
      </c>
      <c r="H381" s="132">
        <f t="shared" si="147"/>
        <v>0</v>
      </c>
      <c r="I381" s="72"/>
    </row>
    <row r="382" spans="1:9">
      <c r="A382" s="139" t="s">
        <v>85</v>
      </c>
      <c r="B382" s="79" t="s">
        <v>207</v>
      </c>
      <c r="C382" s="136" t="s">
        <v>494</v>
      </c>
      <c r="D382" s="140" t="s">
        <v>86</v>
      </c>
      <c r="E382" s="140">
        <v>900100</v>
      </c>
      <c r="F382" s="137">
        <v>168</v>
      </c>
      <c r="G382" s="137">
        <v>0</v>
      </c>
      <c r="H382" s="132">
        <f t="shared" si="147"/>
        <v>0</v>
      </c>
      <c r="I382" s="72"/>
    </row>
    <row r="383" spans="1:9" ht="39.6">
      <c r="A383" s="133" t="s">
        <v>595</v>
      </c>
      <c r="B383" s="82" t="s">
        <v>207</v>
      </c>
      <c r="C383" s="134" t="s">
        <v>169</v>
      </c>
      <c r="D383" s="144"/>
      <c r="E383" s="144"/>
      <c r="F383" s="131">
        <f>F384+F391+F395</f>
        <v>7797</v>
      </c>
      <c r="G383" s="131">
        <f>G384+G391+G395</f>
        <v>4889.9000000000005</v>
      </c>
      <c r="H383" s="132">
        <f t="shared" si="147"/>
        <v>62.71514685135309</v>
      </c>
      <c r="I383" s="72"/>
    </row>
    <row r="384" spans="1:9">
      <c r="A384" s="133" t="s">
        <v>596</v>
      </c>
      <c r="B384" s="82" t="s">
        <v>207</v>
      </c>
      <c r="C384" s="134" t="s">
        <v>283</v>
      </c>
      <c r="D384" s="144"/>
      <c r="E384" s="144"/>
      <c r="F384" s="131">
        <f>F385+F388</f>
        <v>4837.3</v>
      </c>
      <c r="G384" s="131">
        <f t="shared" ref="G384" si="172">G385+G388</f>
        <v>2965.4000000000005</v>
      </c>
      <c r="H384" s="132">
        <f t="shared" si="147"/>
        <v>61.302792880325811</v>
      </c>
      <c r="I384" s="72"/>
    </row>
    <row r="385" spans="1:9" ht="39.6">
      <c r="A385" s="139" t="s">
        <v>492</v>
      </c>
      <c r="B385" s="79" t="s">
        <v>207</v>
      </c>
      <c r="C385" s="136" t="s">
        <v>284</v>
      </c>
      <c r="D385" s="140"/>
      <c r="E385" s="140"/>
      <c r="F385" s="137">
        <f t="shared" ref="F385:G386" si="173">F386</f>
        <v>2488.3000000000002</v>
      </c>
      <c r="G385" s="137">
        <f t="shared" si="173"/>
        <v>1460.6000000000001</v>
      </c>
      <c r="H385" s="132">
        <f t="shared" si="147"/>
        <v>58.698709962625081</v>
      </c>
      <c r="I385" s="72"/>
    </row>
    <row r="386" spans="1:9" ht="26.4">
      <c r="A386" s="139" t="s">
        <v>67</v>
      </c>
      <c r="B386" s="79" t="s">
        <v>207</v>
      </c>
      <c r="C386" s="136" t="s">
        <v>284</v>
      </c>
      <c r="D386" s="140" t="s">
        <v>68</v>
      </c>
      <c r="E386" s="140"/>
      <c r="F386" s="137">
        <f t="shared" si="173"/>
        <v>2488.3000000000002</v>
      </c>
      <c r="G386" s="137">
        <f t="shared" si="173"/>
        <v>1460.6000000000001</v>
      </c>
      <c r="H386" s="132">
        <f t="shared" si="147"/>
        <v>58.698709962625081</v>
      </c>
      <c r="I386" s="72"/>
    </row>
    <row r="387" spans="1:9" ht="26.4">
      <c r="A387" s="139" t="s">
        <v>69</v>
      </c>
      <c r="B387" s="79" t="s">
        <v>207</v>
      </c>
      <c r="C387" s="136" t="s">
        <v>284</v>
      </c>
      <c r="D387" s="140" t="s">
        <v>70</v>
      </c>
      <c r="E387" s="140">
        <v>900100</v>
      </c>
      <c r="F387" s="137">
        <v>2488.3000000000002</v>
      </c>
      <c r="G387" s="137">
        <f>1305.4+71.9+83.3</f>
        <v>1460.6000000000001</v>
      </c>
      <c r="H387" s="132">
        <f t="shared" si="147"/>
        <v>58.698709962625081</v>
      </c>
      <c r="I387" s="72"/>
    </row>
    <row r="388" spans="1:9" ht="26.4">
      <c r="A388" s="139" t="s">
        <v>281</v>
      </c>
      <c r="B388" s="79" t="s">
        <v>207</v>
      </c>
      <c r="C388" s="136" t="s">
        <v>285</v>
      </c>
      <c r="D388" s="140"/>
      <c r="E388" s="140"/>
      <c r="F388" s="137">
        <f t="shared" ref="F388:G389" si="174">F389</f>
        <v>2349</v>
      </c>
      <c r="G388" s="137">
        <f t="shared" si="174"/>
        <v>1504.8000000000002</v>
      </c>
      <c r="H388" s="132">
        <f t="shared" si="147"/>
        <v>64.061302681992345</v>
      </c>
      <c r="I388" s="72"/>
    </row>
    <row r="389" spans="1:9" ht="26.4">
      <c r="A389" s="139" t="s">
        <v>67</v>
      </c>
      <c r="B389" s="79" t="s">
        <v>207</v>
      </c>
      <c r="C389" s="136" t="s">
        <v>285</v>
      </c>
      <c r="D389" s="140" t="s">
        <v>68</v>
      </c>
      <c r="E389" s="140"/>
      <c r="F389" s="137">
        <f t="shared" si="174"/>
        <v>2349</v>
      </c>
      <c r="G389" s="137">
        <f t="shared" si="174"/>
        <v>1504.8000000000002</v>
      </c>
      <c r="H389" s="132">
        <f t="shared" ref="H389:H450" si="175">G389/F389*100</f>
        <v>64.061302681992345</v>
      </c>
      <c r="I389" s="72"/>
    </row>
    <row r="390" spans="1:9" ht="26.4">
      <c r="A390" s="139" t="s">
        <v>69</v>
      </c>
      <c r="B390" s="79" t="s">
        <v>207</v>
      </c>
      <c r="C390" s="136" t="s">
        <v>285</v>
      </c>
      <c r="D390" s="140" t="s">
        <v>70</v>
      </c>
      <c r="E390" s="140">
        <v>900100</v>
      </c>
      <c r="F390" s="137">
        <v>2349</v>
      </c>
      <c r="G390" s="137">
        <f>1107.9+159.7+208.5+28.7</f>
        <v>1504.8000000000002</v>
      </c>
      <c r="H390" s="132">
        <f t="shared" si="175"/>
        <v>64.061302681992345</v>
      </c>
      <c r="I390" s="72"/>
    </row>
    <row r="391" spans="1:9">
      <c r="A391" s="133" t="s">
        <v>496</v>
      </c>
      <c r="B391" s="82" t="s">
        <v>207</v>
      </c>
      <c r="C391" s="134" t="s">
        <v>286</v>
      </c>
      <c r="D391" s="144"/>
      <c r="E391" s="140"/>
      <c r="F391" s="131">
        <f t="shared" ref="F391:G393" si="176">F392</f>
        <v>301.3</v>
      </c>
      <c r="G391" s="131">
        <f t="shared" si="176"/>
        <v>271.10000000000002</v>
      </c>
      <c r="H391" s="132">
        <f t="shared" si="175"/>
        <v>89.976767341520087</v>
      </c>
      <c r="I391" s="72"/>
    </row>
    <row r="392" spans="1:9">
      <c r="A392" s="149" t="s">
        <v>282</v>
      </c>
      <c r="B392" s="79" t="s">
        <v>207</v>
      </c>
      <c r="C392" s="136" t="s">
        <v>287</v>
      </c>
      <c r="D392" s="140"/>
      <c r="E392" s="140"/>
      <c r="F392" s="137">
        <f t="shared" si="176"/>
        <v>301.3</v>
      </c>
      <c r="G392" s="137">
        <f t="shared" si="176"/>
        <v>271.10000000000002</v>
      </c>
      <c r="H392" s="132">
        <f t="shared" si="175"/>
        <v>89.976767341520087</v>
      </c>
      <c r="I392" s="72"/>
    </row>
    <row r="393" spans="1:9" ht="26.4">
      <c r="A393" s="139" t="s">
        <v>67</v>
      </c>
      <c r="B393" s="79" t="s">
        <v>207</v>
      </c>
      <c r="C393" s="136" t="s">
        <v>287</v>
      </c>
      <c r="D393" s="140" t="s">
        <v>68</v>
      </c>
      <c r="E393" s="140"/>
      <c r="F393" s="137">
        <f t="shared" si="176"/>
        <v>301.3</v>
      </c>
      <c r="G393" s="137">
        <f t="shared" si="176"/>
        <v>271.10000000000002</v>
      </c>
      <c r="H393" s="132">
        <f t="shared" si="175"/>
        <v>89.976767341520087</v>
      </c>
      <c r="I393" s="72"/>
    </row>
    <row r="394" spans="1:9" ht="26.4">
      <c r="A394" s="139" t="s">
        <v>69</v>
      </c>
      <c r="B394" s="79" t="s">
        <v>207</v>
      </c>
      <c r="C394" s="136" t="s">
        <v>287</v>
      </c>
      <c r="D394" s="140" t="s">
        <v>70</v>
      </c>
      <c r="E394" s="140">
        <v>900100</v>
      </c>
      <c r="F394" s="137">
        <v>301.3</v>
      </c>
      <c r="G394" s="137">
        <f>251.1+20</f>
        <v>271.10000000000002</v>
      </c>
      <c r="H394" s="132">
        <f t="shared" si="175"/>
        <v>89.976767341520087</v>
      </c>
      <c r="I394" s="72"/>
    </row>
    <row r="395" spans="1:9">
      <c r="A395" s="133" t="s">
        <v>497</v>
      </c>
      <c r="B395" s="82" t="s">
        <v>207</v>
      </c>
      <c r="C395" s="134" t="s">
        <v>288</v>
      </c>
      <c r="D395" s="144"/>
      <c r="E395" s="140"/>
      <c r="F395" s="131">
        <f>F396+F399+F402</f>
        <v>2658.4</v>
      </c>
      <c r="G395" s="131">
        <f t="shared" ref="G395" si="177">G396+G399+G402</f>
        <v>1653.4</v>
      </c>
      <c r="H395" s="132">
        <f t="shared" si="175"/>
        <v>62.195305446885342</v>
      </c>
      <c r="I395" s="72"/>
    </row>
    <row r="396" spans="1:9" ht="26.4">
      <c r="A396" s="149" t="s">
        <v>498</v>
      </c>
      <c r="B396" s="79" t="s">
        <v>207</v>
      </c>
      <c r="C396" s="136" t="s">
        <v>289</v>
      </c>
      <c r="D396" s="89"/>
      <c r="E396" s="140"/>
      <c r="F396" s="137">
        <f t="shared" ref="F396:G397" si="178">F397</f>
        <v>2168.4</v>
      </c>
      <c r="G396" s="137">
        <f t="shared" si="178"/>
        <v>1247.4000000000001</v>
      </c>
      <c r="H396" s="132">
        <f t="shared" si="175"/>
        <v>57.526286662977313</v>
      </c>
      <c r="I396" s="72"/>
    </row>
    <row r="397" spans="1:9" ht="26.4">
      <c r="A397" s="139" t="s">
        <v>67</v>
      </c>
      <c r="B397" s="79" t="s">
        <v>207</v>
      </c>
      <c r="C397" s="136" t="s">
        <v>289</v>
      </c>
      <c r="D397" s="140" t="s">
        <v>68</v>
      </c>
      <c r="E397" s="140"/>
      <c r="F397" s="137">
        <f t="shared" si="178"/>
        <v>2168.4</v>
      </c>
      <c r="G397" s="137">
        <f t="shared" si="178"/>
        <v>1247.4000000000001</v>
      </c>
      <c r="H397" s="132">
        <f t="shared" si="175"/>
        <v>57.526286662977313</v>
      </c>
      <c r="I397" s="72"/>
    </row>
    <row r="398" spans="1:9" ht="26.4">
      <c r="A398" s="139" t="s">
        <v>69</v>
      </c>
      <c r="B398" s="79" t="s">
        <v>207</v>
      </c>
      <c r="C398" s="136" t="s">
        <v>289</v>
      </c>
      <c r="D398" s="140" t="s">
        <v>70</v>
      </c>
      <c r="E398" s="140">
        <v>900100</v>
      </c>
      <c r="F398" s="137">
        <v>2168.4</v>
      </c>
      <c r="G398" s="137">
        <f>601.1+78.4+115.6+452.3</f>
        <v>1247.4000000000001</v>
      </c>
      <c r="H398" s="132">
        <f t="shared" si="175"/>
        <v>57.526286662977313</v>
      </c>
      <c r="I398" s="72"/>
    </row>
    <row r="399" spans="1:9" ht="52.8">
      <c r="A399" s="149" t="s">
        <v>499</v>
      </c>
      <c r="B399" s="79" t="s">
        <v>207</v>
      </c>
      <c r="C399" s="136" t="s">
        <v>290</v>
      </c>
      <c r="D399" s="89"/>
      <c r="E399" s="140"/>
      <c r="F399" s="137">
        <f t="shared" ref="F399:G400" si="179">F400</f>
        <v>240</v>
      </c>
      <c r="G399" s="137">
        <f t="shared" si="179"/>
        <v>156</v>
      </c>
      <c r="H399" s="132">
        <f t="shared" si="175"/>
        <v>65</v>
      </c>
      <c r="I399" s="72"/>
    </row>
    <row r="400" spans="1:9" ht="26.4">
      <c r="A400" s="139" t="s">
        <v>67</v>
      </c>
      <c r="B400" s="79" t="s">
        <v>207</v>
      </c>
      <c r="C400" s="136" t="s">
        <v>290</v>
      </c>
      <c r="D400" s="140" t="s">
        <v>68</v>
      </c>
      <c r="E400" s="140"/>
      <c r="F400" s="137">
        <f t="shared" si="179"/>
        <v>240</v>
      </c>
      <c r="G400" s="137">
        <f t="shared" si="179"/>
        <v>156</v>
      </c>
      <c r="H400" s="132">
        <f t="shared" si="175"/>
        <v>65</v>
      </c>
      <c r="I400" s="72"/>
    </row>
    <row r="401" spans="1:9" ht="26.4">
      <c r="A401" s="139" t="s">
        <v>69</v>
      </c>
      <c r="B401" s="79" t="s">
        <v>207</v>
      </c>
      <c r="C401" s="136" t="s">
        <v>290</v>
      </c>
      <c r="D401" s="140" t="s">
        <v>70</v>
      </c>
      <c r="E401" s="140">
        <v>900100</v>
      </c>
      <c r="F401" s="137">
        <v>240</v>
      </c>
      <c r="G401" s="137">
        <v>156</v>
      </c>
      <c r="H401" s="132">
        <f t="shared" si="175"/>
        <v>65</v>
      </c>
      <c r="I401" s="72"/>
    </row>
    <row r="402" spans="1:9" ht="39.6">
      <c r="A402" s="149" t="s">
        <v>500</v>
      </c>
      <c r="B402" s="79" t="s">
        <v>207</v>
      </c>
      <c r="C402" s="136" t="s">
        <v>291</v>
      </c>
      <c r="D402" s="89"/>
      <c r="E402" s="140"/>
      <c r="F402" s="137">
        <f t="shared" ref="F402:G403" si="180">F403</f>
        <v>250</v>
      </c>
      <c r="G402" s="137">
        <f t="shared" si="180"/>
        <v>250</v>
      </c>
      <c r="H402" s="132">
        <f t="shared" si="175"/>
        <v>100</v>
      </c>
      <c r="I402" s="72"/>
    </row>
    <row r="403" spans="1:9" ht="26.4">
      <c r="A403" s="139" t="s">
        <v>67</v>
      </c>
      <c r="B403" s="79" t="s">
        <v>207</v>
      </c>
      <c r="C403" s="136" t="s">
        <v>291</v>
      </c>
      <c r="D403" s="140" t="s">
        <v>68</v>
      </c>
      <c r="E403" s="140"/>
      <c r="F403" s="137">
        <f t="shared" si="180"/>
        <v>250</v>
      </c>
      <c r="G403" s="137">
        <f t="shared" si="180"/>
        <v>250</v>
      </c>
      <c r="H403" s="132">
        <f t="shared" si="175"/>
        <v>100</v>
      </c>
      <c r="I403" s="72"/>
    </row>
    <row r="404" spans="1:9" ht="26.4">
      <c r="A404" s="139" t="s">
        <v>69</v>
      </c>
      <c r="B404" s="79" t="s">
        <v>207</v>
      </c>
      <c r="C404" s="136" t="s">
        <v>291</v>
      </c>
      <c r="D404" s="140" t="s">
        <v>70</v>
      </c>
      <c r="E404" s="140">
        <v>900100</v>
      </c>
      <c r="F404" s="137">
        <v>250</v>
      </c>
      <c r="G404" s="137">
        <v>250</v>
      </c>
      <c r="H404" s="132">
        <f t="shared" si="175"/>
        <v>100</v>
      </c>
      <c r="I404" s="72"/>
    </row>
    <row r="405" spans="1:9">
      <c r="A405" s="80" t="s">
        <v>98</v>
      </c>
      <c r="B405" s="82" t="s">
        <v>208</v>
      </c>
      <c r="C405" s="176"/>
      <c r="D405" s="176"/>
      <c r="E405" s="176"/>
      <c r="F405" s="131">
        <f t="shared" ref="F405:G405" si="181">F412+F418+F406</f>
        <v>12388.2</v>
      </c>
      <c r="G405" s="131">
        <f t="shared" si="181"/>
        <v>150</v>
      </c>
      <c r="H405" s="132">
        <f t="shared" si="175"/>
        <v>1.2108296604833633</v>
      </c>
      <c r="I405" s="72"/>
    </row>
    <row r="406" spans="1:9" ht="26.4">
      <c r="A406" s="122" t="s">
        <v>242</v>
      </c>
      <c r="B406" s="82" t="s">
        <v>208</v>
      </c>
      <c r="C406" s="134" t="s">
        <v>167</v>
      </c>
      <c r="D406" s="176"/>
      <c r="E406" s="176"/>
      <c r="F406" s="131">
        <f>F407</f>
        <v>190</v>
      </c>
      <c r="G406" s="131">
        <f t="shared" ref="G406:G410" si="182">G407</f>
        <v>0</v>
      </c>
      <c r="H406" s="132">
        <f t="shared" si="175"/>
        <v>0</v>
      </c>
      <c r="I406" s="72"/>
    </row>
    <row r="407" spans="1:9" ht="24.75" customHeight="1">
      <c r="A407" s="122" t="s">
        <v>243</v>
      </c>
      <c r="B407" s="82" t="s">
        <v>208</v>
      </c>
      <c r="C407" s="134" t="s">
        <v>168</v>
      </c>
      <c r="D407" s="177"/>
      <c r="E407" s="177"/>
      <c r="F407" s="131">
        <f>F408</f>
        <v>190</v>
      </c>
      <c r="G407" s="131">
        <f t="shared" si="182"/>
        <v>0</v>
      </c>
      <c r="H407" s="132">
        <f t="shared" si="175"/>
        <v>0</v>
      </c>
      <c r="I407" s="72"/>
    </row>
    <row r="408" spans="1:9">
      <c r="A408" s="145" t="s">
        <v>728</v>
      </c>
      <c r="B408" s="82" t="s">
        <v>208</v>
      </c>
      <c r="C408" s="134" t="s">
        <v>353</v>
      </c>
      <c r="D408" s="144"/>
      <c r="E408" s="144"/>
      <c r="F408" s="131">
        <f>F409</f>
        <v>190</v>
      </c>
      <c r="G408" s="131">
        <f t="shared" si="182"/>
        <v>0</v>
      </c>
      <c r="H408" s="132">
        <f t="shared" si="175"/>
        <v>0</v>
      </c>
      <c r="I408" s="72"/>
    </row>
    <row r="409" spans="1:9" ht="52.8">
      <c r="A409" s="139" t="s">
        <v>351</v>
      </c>
      <c r="B409" s="79" t="s">
        <v>208</v>
      </c>
      <c r="C409" s="136" t="s">
        <v>401</v>
      </c>
      <c r="D409" s="140"/>
      <c r="E409" s="140"/>
      <c r="F409" s="137">
        <f>F410</f>
        <v>190</v>
      </c>
      <c r="G409" s="137">
        <f t="shared" si="182"/>
        <v>0</v>
      </c>
      <c r="H409" s="132">
        <f t="shared" si="175"/>
        <v>0</v>
      </c>
      <c r="I409" s="72"/>
    </row>
    <row r="410" spans="1:9" ht="26.4">
      <c r="A410" s="139" t="s">
        <v>67</v>
      </c>
      <c r="B410" s="79" t="s">
        <v>208</v>
      </c>
      <c r="C410" s="136" t="s">
        <v>401</v>
      </c>
      <c r="D410" s="140">
        <v>200</v>
      </c>
      <c r="E410" s="140"/>
      <c r="F410" s="137">
        <f>F411</f>
        <v>190</v>
      </c>
      <c r="G410" s="137">
        <f t="shared" si="182"/>
        <v>0</v>
      </c>
      <c r="H410" s="132">
        <f t="shared" si="175"/>
        <v>0</v>
      </c>
      <c r="I410" s="72"/>
    </row>
    <row r="411" spans="1:9" ht="26.4">
      <c r="A411" s="139" t="s">
        <v>69</v>
      </c>
      <c r="B411" s="79" t="s">
        <v>208</v>
      </c>
      <c r="C411" s="136" t="s">
        <v>401</v>
      </c>
      <c r="D411" s="140">
        <v>240</v>
      </c>
      <c r="E411" s="140">
        <v>900303</v>
      </c>
      <c r="F411" s="137">
        <v>190</v>
      </c>
      <c r="G411" s="137">
        <v>0</v>
      </c>
      <c r="H411" s="132">
        <f t="shared" si="175"/>
        <v>0</v>
      </c>
      <c r="I411" s="72"/>
    </row>
    <row r="412" spans="1:9">
      <c r="A412" s="122" t="s">
        <v>633</v>
      </c>
      <c r="B412" s="82" t="s">
        <v>208</v>
      </c>
      <c r="C412" s="134" t="s">
        <v>147</v>
      </c>
      <c r="D412" s="89"/>
      <c r="E412" s="89"/>
      <c r="F412" s="131">
        <f>F413</f>
        <v>1600</v>
      </c>
      <c r="G412" s="131">
        <f t="shared" ref="G412" si="183">G413</f>
        <v>0</v>
      </c>
      <c r="H412" s="132">
        <f t="shared" si="175"/>
        <v>0</v>
      </c>
      <c r="I412" s="72"/>
    </row>
    <row r="413" spans="1:9">
      <c r="A413" s="122" t="s">
        <v>634</v>
      </c>
      <c r="B413" s="82" t="s">
        <v>208</v>
      </c>
      <c r="C413" s="134" t="s">
        <v>148</v>
      </c>
      <c r="D413" s="84"/>
      <c r="E413" s="84"/>
      <c r="F413" s="131">
        <f t="shared" ref="F413:G416" si="184">F414</f>
        <v>1600</v>
      </c>
      <c r="G413" s="131">
        <f t="shared" si="184"/>
        <v>0</v>
      </c>
      <c r="H413" s="132">
        <f t="shared" si="175"/>
        <v>0</v>
      </c>
      <c r="I413" s="72"/>
    </row>
    <row r="414" spans="1:9" ht="26.4">
      <c r="A414" s="123" t="s">
        <v>395</v>
      </c>
      <c r="B414" s="82" t="s">
        <v>208</v>
      </c>
      <c r="C414" s="134" t="s">
        <v>293</v>
      </c>
      <c r="D414" s="144"/>
      <c r="E414" s="144"/>
      <c r="F414" s="131">
        <f t="shared" si="184"/>
        <v>1600</v>
      </c>
      <c r="G414" s="131">
        <f t="shared" si="184"/>
        <v>0</v>
      </c>
      <c r="H414" s="132">
        <f t="shared" si="175"/>
        <v>0</v>
      </c>
      <c r="I414" s="72"/>
    </row>
    <row r="415" spans="1:9">
      <c r="A415" s="149" t="s">
        <v>292</v>
      </c>
      <c r="B415" s="79" t="s">
        <v>208</v>
      </c>
      <c r="C415" s="136" t="s">
        <v>294</v>
      </c>
      <c r="D415" s="140"/>
      <c r="E415" s="140"/>
      <c r="F415" s="137">
        <f t="shared" si="184"/>
        <v>1600</v>
      </c>
      <c r="G415" s="137">
        <f t="shared" si="184"/>
        <v>0</v>
      </c>
      <c r="H415" s="132">
        <f t="shared" si="175"/>
        <v>0</v>
      </c>
      <c r="I415" s="72"/>
    </row>
    <row r="416" spans="1:9">
      <c r="A416" s="139" t="s">
        <v>72</v>
      </c>
      <c r="B416" s="79" t="s">
        <v>208</v>
      </c>
      <c r="C416" s="136" t="s">
        <v>294</v>
      </c>
      <c r="D416" s="140">
        <v>800</v>
      </c>
      <c r="E416" s="89"/>
      <c r="F416" s="137">
        <f t="shared" si="184"/>
        <v>1600</v>
      </c>
      <c r="G416" s="137">
        <f t="shared" si="184"/>
        <v>0</v>
      </c>
      <c r="H416" s="132">
        <f t="shared" si="175"/>
        <v>0</v>
      </c>
      <c r="I416" s="72"/>
    </row>
    <row r="417" spans="1:9" ht="39.6">
      <c r="A417" s="139" t="s">
        <v>99</v>
      </c>
      <c r="B417" s="79" t="s">
        <v>208</v>
      </c>
      <c r="C417" s="136" t="s">
        <v>294</v>
      </c>
      <c r="D417" s="140">
        <v>810</v>
      </c>
      <c r="E417" s="140">
        <v>900100</v>
      </c>
      <c r="F417" s="137">
        <v>1600</v>
      </c>
      <c r="G417" s="137">
        <v>0</v>
      </c>
      <c r="H417" s="132">
        <f t="shared" si="175"/>
        <v>0</v>
      </c>
      <c r="I417" s="72"/>
    </row>
    <row r="418" spans="1:9">
      <c r="A418" s="150" t="s">
        <v>614</v>
      </c>
      <c r="B418" s="82" t="s">
        <v>208</v>
      </c>
      <c r="C418" s="134" t="s">
        <v>161</v>
      </c>
      <c r="D418" s="103"/>
      <c r="E418" s="103"/>
      <c r="F418" s="131">
        <f>F424+F419</f>
        <v>10598.2</v>
      </c>
      <c r="G418" s="131">
        <f t="shared" ref="G418" si="185">G424+G419</f>
        <v>150</v>
      </c>
      <c r="H418" s="132">
        <f t="shared" si="175"/>
        <v>1.4153346794738728</v>
      </c>
      <c r="I418" s="72"/>
    </row>
    <row r="419" spans="1:9" ht="26.4">
      <c r="A419" s="150" t="s">
        <v>621</v>
      </c>
      <c r="B419" s="82" t="s">
        <v>208</v>
      </c>
      <c r="C419" s="134" t="s">
        <v>618</v>
      </c>
      <c r="D419" s="103"/>
      <c r="E419" s="103"/>
      <c r="F419" s="131">
        <f>F420</f>
        <v>250</v>
      </c>
      <c r="G419" s="131">
        <f t="shared" ref="G419:G422" si="186">G420</f>
        <v>150</v>
      </c>
      <c r="H419" s="132">
        <f t="shared" si="175"/>
        <v>60</v>
      </c>
      <c r="I419" s="72"/>
    </row>
    <row r="420" spans="1:9" ht="26.4">
      <c r="A420" s="150" t="s">
        <v>622</v>
      </c>
      <c r="B420" s="79" t="s">
        <v>208</v>
      </c>
      <c r="C420" s="134" t="s">
        <v>619</v>
      </c>
      <c r="D420" s="103"/>
      <c r="E420" s="103"/>
      <c r="F420" s="131">
        <f>F421</f>
        <v>250</v>
      </c>
      <c r="G420" s="131">
        <f t="shared" si="186"/>
        <v>150</v>
      </c>
      <c r="H420" s="132">
        <f t="shared" si="175"/>
        <v>60</v>
      </c>
      <c r="I420" s="72"/>
    </row>
    <row r="421" spans="1:9" ht="52.8">
      <c r="A421" s="178" t="s">
        <v>623</v>
      </c>
      <c r="B421" s="79" t="s">
        <v>208</v>
      </c>
      <c r="C421" s="136" t="s">
        <v>620</v>
      </c>
      <c r="D421" s="103"/>
      <c r="E421" s="103"/>
      <c r="F421" s="131">
        <f>F422</f>
        <v>250</v>
      </c>
      <c r="G421" s="131">
        <f t="shared" si="186"/>
        <v>150</v>
      </c>
      <c r="H421" s="132">
        <f t="shared" si="175"/>
        <v>60</v>
      </c>
      <c r="I421" s="72"/>
    </row>
    <row r="422" spans="1:9" ht="26.4">
      <c r="A422" s="139" t="s">
        <v>67</v>
      </c>
      <c r="B422" s="79" t="s">
        <v>208</v>
      </c>
      <c r="C422" s="136" t="s">
        <v>620</v>
      </c>
      <c r="D422" s="140" t="s">
        <v>68</v>
      </c>
      <c r="E422" s="140"/>
      <c r="F422" s="137">
        <f>F423</f>
        <v>250</v>
      </c>
      <c r="G422" s="137">
        <f t="shared" si="186"/>
        <v>150</v>
      </c>
      <c r="H422" s="132">
        <f t="shared" si="175"/>
        <v>60</v>
      </c>
      <c r="I422" s="72"/>
    </row>
    <row r="423" spans="1:9" ht="26.4">
      <c r="A423" s="139" t="s">
        <v>69</v>
      </c>
      <c r="B423" s="79" t="s">
        <v>208</v>
      </c>
      <c r="C423" s="136" t="s">
        <v>620</v>
      </c>
      <c r="D423" s="140" t="s">
        <v>70</v>
      </c>
      <c r="E423" s="140">
        <v>900100</v>
      </c>
      <c r="F423" s="137">
        <v>250</v>
      </c>
      <c r="G423" s="137">
        <v>150</v>
      </c>
      <c r="H423" s="132">
        <f t="shared" si="175"/>
        <v>60</v>
      </c>
      <c r="I423" s="72"/>
    </row>
    <row r="424" spans="1:9" ht="26.4">
      <c r="A424" s="150" t="s">
        <v>615</v>
      </c>
      <c r="B424" s="82" t="s">
        <v>208</v>
      </c>
      <c r="C424" s="134" t="s">
        <v>241</v>
      </c>
      <c r="D424" s="140"/>
      <c r="E424" s="140"/>
      <c r="F424" s="131">
        <f>F429+F425</f>
        <v>10348.200000000001</v>
      </c>
      <c r="G424" s="131">
        <f t="shared" ref="G424" si="187">G429+G425</f>
        <v>0</v>
      </c>
      <c r="H424" s="132">
        <f t="shared" si="175"/>
        <v>0</v>
      </c>
      <c r="I424" s="72"/>
    </row>
    <row r="425" spans="1:9" ht="66">
      <c r="A425" s="206" t="s">
        <v>860</v>
      </c>
      <c r="B425" s="82" t="s">
        <v>208</v>
      </c>
      <c r="C425" s="134" t="s">
        <v>862</v>
      </c>
      <c r="D425" s="140"/>
      <c r="E425" s="160"/>
      <c r="F425" s="162">
        <f>F426</f>
        <v>7348.2</v>
      </c>
      <c r="G425" s="162">
        <f t="shared" ref="G425:G427" si="188">G426</f>
        <v>0</v>
      </c>
      <c r="H425" s="132">
        <f t="shared" si="175"/>
        <v>0</v>
      </c>
      <c r="I425" s="72"/>
    </row>
    <row r="426" spans="1:9">
      <c r="A426" s="139" t="s">
        <v>861</v>
      </c>
      <c r="B426" s="79" t="s">
        <v>208</v>
      </c>
      <c r="C426" s="136" t="s">
        <v>863</v>
      </c>
      <c r="D426" s="140"/>
      <c r="E426" s="160"/>
      <c r="F426" s="161">
        <f>F427</f>
        <v>7348.2</v>
      </c>
      <c r="G426" s="161">
        <f t="shared" si="188"/>
        <v>0</v>
      </c>
      <c r="H426" s="132">
        <f t="shared" si="175"/>
        <v>0</v>
      </c>
      <c r="I426" s="72"/>
    </row>
    <row r="427" spans="1:9" ht="26.4">
      <c r="A427" s="139" t="s">
        <v>67</v>
      </c>
      <c r="B427" s="79" t="s">
        <v>208</v>
      </c>
      <c r="C427" s="136" t="s">
        <v>863</v>
      </c>
      <c r="D427" s="140" t="s">
        <v>68</v>
      </c>
      <c r="E427" s="140"/>
      <c r="F427" s="161">
        <f>F428</f>
        <v>7348.2</v>
      </c>
      <c r="G427" s="161">
        <f t="shared" si="188"/>
        <v>0</v>
      </c>
      <c r="H427" s="132">
        <f t="shared" si="175"/>
        <v>0</v>
      </c>
      <c r="I427" s="72"/>
    </row>
    <row r="428" spans="1:9" ht="26.4">
      <c r="A428" s="139" t="s">
        <v>69</v>
      </c>
      <c r="B428" s="79" t="s">
        <v>208</v>
      </c>
      <c r="C428" s="136" t="s">
        <v>863</v>
      </c>
      <c r="D428" s="140" t="s">
        <v>70</v>
      </c>
      <c r="E428" s="140">
        <v>900100</v>
      </c>
      <c r="F428" s="161">
        <v>7348.2</v>
      </c>
      <c r="G428" s="161">
        <v>0</v>
      </c>
      <c r="H428" s="132">
        <f t="shared" si="175"/>
        <v>0</v>
      </c>
      <c r="I428" s="72"/>
    </row>
    <row r="429" spans="1:9" ht="39.6">
      <c r="A429" s="179" t="s">
        <v>626</v>
      </c>
      <c r="B429" s="82" t="s">
        <v>208</v>
      </c>
      <c r="C429" s="134" t="s">
        <v>624</v>
      </c>
      <c r="D429" s="103"/>
      <c r="E429" s="103"/>
      <c r="F429" s="131">
        <f t="shared" ref="F429:G431" si="189">F430</f>
        <v>3000</v>
      </c>
      <c r="G429" s="131">
        <f t="shared" si="189"/>
        <v>0</v>
      </c>
      <c r="H429" s="132">
        <f t="shared" si="175"/>
        <v>0</v>
      </c>
      <c r="I429" s="72"/>
    </row>
    <row r="430" spans="1:9" ht="26.4">
      <c r="A430" s="180" t="s">
        <v>295</v>
      </c>
      <c r="B430" s="79" t="s">
        <v>208</v>
      </c>
      <c r="C430" s="136" t="s">
        <v>625</v>
      </c>
      <c r="D430" s="88"/>
      <c r="E430" s="88"/>
      <c r="F430" s="137">
        <f t="shared" si="189"/>
        <v>3000</v>
      </c>
      <c r="G430" s="137">
        <f t="shared" si="189"/>
        <v>0</v>
      </c>
      <c r="H430" s="132">
        <f t="shared" si="175"/>
        <v>0</v>
      </c>
      <c r="I430" s="72"/>
    </row>
    <row r="431" spans="1:9" ht="26.4">
      <c r="A431" s="139" t="s">
        <v>67</v>
      </c>
      <c r="B431" s="79" t="s">
        <v>208</v>
      </c>
      <c r="C431" s="136" t="s">
        <v>625</v>
      </c>
      <c r="D431" s="140" t="s">
        <v>68</v>
      </c>
      <c r="E431" s="140"/>
      <c r="F431" s="137">
        <f t="shared" si="189"/>
        <v>3000</v>
      </c>
      <c r="G431" s="137">
        <f t="shared" si="189"/>
        <v>0</v>
      </c>
      <c r="H431" s="132">
        <f t="shared" si="175"/>
        <v>0</v>
      </c>
      <c r="I431" s="72"/>
    </row>
    <row r="432" spans="1:9" ht="26.4">
      <c r="A432" s="139" t="s">
        <v>69</v>
      </c>
      <c r="B432" s="79" t="s">
        <v>208</v>
      </c>
      <c r="C432" s="136" t="s">
        <v>625</v>
      </c>
      <c r="D432" s="140" t="s">
        <v>70</v>
      </c>
      <c r="E432" s="140">
        <v>900100</v>
      </c>
      <c r="F432" s="137">
        <v>3000</v>
      </c>
      <c r="G432" s="137">
        <v>0</v>
      </c>
      <c r="H432" s="132">
        <f t="shared" si="175"/>
        <v>0</v>
      </c>
      <c r="I432" s="72"/>
    </row>
    <row r="433" spans="1:9">
      <c r="A433" s="106" t="s">
        <v>100</v>
      </c>
      <c r="B433" s="95" t="s">
        <v>355</v>
      </c>
      <c r="C433" s="95"/>
      <c r="D433" s="177"/>
      <c r="E433" s="177"/>
      <c r="F433" s="131">
        <f>F434+F461+F493</f>
        <v>856777.3</v>
      </c>
      <c r="G433" s="131">
        <f>G434+G461+G493</f>
        <v>474074.59999999992</v>
      </c>
      <c r="H433" s="132">
        <f t="shared" si="175"/>
        <v>55.332301637776801</v>
      </c>
      <c r="I433" s="72"/>
    </row>
    <row r="434" spans="1:9">
      <c r="A434" s="80" t="s">
        <v>101</v>
      </c>
      <c r="B434" s="82" t="s">
        <v>209</v>
      </c>
      <c r="C434" s="82"/>
      <c r="D434" s="177"/>
      <c r="E434" s="177"/>
      <c r="F434" s="131">
        <f>F441+F450+F435+F457</f>
        <v>42886.400000000001</v>
      </c>
      <c r="G434" s="131">
        <f t="shared" ref="G434" si="190">G441+G450+G435+G457</f>
        <v>24021.9</v>
      </c>
      <c r="H434" s="132">
        <f t="shared" si="175"/>
        <v>56.012861886285627</v>
      </c>
      <c r="I434" s="72"/>
    </row>
    <row r="435" spans="1:9" ht="26.4">
      <c r="A435" s="80" t="s">
        <v>534</v>
      </c>
      <c r="B435" s="82" t="s">
        <v>209</v>
      </c>
      <c r="C435" s="82" t="s">
        <v>143</v>
      </c>
      <c r="D435" s="177"/>
      <c r="E435" s="177"/>
      <c r="F435" s="131">
        <f>F436</f>
        <v>3949</v>
      </c>
      <c r="G435" s="131">
        <f t="shared" ref="G435:G439" si="191">G436</f>
        <v>3509.4</v>
      </c>
      <c r="H435" s="132">
        <f t="shared" si="175"/>
        <v>88.868067865282356</v>
      </c>
      <c r="I435" s="72"/>
    </row>
    <row r="436" spans="1:9" ht="26.4">
      <c r="A436" s="150" t="s">
        <v>529</v>
      </c>
      <c r="B436" s="79" t="s">
        <v>209</v>
      </c>
      <c r="C436" s="82" t="s">
        <v>531</v>
      </c>
      <c r="D436" s="177"/>
      <c r="E436" s="177"/>
      <c r="F436" s="131">
        <f>F437</f>
        <v>3949</v>
      </c>
      <c r="G436" s="131">
        <f t="shared" si="191"/>
        <v>3509.4</v>
      </c>
      <c r="H436" s="132">
        <f t="shared" si="175"/>
        <v>88.868067865282356</v>
      </c>
      <c r="I436" s="72"/>
    </row>
    <row r="437" spans="1:9" ht="26.4">
      <c r="A437" s="139" t="s">
        <v>760</v>
      </c>
      <c r="B437" s="79" t="s">
        <v>209</v>
      </c>
      <c r="C437" s="154" t="s">
        <v>761</v>
      </c>
      <c r="D437" s="177"/>
      <c r="E437" s="177"/>
      <c r="F437" s="131">
        <f>F438</f>
        <v>3949</v>
      </c>
      <c r="G437" s="131">
        <f t="shared" si="191"/>
        <v>3509.4</v>
      </c>
      <c r="H437" s="132">
        <f t="shared" si="175"/>
        <v>88.868067865282356</v>
      </c>
      <c r="I437" s="72"/>
    </row>
    <row r="438" spans="1:9" ht="39.6">
      <c r="A438" s="139" t="s">
        <v>762</v>
      </c>
      <c r="B438" s="79" t="s">
        <v>209</v>
      </c>
      <c r="C438" s="155" t="s">
        <v>763</v>
      </c>
      <c r="D438" s="140"/>
      <c r="E438" s="140"/>
      <c r="F438" s="137">
        <f>F439</f>
        <v>3949</v>
      </c>
      <c r="G438" s="137">
        <f t="shared" si="191"/>
        <v>3509.4</v>
      </c>
      <c r="H438" s="132">
        <f t="shared" si="175"/>
        <v>88.868067865282356</v>
      </c>
      <c r="I438" s="72"/>
    </row>
    <row r="439" spans="1:9" ht="26.4">
      <c r="A439" s="139" t="s">
        <v>67</v>
      </c>
      <c r="B439" s="79" t="s">
        <v>209</v>
      </c>
      <c r="C439" s="155" t="s">
        <v>763</v>
      </c>
      <c r="D439" s="140" t="s">
        <v>68</v>
      </c>
      <c r="E439" s="140"/>
      <c r="F439" s="137">
        <f>F440</f>
        <v>3949</v>
      </c>
      <c r="G439" s="137">
        <f t="shared" si="191"/>
        <v>3509.4</v>
      </c>
      <c r="H439" s="132">
        <f t="shared" si="175"/>
        <v>88.868067865282356</v>
      </c>
      <c r="I439" s="72"/>
    </row>
    <row r="440" spans="1:9" ht="26.4">
      <c r="A440" s="139" t="s">
        <v>69</v>
      </c>
      <c r="B440" s="79" t="s">
        <v>209</v>
      </c>
      <c r="C440" s="155" t="s">
        <v>763</v>
      </c>
      <c r="D440" s="140" t="s">
        <v>70</v>
      </c>
      <c r="E440" s="140">
        <v>900100</v>
      </c>
      <c r="F440" s="137">
        <v>3949</v>
      </c>
      <c r="G440" s="137">
        <v>3509.4</v>
      </c>
      <c r="H440" s="132">
        <f t="shared" si="175"/>
        <v>88.868067865282356</v>
      </c>
      <c r="I440" s="72"/>
    </row>
    <row r="441" spans="1:9" ht="26.4">
      <c r="A441" s="133" t="s">
        <v>675</v>
      </c>
      <c r="B441" s="95" t="s">
        <v>209</v>
      </c>
      <c r="C441" s="134" t="s">
        <v>174</v>
      </c>
      <c r="D441" s="98"/>
      <c r="E441" s="98"/>
      <c r="F441" s="131">
        <f>F442</f>
        <v>31676</v>
      </c>
      <c r="G441" s="131">
        <f t="shared" ref="G441:G447" si="192">G442</f>
        <v>20512.5</v>
      </c>
      <c r="H441" s="132">
        <f t="shared" si="175"/>
        <v>64.757229448162647</v>
      </c>
      <c r="I441" s="72"/>
    </row>
    <row r="442" spans="1:9" ht="26.4">
      <c r="A442" s="133" t="s">
        <v>730</v>
      </c>
      <c r="B442" s="82" t="s">
        <v>209</v>
      </c>
      <c r="C442" s="134" t="s">
        <v>175</v>
      </c>
      <c r="D442" s="151"/>
      <c r="E442" s="151"/>
      <c r="F442" s="131">
        <f>F443</f>
        <v>31676</v>
      </c>
      <c r="G442" s="131">
        <f t="shared" si="192"/>
        <v>20512.5</v>
      </c>
      <c r="H442" s="132">
        <f t="shared" si="175"/>
        <v>64.757229448162647</v>
      </c>
      <c r="I442" s="72"/>
    </row>
    <row r="443" spans="1:9" ht="26.4">
      <c r="A443" s="141" t="s">
        <v>731</v>
      </c>
      <c r="B443" s="82" t="s">
        <v>209</v>
      </c>
      <c r="C443" s="134" t="s">
        <v>266</v>
      </c>
      <c r="D443" s="151"/>
      <c r="E443" s="151"/>
      <c r="F443" s="131">
        <f>F447+F444</f>
        <v>31676</v>
      </c>
      <c r="G443" s="131">
        <f t="shared" ref="G443" si="193">G447+G444</f>
        <v>20512.5</v>
      </c>
      <c r="H443" s="132">
        <f t="shared" si="175"/>
        <v>64.757229448162647</v>
      </c>
      <c r="I443" s="72"/>
    </row>
    <row r="444" spans="1:9" ht="26.4">
      <c r="A444" s="164" t="s">
        <v>771</v>
      </c>
      <c r="B444" s="79" t="s">
        <v>209</v>
      </c>
      <c r="C444" s="136" t="s">
        <v>770</v>
      </c>
      <c r="D444" s="140"/>
      <c r="E444" s="140"/>
      <c r="F444" s="137">
        <f>F445</f>
        <v>3500</v>
      </c>
      <c r="G444" s="137">
        <f t="shared" ref="G444:G445" si="194">G445</f>
        <v>137.19999999999999</v>
      </c>
      <c r="H444" s="132">
        <f t="shared" si="175"/>
        <v>3.92</v>
      </c>
      <c r="I444" s="72"/>
    </row>
    <row r="445" spans="1:9" ht="26.4">
      <c r="A445" s="139" t="s">
        <v>67</v>
      </c>
      <c r="B445" s="79" t="s">
        <v>209</v>
      </c>
      <c r="C445" s="136" t="s">
        <v>770</v>
      </c>
      <c r="D445" s="140" t="s">
        <v>68</v>
      </c>
      <c r="E445" s="140"/>
      <c r="F445" s="137">
        <f>F446</f>
        <v>3500</v>
      </c>
      <c r="G445" s="137">
        <f t="shared" si="194"/>
        <v>137.19999999999999</v>
      </c>
      <c r="H445" s="132">
        <f t="shared" si="175"/>
        <v>3.92</v>
      </c>
      <c r="I445" s="72"/>
    </row>
    <row r="446" spans="1:9" ht="26.4">
      <c r="A446" s="139" t="s">
        <v>69</v>
      </c>
      <c r="B446" s="79" t="s">
        <v>209</v>
      </c>
      <c r="C446" s="136" t="s">
        <v>770</v>
      </c>
      <c r="D446" s="140" t="s">
        <v>70</v>
      </c>
      <c r="E446" s="140">
        <v>900100</v>
      </c>
      <c r="F446" s="137">
        <v>3500</v>
      </c>
      <c r="G446" s="137">
        <v>137.19999999999999</v>
      </c>
      <c r="H446" s="132">
        <f t="shared" si="175"/>
        <v>3.92</v>
      </c>
      <c r="I446" s="72"/>
    </row>
    <row r="447" spans="1:9">
      <c r="A447" s="139" t="s">
        <v>356</v>
      </c>
      <c r="B447" s="79" t="s">
        <v>209</v>
      </c>
      <c r="C447" s="136" t="s">
        <v>357</v>
      </c>
      <c r="D447" s="140"/>
      <c r="E447" s="140"/>
      <c r="F447" s="137">
        <f>F448</f>
        <v>28176</v>
      </c>
      <c r="G447" s="137">
        <f t="shared" si="192"/>
        <v>20375.3</v>
      </c>
      <c r="H447" s="132">
        <f t="shared" si="175"/>
        <v>72.314381033503679</v>
      </c>
      <c r="I447" s="72"/>
    </row>
    <row r="448" spans="1:9" ht="26.4">
      <c r="A448" s="139" t="s">
        <v>67</v>
      </c>
      <c r="B448" s="79" t="s">
        <v>209</v>
      </c>
      <c r="C448" s="136" t="s">
        <v>357</v>
      </c>
      <c r="D448" s="140" t="s">
        <v>68</v>
      </c>
      <c r="E448" s="140"/>
      <c r="F448" s="137">
        <f t="shared" ref="F448:G448" si="195">F449</f>
        <v>28176</v>
      </c>
      <c r="G448" s="137">
        <f t="shared" si="195"/>
        <v>20375.3</v>
      </c>
      <c r="H448" s="132">
        <f t="shared" si="175"/>
        <v>72.314381033503679</v>
      </c>
      <c r="I448" s="72"/>
    </row>
    <row r="449" spans="1:11" ht="26.4">
      <c r="A449" s="139" t="s">
        <v>69</v>
      </c>
      <c r="B449" s="79" t="s">
        <v>209</v>
      </c>
      <c r="C449" s="136" t="s">
        <v>357</v>
      </c>
      <c r="D449" s="140" t="s">
        <v>70</v>
      </c>
      <c r="E449" s="140">
        <v>900100</v>
      </c>
      <c r="F449" s="137">
        <v>28176</v>
      </c>
      <c r="G449" s="137">
        <v>20375.3</v>
      </c>
      <c r="H449" s="132">
        <f t="shared" si="175"/>
        <v>72.314381033503679</v>
      </c>
      <c r="I449" s="72"/>
      <c r="K449" s="75"/>
    </row>
    <row r="450" spans="1:11" ht="26.4">
      <c r="A450" s="145" t="s">
        <v>308</v>
      </c>
      <c r="B450" s="82" t="s">
        <v>209</v>
      </c>
      <c r="C450" s="134" t="s">
        <v>309</v>
      </c>
      <c r="D450" s="140"/>
      <c r="E450" s="140"/>
      <c r="F450" s="131">
        <f>F451</f>
        <v>4132.5</v>
      </c>
      <c r="G450" s="131">
        <f t="shared" ref="G450" si="196">G451</f>
        <v>0</v>
      </c>
      <c r="H450" s="132">
        <f t="shared" si="175"/>
        <v>0</v>
      </c>
      <c r="I450" s="72"/>
    </row>
    <row r="451" spans="1:11" ht="26.4">
      <c r="A451" s="133" t="s">
        <v>406</v>
      </c>
      <c r="B451" s="82" t="s">
        <v>209</v>
      </c>
      <c r="C451" s="134" t="s">
        <v>313</v>
      </c>
      <c r="D451" s="140"/>
      <c r="E451" s="140"/>
      <c r="F451" s="131">
        <f>F452</f>
        <v>4132.5</v>
      </c>
      <c r="G451" s="131">
        <f t="shared" ref="G451" si="197">G452</f>
        <v>0</v>
      </c>
      <c r="H451" s="132">
        <f t="shared" ref="H451:H514" si="198">G451/F451*100</f>
        <v>0</v>
      </c>
      <c r="I451" s="72"/>
    </row>
    <row r="452" spans="1:11" ht="26.4">
      <c r="A452" s="141" t="s">
        <v>315</v>
      </c>
      <c r="B452" s="82" t="s">
        <v>209</v>
      </c>
      <c r="C452" s="134" t="s">
        <v>717</v>
      </c>
      <c r="D452" s="144"/>
      <c r="E452" s="144"/>
      <c r="F452" s="131">
        <f>F453</f>
        <v>4132.5</v>
      </c>
      <c r="G452" s="131">
        <f t="shared" ref="G452:G453" si="199">G453</f>
        <v>0</v>
      </c>
      <c r="H452" s="132">
        <f t="shared" si="198"/>
        <v>0</v>
      </c>
      <c r="I452" s="72"/>
    </row>
    <row r="453" spans="1:11">
      <c r="A453" s="164" t="s">
        <v>316</v>
      </c>
      <c r="B453" s="79" t="s">
        <v>209</v>
      </c>
      <c r="C453" s="136" t="s">
        <v>718</v>
      </c>
      <c r="D453" s="140"/>
      <c r="E453" s="140"/>
      <c r="F453" s="137">
        <f>F454</f>
        <v>4132.5</v>
      </c>
      <c r="G453" s="137">
        <f t="shared" si="199"/>
        <v>0</v>
      </c>
      <c r="H453" s="132">
        <f t="shared" si="198"/>
        <v>0</v>
      </c>
      <c r="I453" s="72"/>
    </row>
    <row r="454" spans="1:11">
      <c r="A454" s="139" t="s">
        <v>72</v>
      </c>
      <c r="B454" s="79" t="s">
        <v>209</v>
      </c>
      <c r="C454" s="136" t="s">
        <v>718</v>
      </c>
      <c r="D454" s="140">
        <v>800</v>
      </c>
      <c r="E454" s="140"/>
      <c r="F454" s="137">
        <f>F455+F456</f>
        <v>4132.5</v>
      </c>
      <c r="G454" s="137">
        <f t="shared" ref="G454" si="200">G455+G456</f>
        <v>0</v>
      </c>
      <c r="H454" s="132">
        <f t="shared" si="198"/>
        <v>0</v>
      </c>
      <c r="I454" s="72"/>
    </row>
    <row r="455" spans="1:11" ht="39.6">
      <c r="A455" s="139" t="s">
        <v>99</v>
      </c>
      <c r="B455" s="79" t="s">
        <v>209</v>
      </c>
      <c r="C455" s="136" t="s">
        <v>718</v>
      </c>
      <c r="D455" s="140">
        <v>810</v>
      </c>
      <c r="E455" s="140">
        <v>900302</v>
      </c>
      <c r="F455" s="137">
        <v>3264.7</v>
      </c>
      <c r="G455" s="137">
        <v>0</v>
      </c>
      <c r="H455" s="132">
        <f t="shared" si="198"/>
        <v>0</v>
      </c>
      <c r="I455" s="72"/>
    </row>
    <row r="456" spans="1:11" ht="39.6">
      <c r="A456" s="139" t="s">
        <v>99</v>
      </c>
      <c r="B456" s="79" t="s">
        <v>209</v>
      </c>
      <c r="C456" s="136" t="s">
        <v>718</v>
      </c>
      <c r="D456" s="140">
        <v>810</v>
      </c>
      <c r="E456" s="140">
        <v>900100</v>
      </c>
      <c r="F456" s="137">
        <v>867.8</v>
      </c>
      <c r="G456" s="137">
        <v>0</v>
      </c>
      <c r="H456" s="132">
        <f t="shared" si="198"/>
        <v>0</v>
      </c>
      <c r="I456" s="72"/>
    </row>
    <row r="457" spans="1:11">
      <c r="A457" s="145" t="s">
        <v>192</v>
      </c>
      <c r="B457" s="82" t="s">
        <v>209</v>
      </c>
      <c r="C457" s="134" t="s">
        <v>145</v>
      </c>
      <c r="D457" s="140"/>
      <c r="E457" s="140"/>
      <c r="F457" s="131">
        <f>F458</f>
        <v>3128.9</v>
      </c>
      <c r="G457" s="131">
        <f t="shared" ref="G457" si="201">G458</f>
        <v>0</v>
      </c>
      <c r="H457" s="132">
        <f t="shared" si="198"/>
        <v>0</v>
      </c>
      <c r="I457" s="72"/>
    </row>
    <row r="458" spans="1:11">
      <c r="A458" s="139" t="s">
        <v>796</v>
      </c>
      <c r="B458" s="79" t="s">
        <v>209</v>
      </c>
      <c r="C458" s="136" t="s">
        <v>795</v>
      </c>
      <c r="D458" s="140"/>
      <c r="E458" s="140"/>
      <c r="F458" s="137">
        <f>F459</f>
        <v>3128.9</v>
      </c>
      <c r="G458" s="137">
        <f t="shared" ref="G458:G459" si="202">G459</f>
        <v>0</v>
      </c>
      <c r="H458" s="132">
        <f t="shared" si="198"/>
        <v>0</v>
      </c>
      <c r="I458" s="72"/>
    </row>
    <row r="459" spans="1:11" ht="26.4">
      <c r="A459" s="139" t="s">
        <v>102</v>
      </c>
      <c r="B459" s="79" t="s">
        <v>209</v>
      </c>
      <c r="C459" s="136" t="s">
        <v>795</v>
      </c>
      <c r="D459" s="140">
        <v>400</v>
      </c>
      <c r="E459" s="140"/>
      <c r="F459" s="137">
        <f>F460</f>
        <v>3128.9</v>
      </c>
      <c r="G459" s="137">
        <f t="shared" si="202"/>
        <v>0</v>
      </c>
      <c r="H459" s="132">
        <f t="shared" si="198"/>
        <v>0</v>
      </c>
      <c r="I459" s="72"/>
    </row>
    <row r="460" spans="1:11">
      <c r="A460" s="139" t="s">
        <v>104</v>
      </c>
      <c r="B460" s="79" t="s">
        <v>209</v>
      </c>
      <c r="C460" s="136" t="s">
        <v>795</v>
      </c>
      <c r="D460" s="140">
        <v>410</v>
      </c>
      <c r="E460" s="140">
        <v>900100</v>
      </c>
      <c r="F460" s="137">
        <v>3128.9</v>
      </c>
      <c r="G460" s="137">
        <v>0</v>
      </c>
      <c r="H460" s="132">
        <f t="shared" si="198"/>
        <v>0</v>
      </c>
      <c r="I460" s="72"/>
    </row>
    <row r="461" spans="1:11">
      <c r="A461" s="145" t="s">
        <v>358</v>
      </c>
      <c r="B461" s="82" t="s">
        <v>210</v>
      </c>
      <c r="C461" s="134"/>
      <c r="D461" s="144"/>
      <c r="E461" s="144"/>
      <c r="F461" s="131">
        <f>F462</f>
        <v>176357.90000000002</v>
      </c>
      <c r="G461" s="131">
        <f t="shared" ref="G461" si="203">G462</f>
        <v>81545.8</v>
      </c>
      <c r="H461" s="132">
        <f t="shared" si="198"/>
        <v>46.238813231502526</v>
      </c>
      <c r="I461" s="72"/>
    </row>
    <row r="462" spans="1:11" ht="26.4">
      <c r="A462" s="150" t="s">
        <v>534</v>
      </c>
      <c r="B462" s="82" t="s">
        <v>210</v>
      </c>
      <c r="C462" s="134" t="s">
        <v>143</v>
      </c>
      <c r="D462" s="89"/>
      <c r="E462" s="89"/>
      <c r="F462" s="131">
        <f>F468+F488+F463</f>
        <v>176357.90000000002</v>
      </c>
      <c r="G462" s="131">
        <f>G468+G488+G463</f>
        <v>81545.8</v>
      </c>
      <c r="H462" s="132">
        <f t="shared" si="198"/>
        <v>46.238813231502526</v>
      </c>
      <c r="I462" s="72"/>
    </row>
    <row r="463" spans="1:11">
      <c r="A463" s="145" t="s">
        <v>398</v>
      </c>
      <c r="B463" s="82" t="s">
        <v>210</v>
      </c>
      <c r="C463" s="154" t="s">
        <v>399</v>
      </c>
      <c r="D463" s="144"/>
      <c r="E463" s="144"/>
      <c r="F463" s="131">
        <f>F464</f>
        <v>1500</v>
      </c>
      <c r="G463" s="131">
        <f t="shared" ref="G463" si="204">G464</f>
        <v>0</v>
      </c>
      <c r="H463" s="132">
        <f t="shared" si="198"/>
        <v>0</v>
      </c>
      <c r="I463" s="72"/>
    </row>
    <row r="464" spans="1:11" ht="43.5" customHeight="1">
      <c r="A464" s="181" t="s">
        <v>775</v>
      </c>
      <c r="B464" s="82" t="s">
        <v>210</v>
      </c>
      <c r="C464" s="154" t="s">
        <v>776</v>
      </c>
      <c r="D464" s="144"/>
      <c r="E464" s="144"/>
      <c r="F464" s="131">
        <f>F465</f>
        <v>1500</v>
      </c>
      <c r="G464" s="131">
        <f t="shared" ref="G464:G466" si="205">G465</f>
        <v>0</v>
      </c>
      <c r="H464" s="132">
        <f t="shared" si="198"/>
        <v>0</v>
      </c>
      <c r="I464" s="72"/>
    </row>
    <row r="465" spans="1:9" ht="27.75" customHeight="1">
      <c r="A465" s="139" t="s">
        <v>789</v>
      </c>
      <c r="B465" s="79" t="s">
        <v>210</v>
      </c>
      <c r="C465" s="143" t="s">
        <v>788</v>
      </c>
      <c r="D465" s="140"/>
      <c r="E465" s="140"/>
      <c r="F465" s="137">
        <f>F466</f>
        <v>1500</v>
      </c>
      <c r="G465" s="137">
        <f t="shared" si="205"/>
        <v>0</v>
      </c>
      <c r="H465" s="132">
        <f t="shared" si="198"/>
        <v>0</v>
      </c>
      <c r="I465" s="72"/>
    </row>
    <row r="466" spans="1:9" ht="26.4">
      <c r="A466" s="139" t="s">
        <v>102</v>
      </c>
      <c r="B466" s="79" t="s">
        <v>210</v>
      </c>
      <c r="C466" s="182" t="s">
        <v>788</v>
      </c>
      <c r="D466" s="140">
        <v>400</v>
      </c>
      <c r="E466" s="140"/>
      <c r="F466" s="137">
        <f>F467</f>
        <v>1500</v>
      </c>
      <c r="G466" s="137">
        <f t="shared" si="205"/>
        <v>0</v>
      </c>
      <c r="H466" s="132">
        <f t="shared" si="198"/>
        <v>0</v>
      </c>
      <c r="I466" s="72"/>
    </row>
    <row r="467" spans="1:9">
      <c r="A467" s="139" t="s">
        <v>104</v>
      </c>
      <c r="B467" s="79" t="s">
        <v>210</v>
      </c>
      <c r="C467" s="182" t="s">
        <v>788</v>
      </c>
      <c r="D467" s="140">
        <v>410</v>
      </c>
      <c r="E467" s="140">
        <v>900100</v>
      </c>
      <c r="F467" s="137">
        <v>1500</v>
      </c>
      <c r="G467" s="137">
        <v>0</v>
      </c>
      <c r="H467" s="132">
        <f t="shared" si="198"/>
        <v>0</v>
      </c>
      <c r="I467" s="72"/>
    </row>
    <row r="468" spans="1:9">
      <c r="A468" s="150" t="s">
        <v>686</v>
      </c>
      <c r="B468" s="82" t="s">
        <v>210</v>
      </c>
      <c r="C468" s="134" t="s">
        <v>306</v>
      </c>
      <c r="D468" s="92"/>
      <c r="E468" s="92"/>
      <c r="F468" s="131">
        <f>F469+F481+F477</f>
        <v>171604.7</v>
      </c>
      <c r="G468" s="131">
        <f>G469+G481+G477</f>
        <v>79782.3</v>
      </c>
      <c r="H468" s="132">
        <f t="shared" si="198"/>
        <v>46.49190843840524</v>
      </c>
      <c r="I468" s="72"/>
    </row>
    <row r="469" spans="1:9" ht="39.6">
      <c r="A469" s="152" t="s">
        <v>687</v>
      </c>
      <c r="B469" s="82" t="s">
        <v>210</v>
      </c>
      <c r="C469" s="134" t="s">
        <v>307</v>
      </c>
      <c r="D469" s="144"/>
      <c r="E469" s="144"/>
      <c r="F469" s="131">
        <f>F470+F474</f>
        <v>108554.8</v>
      </c>
      <c r="G469" s="131">
        <f>G470+G474</f>
        <v>23641.399999999998</v>
      </c>
      <c r="H469" s="132">
        <f t="shared" si="198"/>
        <v>21.778309204199168</v>
      </c>
      <c r="I469" s="72"/>
    </row>
    <row r="470" spans="1:9">
      <c r="A470" s="153" t="s">
        <v>688</v>
      </c>
      <c r="B470" s="79" t="s">
        <v>210</v>
      </c>
      <c r="C470" s="136" t="s">
        <v>414</v>
      </c>
      <c r="D470" s="89"/>
      <c r="E470" s="89"/>
      <c r="F470" s="137">
        <f>F471</f>
        <v>56015.600000000006</v>
      </c>
      <c r="G470" s="137">
        <f>G471</f>
        <v>23460.799999999999</v>
      </c>
      <c r="H470" s="132">
        <f t="shared" si="198"/>
        <v>41.882618413441961</v>
      </c>
      <c r="I470" s="72"/>
    </row>
    <row r="471" spans="1:9" ht="26.4">
      <c r="A471" s="139" t="s">
        <v>67</v>
      </c>
      <c r="B471" s="79" t="s">
        <v>210</v>
      </c>
      <c r="C471" s="136" t="s">
        <v>414</v>
      </c>
      <c r="D471" s="140">
        <v>200</v>
      </c>
      <c r="E471" s="140"/>
      <c r="F471" s="137">
        <f>F472+F473</f>
        <v>56015.600000000006</v>
      </c>
      <c r="G471" s="137">
        <f>G472+G473</f>
        <v>23460.799999999999</v>
      </c>
      <c r="H471" s="132">
        <f t="shared" si="198"/>
        <v>41.882618413441961</v>
      </c>
      <c r="I471" s="72"/>
    </row>
    <row r="472" spans="1:9" ht="26.4">
      <c r="A472" s="139" t="s">
        <v>69</v>
      </c>
      <c r="B472" s="79" t="s">
        <v>210</v>
      </c>
      <c r="C472" s="136" t="s">
        <v>414</v>
      </c>
      <c r="D472" s="140">
        <v>240</v>
      </c>
      <c r="E472" s="140">
        <v>900302</v>
      </c>
      <c r="F472" s="137">
        <v>44532.4</v>
      </c>
      <c r="G472" s="137">
        <v>18651.3</v>
      </c>
      <c r="H472" s="132">
        <f t="shared" si="198"/>
        <v>41.8825394544197</v>
      </c>
      <c r="I472" s="72"/>
    </row>
    <row r="473" spans="1:9" ht="26.4">
      <c r="A473" s="139" t="s">
        <v>69</v>
      </c>
      <c r="B473" s="79" t="s">
        <v>210</v>
      </c>
      <c r="C473" s="136" t="s">
        <v>414</v>
      </c>
      <c r="D473" s="140">
        <v>240</v>
      </c>
      <c r="E473" s="140">
        <v>900100</v>
      </c>
      <c r="F473" s="137">
        <v>11483.2</v>
      </c>
      <c r="G473" s="137">
        <v>4809.5</v>
      </c>
      <c r="H473" s="132">
        <f t="shared" si="198"/>
        <v>41.882924620314895</v>
      </c>
      <c r="I473" s="72"/>
    </row>
    <row r="474" spans="1:9" ht="26.4">
      <c r="A474" s="205" t="s">
        <v>827</v>
      </c>
      <c r="B474" s="79" t="s">
        <v>210</v>
      </c>
      <c r="C474" s="136" t="s">
        <v>828</v>
      </c>
      <c r="D474" s="140"/>
      <c r="E474" s="140"/>
      <c r="F474" s="137">
        <f>F475</f>
        <v>52539.199999999997</v>
      </c>
      <c r="G474" s="137">
        <f t="shared" ref="G474:G475" si="206">G475</f>
        <v>180.6</v>
      </c>
      <c r="H474" s="132">
        <f t="shared" si="198"/>
        <v>0.34374333830739717</v>
      </c>
      <c r="I474" s="72"/>
    </row>
    <row r="475" spans="1:9" ht="26.4">
      <c r="A475" s="139" t="s">
        <v>67</v>
      </c>
      <c r="B475" s="79" t="s">
        <v>210</v>
      </c>
      <c r="C475" s="136" t="s">
        <v>828</v>
      </c>
      <c r="D475" s="140">
        <v>200</v>
      </c>
      <c r="E475" s="140"/>
      <c r="F475" s="137">
        <f>F476</f>
        <v>52539.199999999997</v>
      </c>
      <c r="G475" s="137">
        <f t="shared" si="206"/>
        <v>180.6</v>
      </c>
      <c r="H475" s="132">
        <f t="shared" si="198"/>
        <v>0.34374333830739717</v>
      </c>
      <c r="I475" s="72"/>
    </row>
    <row r="476" spans="1:9" ht="26.4">
      <c r="A476" s="139" t="s">
        <v>69</v>
      </c>
      <c r="B476" s="79" t="s">
        <v>210</v>
      </c>
      <c r="C476" s="136" t="s">
        <v>828</v>
      </c>
      <c r="D476" s="140">
        <v>240</v>
      </c>
      <c r="E476" s="140">
        <v>900100</v>
      </c>
      <c r="F476" s="137">
        <v>52539.199999999997</v>
      </c>
      <c r="G476" s="137">
        <v>180.6</v>
      </c>
      <c r="H476" s="132">
        <f t="shared" si="198"/>
        <v>0.34374333830739717</v>
      </c>
      <c r="I476" s="72"/>
    </row>
    <row r="477" spans="1:9" ht="52.8">
      <c r="A477" s="145" t="s">
        <v>803</v>
      </c>
      <c r="B477" s="82" t="s">
        <v>210</v>
      </c>
      <c r="C477" s="134" t="s">
        <v>805</v>
      </c>
      <c r="D477" s="183"/>
      <c r="E477" s="183"/>
      <c r="F477" s="131">
        <f>F478</f>
        <v>61849.9</v>
      </c>
      <c r="G477" s="131">
        <f t="shared" ref="G477:G479" si="207">G478</f>
        <v>55540.9</v>
      </c>
      <c r="H477" s="132">
        <f t="shared" si="198"/>
        <v>89.799498463214974</v>
      </c>
      <c r="I477" s="72"/>
    </row>
    <row r="478" spans="1:9" ht="52.8">
      <c r="A478" s="139" t="s">
        <v>804</v>
      </c>
      <c r="B478" s="79" t="s">
        <v>210</v>
      </c>
      <c r="C478" s="136" t="s">
        <v>806</v>
      </c>
      <c r="D478" s="184"/>
      <c r="E478" s="184"/>
      <c r="F478" s="137">
        <f>F479</f>
        <v>61849.9</v>
      </c>
      <c r="G478" s="137">
        <f t="shared" si="207"/>
        <v>55540.9</v>
      </c>
      <c r="H478" s="132">
        <f t="shared" si="198"/>
        <v>89.799498463214974</v>
      </c>
      <c r="I478" s="72"/>
    </row>
    <row r="479" spans="1:9">
      <c r="A479" s="139" t="s">
        <v>72</v>
      </c>
      <c r="B479" s="79" t="s">
        <v>210</v>
      </c>
      <c r="C479" s="136" t="s">
        <v>806</v>
      </c>
      <c r="D479" s="184">
        <v>800</v>
      </c>
      <c r="E479" s="184"/>
      <c r="F479" s="137">
        <f>F480</f>
        <v>61849.9</v>
      </c>
      <c r="G479" s="137">
        <f t="shared" si="207"/>
        <v>55540.9</v>
      </c>
      <c r="H479" s="132">
        <f t="shared" si="198"/>
        <v>89.799498463214974</v>
      </c>
      <c r="I479" s="72"/>
    </row>
    <row r="480" spans="1:9" ht="39.6">
      <c r="A480" s="139" t="s">
        <v>99</v>
      </c>
      <c r="B480" s="79" t="s">
        <v>210</v>
      </c>
      <c r="C480" s="136" t="s">
        <v>806</v>
      </c>
      <c r="D480" s="140">
        <v>810</v>
      </c>
      <c r="E480" s="184">
        <v>900100</v>
      </c>
      <c r="F480" s="137">
        <v>61849.9</v>
      </c>
      <c r="G480" s="137">
        <v>55540.9</v>
      </c>
      <c r="H480" s="132">
        <f t="shared" si="198"/>
        <v>89.799498463214974</v>
      </c>
      <c r="I480" s="72"/>
    </row>
    <row r="481" spans="1:9" ht="52.8">
      <c r="A481" s="145" t="s">
        <v>690</v>
      </c>
      <c r="B481" s="82" t="s">
        <v>210</v>
      </c>
      <c r="C481" s="134" t="s">
        <v>441</v>
      </c>
      <c r="D481" s="144"/>
      <c r="E481" s="144"/>
      <c r="F481" s="131">
        <f>F482+F485</f>
        <v>1200</v>
      </c>
      <c r="G481" s="131">
        <f t="shared" ref="G481" si="208">G482+G485</f>
        <v>600</v>
      </c>
      <c r="H481" s="132">
        <f t="shared" si="198"/>
        <v>50</v>
      </c>
      <c r="I481" s="72"/>
    </row>
    <row r="482" spans="1:9" ht="52.8">
      <c r="A482" s="139" t="s">
        <v>691</v>
      </c>
      <c r="B482" s="79" t="s">
        <v>210</v>
      </c>
      <c r="C482" s="136" t="s">
        <v>689</v>
      </c>
      <c r="D482" s="140"/>
      <c r="E482" s="140"/>
      <c r="F482" s="137">
        <f>F483</f>
        <v>600</v>
      </c>
      <c r="G482" s="137">
        <f t="shared" ref="G482:G486" si="209">G483</f>
        <v>0</v>
      </c>
      <c r="H482" s="132">
        <f t="shared" si="198"/>
        <v>0</v>
      </c>
      <c r="I482" s="72"/>
    </row>
    <row r="483" spans="1:9" ht="26.4">
      <c r="A483" s="139" t="s">
        <v>67</v>
      </c>
      <c r="B483" s="79" t="s">
        <v>210</v>
      </c>
      <c r="C483" s="136" t="s">
        <v>689</v>
      </c>
      <c r="D483" s="140">
        <v>200</v>
      </c>
      <c r="E483" s="140"/>
      <c r="F483" s="137">
        <f>F484</f>
        <v>600</v>
      </c>
      <c r="G483" s="137">
        <f t="shared" si="209"/>
        <v>0</v>
      </c>
      <c r="H483" s="132">
        <f t="shared" si="198"/>
        <v>0</v>
      </c>
      <c r="I483" s="72"/>
    </row>
    <row r="484" spans="1:9" ht="26.4">
      <c r="A484" s="139" t="s">
        <v>69</v>
      </c>
      <c r="B484" s="79" t="s">
        <v>210</v>
      </c>
      <c r="C484" s="136" t="s">
        <v>689</v>
      </c>
      <c r="D484" s="140">
        <v>240</v>
      </c>
      <c r="E484" s="140">
        <v>900100</v>
      </c>
      <c r="F484" s="137">
        <v>600</v>
      </c>
      <c r="G484" s="137">
        <v>0</v>
      </c>
      <c r="H484" s="132">
        <f t="shared" si="198"/>
        <v>0</v>
      </c>
      <c r="I484" s="119">
        <v>600</v>
      </c>
    </row>
    <row r="485" spans="1:9" ht="52.8">
      <c r="A485" s="153" t="s">
        <v>692</v>
      </c>
      <c r="B485" s="79" t="s">
        <v>210</v>
      </c>
      <c r="C485" s="136" t="s">
        <v>442</v>
      </c>
      <c r="D485" s="140"/>
      <c r="E485" s="140"/>
      <c r="F485" s="137">
        <f>F486</f>
        <v>600</v>
      </c>
      <c r="G485" s="137">
        <f t="shared" si="209"/>
        <v>600</v>
      </c>
      <c r="H485" s="132">
        <f t="shared" si="198"/>
        <v>100</v>
      </c>
      <c r="I485" s="72"/>
    </row>
    <row r="486" spans="1:9" ht="26.4">
      <c r="A486" s="139" t="s">
        <v>67</v>
      </c>
      <c r="B486" s="79" t="s">
        <v>210</v>
      </c>
      <c r="C486" s="136" t="s">
        <v>442</v>
      </c>
      <c r="D486" s="140">
        <v>200</v>
      </c>
      <c r="E486" s="140"/>
      <c r="F486" s="137">
        <f>F487</f>
        <v>600</v>
      </c>
      <c r="G486" s="137">
        <f t="shared" si="209"/>
        <v>600</v>
      </c>
      <c r="H486" s="132">
        <f t="shared" si="198"/>
        <v>100</v>
      </c>
      <c r="I486" s="72"/>
    </row>
    <row r="487" spans="1:9" ht="26.4">
      <c r="A487" s="139" t="s">
        <v>69</v>
      </c>
      <c r="B487" s="79" t="s">
        <v>210</v>
      </c>
      <c r="C487" s="136" t="s">
        <v>442</v>
      </c>
      <c r="D487" s="140">
        <v>240</v>
      </c>
      <c r="E487" s="140">
        <v>900100</v>
      </c>
      <c r="F487" s="137">
        <v>600</v>
      </c>
      <c r="G487" s="137">
        <v>600</v>
      </c>
      <c r="H487" s="132">
        <f t="shared" si="198"/>
        <v>100</v>
      </c>
      <c r="I487" s="72"/>
    </row>
    <row r="488" spans="1:9" ht="26.4">
      <c r="A488" s="150" t="s">
        <v>799</v>
      </c>
      <c r="B488" s="82" t="s">
        <v>210</v>
      </c>
      <c r="C488" s="134" t="s">
        <v>388</v>
      </c>
      <c r="D488" s="92"/>
      <c r="E488" s="92"/>
      <c r="F488" s="131">
        <f t="shared" ref="F488:G491" si="210">F489</f>
        <v>3253.2</v>
      </c>
      <c r="G488" s="131">
        <f t="shared" si="210"/>
        <v>1763.5</v>
      </c>
      <c r="H488" s="132">
        <f t="shared" si="198"/>
        <v>54.208164269027428</v>
      </c>
      <c r="I488" s="72"/>
    </row>
    <row r="489" spans="1:9" ht="25.5" customHeight="1">
      <c r="A489" s="185" t="s">
        <v>436</v>
      </c>
      <c r="B489" s="82" t="s">
        <v>210</v>
      </c>
      <c r="C489" s="134" t="s">
        <v>389</v>
      </c>
      <c r="D489" s="144"/>
      <c r="E489" s="144"/>
      <c r="F489" s="131">
        <f>F490</f>
        <v>3253.2</v>
      </c>
      <c r="G489" s="131">
        <f t="shared" si="210"/>
        <v>1763.5</v>
      </c>
      <c r="H489" s="132">
        <f t="shared" si="198"/>
        <v>54.208164269027428</v>
      </c>
      <c r="I489" s="72"/>
    </row>
    <row r="490" spans="1:9" ht="26.4">
      <c r="A490" s="153" t="s">
        <v>305</v>
      </c>
      <c r="B490" s="79" t="s">
        <v>210</v>
      </c>
      <c r="C490" s="155" t="s">
        <v>693</v>
      </c>
      <c r="D490" s="140"/>
      <c r="E490" s="140"/>
      <c r="F490" s="137">
        <f>F491</f>
        <v>3253.2</v>
      </c>
      <c r="G490" s="137">
        <f t="shared" si="210"/>
        <v>1763.5</v>
      </c>
      <c r="H490" s="132">
        <f t="shared" si="198"/>
        <v>54.208164269027428</v>
      </c>
      <c r="I490" s="72"/>
    </row>
    <row r="491" spans="1:9" ht="26.4">
      <c r="A491" s="139" t="s">
        <v>67</v>
      </c>
      <c r="B491" s="79" t="s">
        <v>210</v>
      </c>
      <c r="C491" s="155" t="s">
        <v>693</v>
      </c>
      <c r="D491" s="140" t="s">
        <v>68</v>
      </c>
      <c r="E491" s="140"/>
      <c r="F491" s="137">
        <f t="shared" si="210"/>
        <v>3253.2</v>
      </c>
      <c r="G491" s="137">
        <f t="shared" si="210"/>
        <v>1763.5</v>
      </c>
      <c r="H491" s="132">
        <f t="shared" si="198"/>
        <v>54.208164269027428</v>
      </c>
      <c r="I491" s="72"/>
    </row>
    <row r="492" spans="1:9" ht="26.4">
      <c r="A492" s="139" t="s">
        <v>69</v>
      </c>
      <c r="B492" s="79" t="s">
        <v>210</v>
      </c>
      <c r="C492" s="155" t="s">
        <v>693</v>
      </c>
      <c r="D492" s="140" t="s">
        <v>70</v>
      </c>
      <c r="E492" s="140">
        <v>900100</v>
      </c>
      <c r="F492" s="137">
        <v>3253.2</v>
      </c>
      <c r="G492" s="137">
        <v>1763.5</v>
      </c>
      <c r="H492" s="132">
        <f t="shared" si="198"/>
        <v>54.208164269027428</v>
      </c>
      <c r="I492" s="72"/>
    </row>
    <row r="493" spans="1:9">
      <c r="A493" s="145" t="s">
        <v>106</v>
      </c>
      <c r="B493" s="82" t="s">
        <v>211</v>
      </c>
      <c r="C493" s="134"/>
      <c r="D493" s="144"/>
      <c r="E493" s="144"/>
      <c r="F493" s="131">
        <f>F494+F506+F500+F521+F515+F558</f>
        <v>637533</v>
      </c>
      <c r="G493" s="131">
        <f>G494+G506+G500+G521+G515+G558</f>
        <v>368506.89999999991</v>
      </c>
      <c r="H493" s="132">
        <f t="shared" si="198"/>
        <v>57.802011817427477</v>
      </c>
      <c r="I493" s="120">
        <f>I494+I506+I500+I521+I515</f>
        <v>0</v>
      </c>
    </row>
    <row r="494" spans="1:9">
      <c r="A494" s="148" t="s">
        <v>278</v>
      </c>
      <c r="B494" s="82" t="s">
        <v>211</v>
      </c>
      <c r="C494" s="134" t="s">
        <v>162</v>
      </c>
      <c r="D494" s="92"/>
      <c r="E494" s="92"/>
      <c r="F494" s="131">
        <f>F495</f>
        <v>1197</v>
      </c>
      <c r="G494" s="131">
        <f t="shared" ref="G494" si="211">G495</f>
        <v>1150.9000000000001</v>
      </c>
      <c r="H494" s="132">
        <f t="shared" si="198"/>
        <v>96.148705096073527</v>
      </c>
      <c r="I494" s="72"/>
    </row>
    <row r="495" spans="1:9" ht="26.4">
      <c r="A495" s="148" t="s">
        <v>679</v>
      </c>
      <c r="B495" s="82" t="s">
        <v>211</v>
      </c>
      <c r="C495" s="134" t="s">
        <v>360</v>
      </c>
      <c r="D495" s="144"/>
      <c r="E495" s="144"/>
      <c r="F495" s="131">
        <f t="shared" ref="F495:G496" si="212">F496</f>
        <v>1197</v>
      </c>
      <c r="G495" s="131">
        <f t="shared" si="212"/>
        <v>1150.9000000000001</v>
      </c>
      <c r="H495" s="132">
        <f t="shared" si="198"/>
        <v>96.148705096073527</v>
      </c>
      <c r="I495" s="72"/>
    </row>
    <row r="496" spans="1:9" ht="26.4">
      <c r="A496" s="148" t="s">
        <v>680</v>
      </c>
      <c r="B496" s="79" t="s">
        <v>211</v>
      </c>
      <c r="C496" s="136" t="s">
        <v>361</v>
      </c>
      <c r="D496" s="140"/>
      <c r="E496" s="140"/>
      <c r="F496" s="137">
        <f>F497</f>
        <v>1197</v>
      </c>
      <c r="G496" s="137">
        <f t="shared" si="212"/>
        <v>1150.9000000000001</v>
      </c>
      <c r="H496" s="132">
        <f t="shared" si="198"/>
        <v>96.148705096073527</v>
      </c>
      <c r="I496" s="72"/>
    </row>
    <row r="497" spans="1:9">
      <c r="A497" s="139" t="s">
        <v>359</v>
      </c>
      <c r="B497" s="79" t="s">
        <v>211</v>
      </c>
      <c r="C497" s="136" t="s">
        <v>362</v>
      </c>
      <c r="D497" s="140"/>
      <c r="E497" s="140"/>
      <c r="F497" s="137">
        <f t="shared" ref="F497:G498" si="213">F498</f>
        <v>1197</v>
      </c>
      <c r="G497" s="137">
        <f t="shared" si="213"/>
        <v>1150.9000000000001</v>
      </c>
      <c r="H497" s="132">
        <f t="shared" si="198"/>
        <v>96.148705096073527</v>
      </c>
      <c r="I497" s="72"/>
    </row>
    <row r="498" spans="1:9" ht="26.4">
      <c r="A498" s="139" t="s">
        <v>83</v>
      </c>
      <c r="B498" s="79" t="s">
        <v>211</v>
      </c>
      <c r="C498" s="136" t="s">
        <v>362</v>
      </c>
      <c r="D498" s="140" t="s">
        <v>84</v>
      </c>
      <c r="E498" s="140"/>
      <c r="F498" s="137">
        <f t="shared" si="213"/>
        <v>1197</v>
      </c>
      <c r="G498" s="137">
        <f t="shared" si="213"/>
        <v>1150.9000000000001</v>
      </c>
      <c r="H498" s="132">
        <f t="shared" si="198"/>
        <v>96.148705096073527</v>
      </c>
      <c r="I498" s="72"/>
    </row>
    <row r="499" spans="1:9">
      <c r="A499" s="139" t="s">
        <v>85</v>
      </c>
      <c r="B499" s="79" t="s">
        <v>211</v>
      </c>
      <c r="C499" s="136" t="s">
        <v>362</v>
      </c>
      <c r="D499" s="140" t="s">
        <v>86</v>
      </c>
      <c r="E499" s="140">
        <v>900100</v>
      </c>
      <c r="F499" s="137">
        <v>1197</v>
      </c>
      <c r="G499" s="137">
        <v>1150.9000000000001</v>
      </c>
      <c r="H499" s="132">
        <f t="shared" si="198"/>
        <v>96.148705096073527</v>
      </c>
      <c r="I499" s="72"/>
    </row>
    <row r="500" spans="1:9">
      <c r="A500" s="81" t="s">
        <v>429</v>
      </c>
      <c r="B500" s="82" t="s">
        <v>211</v>
      </c>
      <c r="C500" s="134" t="s">
        <v>144</v>
      </c>
      <c r="D500" s="140"/>
      <c r="E500" s="140"/>
      <c r="F500" s="131">
        <f>F501</f>
        <v>12500</v>
      </c>
      <c r="G500" s="131">
        <f>G501</f>
        <v>9407</v>
      </c>
      <c r="H500" s="132">
        <f t="shared" si="198"/>
        <v>75.256</v>
      </c>
      <c r="I500" s="72"/>
    </row>
    <row r="501" spans="1:9">
      <c r="A501" s="148" t="s">
        <v>641</v>
      </c>
      <c r="B501" s="82" t="s">
        <v>211</v>
      </c>
      <c r="C501" s="134" t="s">
        <v>364</v>
      </c>
      <c r="D501" s="140"/>
      <c r="E501" s="140"/>
      <c r="F501" s="131">
        <f>F502</f>
        <v>12500</v>
      </c>
      <c r="G501" s="131">
        <f t="shared" ref="G501:G504" si="214">G502</f>
        <v>9407</v>
      </c>
      <c r="H501" s="132">
        <f t="shared" si="198"/>
        <v>75.256</v>
      </c>
      <c r="I501" s="72"/>
    </row>
    <row r="502" spans="1:9" ht="39.6">
      <c r="A502" s="148" t="s">
        <v>642</v>
      </c>
      <c r="B502" s="82" t="s">
        <v>211</v>
      </c>
      <c r="C502" s="134" t="s">
        <v>413</v>
      </c>
      <c r="D502" s="140"/>
      <c r="E502" s="140"/>
      <c r="F502" s="131">
        <f>F503</f>
        <v>12500</v>
      </c>
      <c r="G502" s="131">
        <f t="shared" si="214"/>
        <v>9407</v>
      </c>
      <c r="H502" s="132">
        <f t="shared" si="198"/>
        <v>75.256</v>
      </c>
      <c r="I502" s="72"/>
    </row>
    <row r="503" spans="1:9">
      <c r="A503" s="174" t="s">
        <v>412</v>
      </c>
      <c r="B503" s="79" t="s">
        <v>211</v>
      </c>
      <c r="C503" s="136" t="s">
        <v>640</v>
      </c>
      <c r="D503" s="140"/>
      <c r="E503" s="140"/>
      <c r="F503" s="137">
        <f>F504</f>
        <v>12500</v>
      </c>
      <c r="G503" s="137">
        <f t="shared" si="214"/>
        <v>9407</v>
      </c>
      <c r="H503" s="132">
        <f t="shared" si="198"/>
        <v>75.256</v>
      </c>
      <c r="I503" s="72"/>
    </row>
    <row r="504" spans="1:9" ht="26.4">
      <c r="A504" s="139" t="s">
        <v>67</v>
      </c>
      <c r="B504" s="79" t="s">
        <v>211</v>
      </c>
      <c r="C504" s="136" t="s">
        <v>640</v>
      </c>
      <c r="D504" s="140" t="s">
        <v>68</v>
      </c>
      <c r="E504" s="84"/>
      <c r="F504" s="137">
        <f>F505</f>
        <v>12500</v>
      </c>
      <c r="G504" s="137">
        <f t="shared" si="214"/>
        <v>9407</v>
      </c>
      <c r="H504" s="132">
        <f t="shared" si="198"/>
        <v>75.256</v>
      </c>
      <c r="I504" s="72"/>
    </row>
    <row r="505" spans="1:9" ht="26.4">
      <c r="A505" s="174" t="s">
        <v>69</v>
      </c>
      <c r="B505" s="79" t="s">
        <v>211</v>
      </c>
      <c r="C505" s="136" t="s">
        <v>640</v>
      </c>
      <c r="D505" s="140" t="s">
        <v>70</v>
      </c>
      <c r="E505" s="140">
        <v>900100</v>
      </c>
      <c r="F505" s="137">
        <v>12500</v>
      </c>
      <c r="G505" s="137">
        <v>9407</v>
      </c>
      <c r="H505" s="132">
        <f t="shared" si="198"/>
        <v>75.256</v>
      </c>
      <c r="I505" s="72"/>
    </row>
    <row r="506" spans="1:9" ht="26.4">
      <c r="A506" s="122" t="s">
        <v>526</v>
      </c>
      <c r="B506" s="82" t="s">
        <v>211</v>
      </c>
      <c r="C506" s="134" t="s">
        <v>167</v>
      </c>
      <c r="D506" s="144"/>
      <c r="E506" s="144"/>
      <c r="F506" s="131">
        <f>F507</f>
        <v>25200</v>
      </c>
      <c r="G506" s="131">
        <f t="shared" ref="G506" si="215">G507</f>
        <v>18742.599999999999</v>
      </c>
      <c r="H506" s="132">
        <f t="shared" si="198"/>
        <v>74.37539682539682</v>
      </c>
      <c r="I506" s="72"/>
    </row>
    <row r="507" spans="1:9">
      <c r="A507" s="145" t="s">
        <v>674</v>
      </c>
      <c r="B507" s="82" t="s">
        <v>211</v>
      </c>
      <c r="C507" s="134" t="s">
        <v>353</v>
      </c>
      <c r="D507" s="140"/>
      <c r="E507" s="140"/>
      <c r="F507" s="131">
        <f>F508</f>
        <v>25200</v>
      </c>
      <c r="G507" s="131">
        <f t="shared" ref="G507" si="216">G508</f>
        <v>18742.599999999999</v>
      </c>
      <c r="H507" s="132">
        <f t="shared" si="198"/>
        <v>74.37539682539682</v>
      </c>
      <c r="I507" s="72"/>
    </row>
    <row r="508" spans="1:9" ht="26.4">
      <c r="A508" s="139" t="s">
        <v>352</v>
      </c>
      <c r="B508" s="79" t="s">
        <v>211</v>
      </c>
      <c r="C508" s="143" t="s">
        <v>354</v>
      </c>
      <c r="D508" s="140"/>
      <c r="E508" s="140"/>
      <c r="F508" s="137">
        <f>F509+F511+F513</f>
        <v>25200</v>
      </c>
      <c r="G508" s="137">
        <f t="shared" ref="G508" si="217">G509+G511+G513</f>
        <v>18742.599999999999</v>
      </c>
      <c r="H508" s="132">
        <f t="shared" si="198"/>
        <v>74.37539682539682</v>
      </c>
      <c r="I508" s="72"/>
    </row>
    <row r="509" spans="1:9" ht="39.6">
      <c r="A509" s="139" t="s">
        <v>62</v>
      </c>
      <c r="B509" s="79" t="s">
        <v>211</v>
      </c>
      <c r="C509" s="143" t="s">
        <v>354</v>
      </c>
      <c r="D509" s="140" t="s">
        <v>63</v>
      </c>
      <c r="E509" s="140"/>
      <c r="F509" s="137">
        <f>F510</f>
        <v>12715.2</v>
      </c>
      <c r="G509" s="137">
        <f t="shared" ref="G509" si="218">G510</f>
        <v>8540.1</v>
      </c>
      <c r="H509" s="132">
        <f t="shared" si="198"/>
        <v>67.164496036240081</v>
      </c>
      <c r="I509" s="72"/>
    </row>
    <row r="510" spans="1:9">
      <c r="A510" s="139" t="s">
        <v>81</v>
      </c>
      <c r="B510" s="79" t="s">
        <v>211</v>
      </c>
      <c r="C510" s="143" t="s">
        <v>354</v>
      </c>
      <c r="D510" s="140">
        <v>110</v>
      </c>
      <c r="E510" s="140">
        <v>900100</v>
      </c>
      <c r="F510" s="137">
        <v>12715.2</v>
      </c>
      <c r="G510" s="137">
        <v>8540.1</v>
      </c>
      <c r="H510" s="132">
        <f t="shared" si="198"/>
        <v>67.164496036240081</v>
      </c>
      <c r="I510" s="72"/>
    </row>
    <row r="511" spans="1:9" ht="26.4">
      <c r="A511" s="139" t="s">
        <v>67</v>
      </c>
      <c r="B511" s="82" t="s">
        <v>211</v>
      </c>
      <c r="C511" s="143" t="s">
        <v>354</v>
      </c>
      <c r="D511" s="140" t="s">
        <v>68</v>
      </c>
      <c r="E511" s="140"/>
      <c r="F511" s="137">
        <f>F512</f>
        <v>12384.8</v>
      </c>
      <c r="G511" s="137">
        <f t="shared" ref="G511" si="219">G512</f>
        <v>10102.5</v>
      </c>
      <c r="H511" s="132">
        <f t="shared" si="198"/>
        <v>81.571765389832706</v>
      </c>
      <c r="I511" s="72"/>
    </row>
    <row r="512" spans="1:9" ht="26.4">
      <c r="A512" s="139" t="s">
        <v>69</v>
      </c>
      <c r="B512" s="79" t="s">
        <v>211</v>
      </c>
      <c r="C512" s="143" t="s">
        <v>354</v>
      </c>
      <c r="D512" s="140" t="s">
        <v>70</v>
      </c>
      <c r="E512" s="140">
        <v>900100</v>
      </c>
      <c r="F512" s="137">
        <v>12384.8</v>
      </c>
      <c r="G512" s="137">
        <v>10102.5</v>
      </c>
      <c r="H512" s="132">
        <f t="shared" si="198"/>
        <v>81.571765389832706</v>
      </c>
      <c r="I512" s="72"/>
    </row>
    <row r="513" spans="1:9">
      <c r="A513" s="139" t="s">
        <v>72</v>
      </c>
      <c r="B513" s="79" t="s">
        <v>211</v>
      </c>
      <c r="C513" s="143" t="s">
        <v>354</v>
      </c>
      <c r="D513" s="140">
        <v>800</v>
      </c>
      <c r="E513" s="140"/>
      <c r="F513" s="137">
        <f>F514</f>
        <v>100</v>
      </c>
      <c r="G513" s="137">
        <f t="shared" ref="G513" si="220">G514</f>
        <v>100</v>
      </c>
      <c r="H513" s="132">
        <f t="shared" si="198"/>
        <v>100</v>
      </c>
      <c r="I513" s="72"/>
    </row>
    <row r="514" spans="1:9">
      <c r="A514" s="139" t="s">
        <v>74</v>
      </c>
      <c r="B514" s="79" t="s">
        <v>211</v>
      </c>
      <c r="C514" s="143" t="s">
        <v>354</v>
      </c>
      <c r="D514" s="140">
        <v>850</v>
      </c>
      <c r="E514" s="140">
        <v>900100</v>
      </c>
      <c r="F514" s="137">
        <v>100</v>
      </c>
      <c r="G514" s="137">
        <v>100</v>
      </c>
      <c r="H514" s="132">
        <f t="shared" si="198"/>
        <v>100</v>
      </c>
      <c r="I514" s="72"/>
    </row>
    <row r="515" spans="1:9" ht="26.4">
      <c r="A515" s="150" t="s">
        <v>534</v>
      </c>
      <c r="B515" s="82" t="s">
        <v>211</v>
      </c>
      <c r="C515" s="134" t="s">
        <v>143</v>
      </c>
      <c r="D515" s="140"/>
      <c r="E515" s="140"/>
      <c r="F515" s="131">
        <f>F516</f>
        <v>3607</v>
      </c>
      <c r="G515" s="131">
        <f t="shared" ref="G515:G516" si="221">G516</f>
        <v>0</v>
      </c>
      <c r="H515" s="132">
        <f t="shared" ref="H515:H578" si="222">G515/F515*100</f>
        <v>0</v>
      </c>
      <c r="I515" s="72"/>
    </row>
    <row r="516" spans="1:9">
      <c r="A516" s="150" t="s">
        <v>694</v>
      </c>
      <c r="B516" s="82" t="s">
        <v>211</v>
      </c>
      <c r="C516" s="134" t="s">
        <v>696</v>
      </c>
      <c r="D516" s="140"/>
      <c r="E516" s="140"/>
      <c r="F516" s="131">
        <f>F517</f>
        <v>3607</v>
      </c>
      <c r="G516" s="131">
        <f t="shared" si="221"/>
        <v>0</v>
      </c>
      <c r="H516" s="132">
        <f t="shared" si="222"/>
        <v>0</v>
      </c>
      <c r="I516" s="72"/>
    </row>
    <row r="517" spans="1:9" ht="51.75" customHeight="1">
      <c r="A517" s="150" t="s">
        <v>695</v>
      </c>
      <c r="B517" s="82" t="s">
        <v>211</v>
      </c>
      <c r="C517" s="154" t="s">
        <v>155</v>
      </c>
      <c r="D517" s="144"/>
      <c r="E517" s="144"/>
      <c r="F517" s="131">
        <f>F518</f>
        <v>3607</v>
      </c>
      <c r="G517" s="131">
        <f t="shared" ref="G517" si="223">G518</f>
        <v>0</v>
      </c>
      <c r="H517" s="132">
        <f t="shared" si="222"/>
        <v>0</v>
      </c>
      <c r="I517" s="72"/>
    </row>
    <row r="518" spans="1:9">
      <c r="A518" s="153" t="s">
        <v>851</v>
      </c>
      <c r="B518" s="79" t="s">
        <v>211</v>
      </c>
      <c r="C518" s="155" t="s">
        <v>850</v>
      </c>
      <c r="D518" s="140"/>
      <c r="E518" s="140"/>
      <c r="F518" s="137">
        <f>F520</f>
        <v>3607</v>
      </c>
      <c r="G518" s="137">
        <f t="shared" ref="G518" si="224">G520</f>
        <v>0</v>
      </c>
      <c r="H518" s="132">
        <f t="shared" si="222"/>
        <v>0</v>
      </c>
      <c r="I518" s="72"/>
    </row>
    <row r="519" spans="1:9" ht="26.4">
      <c r="A519" s="139" t="s">
        <v>83</v>
      </c>
      <c r="B519" s="79" t="s">
        <v>211</v>
      </c>
      <c r="C519" s="155" t="s">
        <v>850</v>
      </c>
      <c r="D519" s="140">
        <v>600</v>
      </c>
      <c r="E519" s="140"/>
      <c r="F519" s="137">
        <f>F520</f>
        <v>3607</v>
      </c>
      <c r="G519" s="137">
        <f t="shared" ref="G519" si="225">G520</f>
        <v>0</v>
      </c>
      <c r="H519" s="132">
        <f t="shared" si="222"/>
        <v>0</v>
      </c>
      <c r="I519" s="72"/>
    </row>
    <row r="520" spans="1:9">
      <c r="A520" s="139" t="s">
        <v>85</v>
      </c>
      <c r="B520" s="79" t="s">
        <v>211</v>
      </c>
      <c r="C520" s="155" t="s">
        <v>850</v>
      </c>
      <c r="D520" s="140">
        <v>610</v>
      </c>
      <c r="E520" s="140">
        <v>900100</v>
      </c>
      <c r="F520" s="137">
        <v>3607</v>
      </c>
      <c r="G520" s="137">
        <v>0</v>
      </c>
      <c r="H520" s="132">
        <f t="shared" si="222"/>
        <v>0</v>
      </c>
      <c r="I520" s="72"/>
    </row>
    <row r="521" spans="1:9" ht="26.4">
      <c r="A521" s="145" t="s">
        <v>308</v>
      </c>
      <c r="B521" s="82" t="s">
        <v>211</v>
      </c>
      <c r="C521" s="134" t="s">
        <v>309</v>
      </c>
      <c r="D521" s="144"/>
      <c r="E521" s="144"/>
      <c r="F521" s="131">
        <f>F522+F539</f>
        <v>589943.19999999995</v>
      </c>
      <c r="G521" s="131">
        <f>G522+G539</f>
        <v>334120.59999999992</v>
      </c>
      <c r="H521" s="132">
        <f t="shared" si="222"/>
        <v>56.636062590432424</v>
      </c>
      <c r="I521" s="72"/>
    </row>
    <row r="522" spans="1:9">
      <c r="A522" s="133" t="s">
        <v>310</v>
      </c>
      <c r="B522" s="82" t="s">
        <v>211</v>
      </c>
      <c r="C522" s="134" t="s">
        <v>311</v>
      </c>
      <c r="D522" s="144"/>
      <c r="E522" s="144"/>
      <c r="F522" s="131">
        <f>F534+F523</f>
        <v>155577</v>
      </c>
      <c r="G522" s="131">
        <f>G534+G523</f>
        <v>65542.8</v>
      </c>
      <c r="H522" s="132">
        <f t="shared" si="222"/>
        <v>42.128849380049758</v>
      </c>
      <c r="I522" s="72"/>
    </row>
    <row r="523" spans="1:9" ht="26.4">
      <c r="A523" s="141" t="s">
        <v>386</v>
      </c>
      <c r="B523" s="82" t="s">
        <v>211</v>
      </c>
      <c r="C523" s="134" t="s">
        <v>387</v>
      </c>
      <c r="D523" s="144"/>
      <c r="E523" s="144"/>
      <c r="F523" s="131">
        <f>F531+F527+F524</f>
        <v>41301.699999999997</v>
      </c>
      <c r="G523" s="131">
        <f t="shared" ref="G523" si="226">G531+G527+G524</f>
        <v>40241</v>
      </c>
      <c r="H523" s="132">
        <f t="shared" si="222"/>
        <v>97.431824840139754</v>
      </c>
      <c r="I523" s="72"/>
    </row>
    <row r="524" spans="1:9" ht="28.5" customHeight="1">
      <c r="A524" s="186" t="s">
        <v>780</v>
      </c>
      <c r="B524" s="79" t="s">
        <v>211</v>
      </c>
      <c r="C524" s="143" t="s">
        <v>781</v>
      </c>
      <c r="D524" s="140"/>
      <c r="E524" s="140"/>
      <c r="F524" s="137">
        <f>F525</f>
        <v>11821.5</v>
      </c>
      <c r="G524" s="137">
        <f t="shared" ref="G524:G525" si="227">G525</f>
        <v>11760</v>
      </c>
      <c r="H524" s="132">
        <f t="shared" si="222"/>
        <v>99.479761451592438</v>
      </c>
      <c r="I524" s="72"/>
    </row>
    <row r="525" spans="1:9" ht="26.4">
      <c r="A525" s="139" t="s">
        <v>67</v>
      </c>
      <c r="B525" s="79" t="s">
        <v>211</v>
      </c>
      <c r="C525" s="143" t="s">
        <v>781</v>
      </c>
      <c r="D525" s="140">
        <v>200</v>
      </c>
      <c r="E525" s="140"/>
      <c r="F525" s="137">
        <f>F526</f>
        <v>11821.5</v>
      </c>
      <c r="G525" s="137">
        <f t="shared" si="227"/>
        <v>11760</v>
      </c>
      <c r="H525" s="132">
        <f t="shared" si="222"/>
        <v>99.479761451592438</v>
      </c>
      <c r="I525" s="72"/>
    </row>
    <row r="526" spans="1:9" ht="26.4">
      <c r="A526" s="139" t="s">
        <v>69</v>
      </c>
      <c r="B526" s="79" t="s">
        <v>211</v>
      </c>
      <c r="C526" s="143" t="s">
        <v>781</v>
      </c>
      <c r="D526" s="140">
        <v>240</v>
      </c>
      <c r="E526" s="140">
        <v>900100</v>
      </c>
      <c r="F526" s="137">
        <v>11821.5</v>
      </c>
      <c r="G526" s="137">
        <v>11760</v>
      </c>
      <c r="H526" s="132">
        <f t="shared" si="222"/>
        <v>99.479761451592438</v>
      </c>
      <c r="I526" s="72"/>
    </row>
    <row r="527" spans="1:9" ht="26.4">
      <c r="A527" s="139" t="s">
        <v>719</v>
      </c>
      <c r="B527" s="79" t="s">
        <v>211</v>
      </c>
      <c r="C527" s="143" t="s">
        <v>720</v>
      </c>
      <c r="D527" s="140"/>
      <c r="E527" s="140"/>
      <c r="F527" s="137">
        <f>F528</f>
        <v>23810</v>
      </c>
      <c r="G527" s="137">
        <f t="shared" ref="G527" si="228">G528</f>
        <v>22810.799999999999</v>
      </c>
      <c r="H527" s="132">
        <f t="shared" si="222"/>
        <v>95.803443931121379</v>
      </c>
      <c r="I527" s="72"/>
    </row>
    <row r="528" spans="1:9" ht="26.4">
      <c r="A528" s="139" t="s">
        <v>67</v>
      </c>
      <c r="B528" s="79" t="s">
        <v>211</v>
      </c>
      <c r="C528" s="143" t="s">
        <v>720</v>
      </c>
      <c r="D528" s="140">
        <v>200</v>
      </c>
      <c r="E528" s="140"/>
      <c r="F528" s="137">
        <f>F529+F530</f>
        <v>23810</v>
      </c>
      <c r="G528" s="137">
        <f t="shared" ref="G528" si="229">G529+G530</f>
        <v>22810.799999999999</v>
      </c>
      <c r="H528" s="132">
        <f t="shared" si="222"/>
        <v>95.803443931121379</v>
      </c>
      <c r="I528" s="72"/>
    </row>
    <row r="529" spans="1:9" ht="26.4">
      <c r="A529" s="139" t="s">
        <v>69</v>
      </c>
      <c r="B529" s="79" t="s">
        <v>211</v>
      </c>
      <c r="C529" s="143" t="s">
        <v>720</v>
      </c>
      <c r="D529" s="140">
        <v>240</v>
      </c>
      <c r="E529" s="140">
        <v>900302</v>
      </c>
      <c r="F529" s="137">
        <v>7143</v>
      </c>
      <c r="G529" s="137">
        <v>6843.2</v>
      </c>
      <c r="H529" s="132">
        <f t="shared" si="222"/>
        <v>95.802883942321145</v>
      </c>
      <c r="I529" s="72"/>
    </row>
    <row r="530" spans="1:9" ht="26.4">
      <c r="A530" s="139" t="s">
        <v>69</v>
      </c>
      <c r="B530" s="79" t="s">
        <v>211</v>
      </c>
      <c r="C530" s="143" t="s">
        <v>720</v>
      </c>
      <c r="D530" s="140">
        <v>240</v>
      </c>
      <c r="E530" s="140">
        <v>900100</v>
      </c>
      <c r="F530" s="137">
        <v>16667</v>
      </c>
      <c r="G530" s="137">
        <v>15967.6</v>
      </c>
      <c r="H530" s="132">
        <f t="shared" si="222"/>
        <v>95.803683926321483</v>
      </c>
      <c r="I530" s="72"/>
    </row>
    <row r="531" spans="1:9" ht="39.6">
      <c r="A531" s="139" t="s">
        <v>418</v>
      </c>
      <c r="B531" s="79" t="s">
        <v>211</v>
      </c>
      <c r="C531" s="143" t="s">
        <v>417</v>
      </c>
      <c r="D531" s="140"/>
      <c r="E531" s="140"/>
      <c r="F531" s="137">
        <f>F532</f>
        <v>5670.2</v>
      </c>
      <c r="G531" s="137">
        <f t="shared" ref="G531:G532" si="230">G532</f>
        <v>5670.2</v>
      </c>
      <c r="H531" s="132">
        <f t="shared" si="222"/>
        <v>100</v>
      </c>
      <c r="I531" s="72"/>
    </row>
    <row r="532" spans="1:9" ht="26.4">
      <c r="A532" s="139" t="s">
        <v>67</v>
      </c>
      <c r="B532" s="79" t="s">
        <v>211</v>
      </c>
      <c r="C532" s="143" t="s">
        <v>417</v>
      </c>
      <c r="D532" s="140">
        <v>200</v>
      </c>
      <c r="E532" s="140"/>
      <c r="F532" s="137">
        <f>F533</f>
        <v>5670.2</v>
      </c>
      <c r="G532" s="137">
        <f t="shared" si="230"/>
        <v>5670.2</v>
      </c>
      <c r="H532" s="132">
        <f t="shared" si="222"/>
        <v>100</v>
      </c>
      <c r="I532" s="72"/>
    </row>
    <row r="533" spans="1:9" ht="26.4">
      <c r="A533" s="139" t="s">
        <v>69</v>
      </c>
      <c r="B533" s="79" t="s">
        <v>211</v>
      </c>
      <c r="C533" s="143" t="s">
        <v>417</v>
      </c>
      <c r="D533" s="140">
        <v>240</v>
      </c>
      <c r="E533" s="140">
        <v>900100</v>
      </c>
      <c r="F533" s="137">
        <v>5670.2</v>
      </c>
      <c r="G533" s="137">
        <v>5670.2</v>
      </c>
      <c r="H533" s="132">
        <f t="shared" si="222"/>
        <v>100</v>
      </c>
      <c r="I533" s="72"/>
    </row>
    <row r="534" spans="1:9">
      <c r="A534" s="145" t="s">
        <v>191</v>
      </c>
      <c r="B534" s="82" t="s">
        <v>211</v>
      </c>
      <c r="C534" s="134" t="s">
        <v>312</v>
      </c>
      <c r="D534" s="144"/>
      <c r="E534" s="144"/>
      <c r="F534" s="131">
        <f>F535</f>
        <v>114275.3</v>
      </c>
      <c r="G534" s="131">
        <f t="shared" ref="G534" si="231">G535</f>
        <v>25301.800000000003</v>
      </c>
      <c r="H534" s="132">
        <f t="shared" si="222"/>
        <v>22.141092607063818</v>
      </c>
      <c r="I534" s="72"/>
    </row>
    <row r="535" spans="1:9" ht="39.6">
      <c r="A535" s="139" t="s">
        <v>712</v>
      </c>
      <c r="B535" s="79" t="s">
        <v>211</v>
      </c>
      <c r="C535" s="136" t="s">
        <v>458</v>
      </c>
      <c r="D535" s="140"/>
      <c r="E535" s="140"/>
      <c r="F535" s="137">
        <f t="shared" ref="F535:G535" si="232">F536</f>
        <v>114275.3</v>
      </c>
      <c r="G535" s="137">
        <f t="shared" si="232"/>
        <v>25301.800000000003</v>
      </c>
      <c r="H535" s="132">
        <f t="shared" si="222"/>
        <v>22.141092607063818</v>
      </c>
      <c r="I535" s="72"/>
    </row>
    <row r="536" spans="1:9" ht="26.4">
      <c r="A536" s="139" t="s">
        <v>67</v>
      </c>
      <c r="B536" s="79" t="s">
        <v>211</v>
      </c>
      <c r="C536" s="136" t="s">
        <v>458</v>
      </c>
      <c r="D536" s="140">
        <v>200</v>
      </c>
      <c r="E536" s="140"/>
      <c r="F536" s="137">
        <f t="shared" ref="F536:G536" si="233">SUM(F537:F538)</f>
        <v>114275.3</v>
      </c>
      <c r="G536" s="137">
        <f t="shared" si="233"/>
        <v>25301.800000000003</v>
      </c>
      <c r="H536" s="132">
        <f t="shared" si="222"/>
        <v>22.141092607063818</v>
      </c>
      <c r="I536" s="72"/>
    </row>
    <row r="537" spans="1:9" ht="26.4">
      <c r="A537" s="139" t="s">
        <v>69</v>
      </c>
      <c r="B537" s="79" t="s">
        <v>211</v>
      </c>
      <c r="C537" s="136" t="s">
        <v>458</v>
      </c>
      <c r="D537" s="140">
        <v>240</v>
      </c>
      <c r="E537" s="140">
        <v>900302</v>
      </c>
      <c r="F537" s="137">
        <v>90277.5</v>
      </c>
      <c r="G537" s="137">
        <v>19988.400000000001</v>
      </c>
      <c r="H537" s="132">
        <f t="shared" si="222"/>
        <v>22.141065049430921</v>
      </c>
      <c r="I537" s="72"/>
    </row>
    <row r="538" spans="1:9" ht="26.4">
      <c r="A538" s="139" t="s">
        <v>69</v>
      </c>
      <c r="B538" s="79" t="s">
        <v>211</v>
      </c>
      <c r="C538" s="136" t="s">
        <v>458</v>
      </c>
      <c r="D538" s="140">
        <v>240</v>
      </c>
      <c r="E538" s="140">
        <v>900100</v>
      </c>
      <c r="F538" s="137">
        <v>23997.8</v>
      </c>
      <c r="G538" s="137">
        <v>5313.4</v>
      </c>
      <c r="H538" s="132">
        <f t="shared" si="222"/>
        <v>22.141196276325328</v>
      </c>
      <c r="I538" s="72"/>
    </row>
    <row r="539" spans="1:9" ht="26.4">
      <c r="A539" s="133" t="s">
        <v>406</v>
      </c>
      <c r="B539" s="82" t="s">
        <v>211</v>
      </c>
      <c r="C539" s="134" t="s">
        <v>313</v>
      </c>
      <c r="D539" s="144"/>
      <c r="E539" s="144"/>
      <c r="F539" s="131">
        <f>F540</f>
        <v>434366.2</v>
      </c>
      <c r="G539" s="131">
        <f t="shared" ref="G539" si="234">G540</f>
        <v>268577.79999999993</v>
      </c>
      <c r="H539" s="132">
        <f t="shared" si="222"/>
        <v>61.832113087988873</v>
      </c>
      <c r="I539" s="72"/>
    </row>
    <row r="540" spans="1:9" ht="26.4">
      <c r="A540" s="141" t="s">
        <v>708</v>
      </c>
      <c r="B540" s="82" t="s">
        <v>211</v>
      </c>
      <c r="C540" s="134" t="s">
        <v>314</v>
      </c>
      <c r="D540" s="144"/>
      <c r="E540" s="144"/>
      <c r="F540" s="131">
        <f>F544+F547+F550+F541+F554</f>
        <v>434366.2</v>
      </c>
      <c r="G540" s="131">
        <f>G544+G547+G550+G541+G554</f>
        <v>268577.79999999993</v>
      </c>
      <c r="H540" s="132">
        <f t="shared" si="222"/>
        <v>61.832113087988873</v>
      </c>
      <c r="I540" s="72"/>
    </row>
    <row r="541" spans="1:9">
      <c r="A541" s="164" t="s">
        <v>751</v>
      </c>
      <c r="B541" s="79" t="s">
        <v>211</v>
      </c>
      <c r="C541" s="136" t="s">
        <v>709</v>
      </c>
      <c r="D541" s="144"/>
      <c r="E541" s="144"/>
      <c r="F541" s="137">
        <f>F542</f>
        <v>3173.1</v>
      </c>
      <c r="G541" s="137">
        <f>G542</f>
        <v>3173.1</v>
      </c>
      <c r="H541" s="132">
        <f t="shared" si="222"/>
        <v>100</v>
      </c>
      <c r="I541" s="72"/>
    </row>
    <row r="542" spans="1:9" ht="26.4">
      <c r="A542" s="139" t="s">
        <v>83</v>
      </c>
      <c r="B542" s="79" t="s">
        <v>211</v>
      </c>
      <c r="C542" s="136" t="s">
        <v>709</v>
      </c>
      <c r="D542" s="140">
        <v>600</v>
      </c>
      <c r="E542" s="144"/>
      <c r="F542" s="137">
        <f>F543</f>
        <v>3173.1</v>
      </c>
      <c r="G542" s="137">
        <f t="shared" ref="G542" si="235">G543</f>
        <v>3173.1</v>
      </c>
      <c r="H542" s="132">
        <f t="shared" si="222"/>
        <v>100</v>
      </c>
      <c r="I542" s="72"/>
    </row>
    <row r="543" spans="1:9">
      <c r="A543" s="139" t="s">
        <v>96</v>
      </c>
      <c r="B543" s="79" t="s">
        <v>211</v>
      </c>
      <c r="C543" s="136" t="s">
        <v>709</v>
      </c>
      <c r="D543" s="140">
        <v>620</v>
      </c>
      <c r="E543" s="140">
        <v>900100</v>
      </c>
      <c r="F543" s="137">
        <v>3173.1</v>
      </c>
      <c r="G543" s="137">
        <v>3173.1</v>
      </c>
      <c r="H543" s="132">
        <f t="shared" si="222"/>
        <v>100</v>
      </c>
      <c r="I543" s="72"/>
    </row>
    <row r="544" spans="1:9">
      <c r="A544" s="164" t="s">
        <v>750</v>
      </c>
      <c r="B544" s="79" t="s">
        <v>211</v>
      </c>
      <c r="C544" s="136" t="s">
        <v>711</v>
      </c>
      <c r="D544" s="140"/>
      <c r="E544" s="140"/>
      <c r="F544" s="137">
        <f>F545</f>
        <v>49399.6</v>
      </c>
      <c r="G544" s="137">
        <f t="shared" ref="G544:G545" si="236">G545</f>
        <v>37915.599999999999</v>
      </c>
      <c r="H544" s="132">
        <f t="shared" si="222"/>
        <v>76.75284820120001</v>
      </c>
      <c r="I544" s="72"/>
    </row>
    <row r="545" spans="1:9" ht="26.4">
      <c r="A545" s="139" t="s">
        <v>67</v>
      </c>
      <c r="B545" s="79" t="s">
        <v>211</v>
      </c>
      <c r="C545" s="136" t="s">
        <v>711</v>
      </c>
      <c r="D545" s="140" t="s">
        <v>68</v>
      </c>
      <c r="E545" s="140"/>
      <c r="F545" s="137">
        <f>F546</f>
        <v>49399.6</v>
      </c>
      <c r="G545" s="137">
        <f t="shared" si="236"/>
        <v>37915.599999999999</v>
      </c>
      <c r="H545" s="132">
        <f t="shared" si="222"/>
        <v>76.75284820120001</v>
      </c>
      <c r="I545" s="72"/>
    </row>
    <row r="546" spans="1:9" ht="26.4">
      <c r="A546" s="139" t="s">
        <v>69</v>
      </c>
      <c r="B546" s="79" t="s">
        <v>211</v>
      </c>
      <c r="C546" s="136" t="s">
        <v>711</v>
      </c>
      <c r="D546" s="140" t="s">
        <v>70</v>
      </c>
      <c r="E546" s="140">
        <v>900100</v>
      </c>
      <c r="F546" s="137">
        <v>49399.6</v>
      </c>
      <c r="G546" s="137">
        <v>37915.599999999999</v>
      </c>
      <c r="H546" s="132">
        <f t="shared" si="222"/>
        <v>76.75284820120001</v>
      </c>
      <c r="I546" s="72"/>
    </row>
    <row r="547" spans="1:9">
      <c r="A547" s="139" t="s">
        <v>710</v>
      </c>
      <c r="B547" s="79" t="s">
        <v>211</v>
      </c>
      <c r="C547" s="136" t="s">
        <v>448</v>
      </c>
      <c r="D547" s="140"/>
      <c r="E547" s="140"/>
      <c r="F547" s="137">
        <f>F548</f>
        <v>120308.4</v>
      </c>
      <c r="G547" s="137">
        <f t="shared" ref="G547:G548" si="237">G548</f>
        <v>53945.2</v>
      </c>
      <c r="H547" s="132">
        <f t="shared" si="222"/>
        <v>44.839096854417484</v>
      </c>
      <c r="I547" s="72"/>
    </row>
    <row r="548" spans="1:9" ht="26.4">
      <c r="A548" s="139" t="s">
        <v>67</v>
      </c>
      <c r="B548" s="79" t="s">
        <v>211</v>
      </c>
      <c r="C548" s="136" t="s">
        <v>448</v>
      </c>
      <c r="D548" s="140" t="s">
        <v>68</v>
      </c>
      <c r="E548" s="140"/>
      <c r="F548" s="137">
        <f>F549</f>
        <v>120308.4</v>
      </c>
      <c r="G548" s="137">
        <f t="shared" si="237"/>
        <v>53945.2</v>
      </c>
      <c r="H548" s="132">
        <f t="shared" si="222"/>
        <v>44.839096854417484</v>
      </c>
      <c r="I548" s="72"/>
    </row>
    <row r="549" spans="1:9" ht="26.4">
      <c r="A549" s="139" t="s">
        <v>69</v>
      </c>
      <c r="B549" s="79" t="s">
        <v>211</v>
      </c>
      <c r="C549" s="136" t="s">
        <v>448</v>
      </c>
      <c r="D549" s="140" t="s">
        <v>70</v>
      </c>
      <c r="E549" s="140">
        <v>900100</v>
      </c>
      <c r="F549" s="137">
        <v>120308.4</v>
      </c>
      <c r="G549" s="137">
        <v>53945.2</v>
      </c>
      <c r="H549" s="132">
        <f t="shared" si="222"/>
        <v>44.839096854417484</v>
      </c>
      <c r="I549" s="72"/>
    </row>
    <row r="550" spans="1:9" ht="26.4">
      <c r="A550" s="164" t="s">
        <v>800</v>
      </c>
      <c r="B550" s="79" t="s">
        <v>211</v>
      </c>
      <c r="C550" s="136" t="s">
        <v>801</v>
      </c>
      <c r="D550" s="140"/>
      <c r="E550" s="140"/>
      <c r="F550" s="137">
        <f>F551</f>
        <v>258628.2</v>
      </c>
      <c r="G550" s="137">
        <f t="shared" ref="G550" si="238">G551</f>
        <v>170953.3</v>
      </c>
      <c r="H550" s="132">
        <f t="shared" si="222"/>
        <v>66.100023121995193</v>
      </c>
      <c r="I550" s="72"/>
    </row>
    <row r="551" spans="1:9" ht="26.4">
      <c r="A551" s="139" t="s">
        <v>83</v>
      </c>
      <c r="B551" s="79" t="s">
        <v>211</v>
      </c>
      <c r="C551" s="136" t="s">
        <v>801</v>
      </c>
      <c r="D551" s="140">
        <v>600</v>
      </c>
      <c r="E551" s="140"/>
      <c r="F551" s="137">
        <f>F552+F553</f>
        <v>258628.2</v>
      </c>
      <c r="G551" s="137">
        <f t="shared" ref="G551" si="239">G552+G553</f>
        <v>170953.3</v>
      </c>
      <c r="H551" s="132">
        <f t="shared" si="222"/>
        <v>66.100023121995193</v>
      </c>
      <c r="I551" s="72"/>
    </row>
    <row r="552" spans="1:9">
      <c r="A552" s="139" t="s">
        <v>85</v>
      </c>
      <c r="B552" s="79" t="s">
        <v>211</v>
      </c>
      <c r="C552" s="136" t="s">
        <v>801</v>
      </c>
      <c r="D552" s="140">
        <v>610</v>
      </c>
      <c r="E552" s="140">
        <v>900100</v>
      </c>
      <c r="F552" s="137">
        <v>225762.5</v>
      </c>
      <c r="G552" s="137">
        <v>139467</v>
      </c>
      <c r="H552" s="132">
        <f t="shared" si="222"/>
        <v>61.775981396378945</v>
      </c>
      <c r="I552" s="72"/>
    </row>
    <row r="553" spans="1:9">
      <c r="A553" s="139" t="s">
        <v>96</v>
      </c>
      <c r="B553" s="79" t="s">
        <v>211</v>
      </c>
      <c r="C553" s="136" t="s">
        <v>801</v>
      </c>
      <c r="D553" s="140">
        <v>620</v>
      </c>
      <c r="E553" s="140">
        <v>900100</v>
      </c>
      <c r="F553" s="163">
        <v>32865.699999999997</v>
      </c>
      <c r="G553" s="137">
        <v>31486.3</v>
      </c>
      <c r="H553" s="132">
        <f t="shared" si="222"/>
        <v>95.802919152794558</v>
      </c>
      <c r="I553" s="72"/>
    </row>
    <row r="554" spans="1:9">
      <c r="A554" s="135" t="s">
        <v>715</v>
      </c>
      <c r="B554" s="79" t="s">
        <v>211</v>
      </c>
      <c r="C554" s="136" t="s">
        <v>713</v>
      </c>
      <c r="D554" s="140"/>
      <c r="E554" s="140"/>
      <c r="F554" s="137">
        <f>F555</f>
        <v>2856.9</v>
      </c>
      <c r="G554" s="137">
        <f t="shared" ref="G554" si="240">G555</f>
        <v>2590.6</v>
      </c>
      <c r="H554" s="132">
        <f t="shared" si="222"/>
        <v>90.678707690153658</v>
      </c>
      <c r="I554" s="72"/>
    </row>
    <row r="555" spans="1:9" ht="26.4">
      <c r="A555" s="139" t="s">
        <v>67</v>
      </c>
      <c r="B555" s="79" t="s">
        <v>211</v>
      </c>
      <c r="C555" s="136" t="s">
        <v>713</v>
      </c>
      <c r="D555" s="140" t="s">
        <v>68</v>
      </c>
      <c r="E555" s="140"/>
      <c r="F555" s="137">
        <f>F556+F557</f>
        <v>2856.9</v>
      </c>
      <c r="G555" s="137">
        <f t="shared" ref="G555" si="241">G556+G557</f>
        <v>2590.6</v>
      </c>
      <c r="H555" s="132">
        <f t="shared" si="222"/>
        <v>90.678707690153658</v>
      </c>
      <c r="I555" s="72"/>
    </row>
    <row r="556" spans="1:9" ht="26.4">
      <c r="A556" s="139" t="s">
        <v>69</v>
      </c>
      <c r="B556" s="79" t="s">
        <v>211</v>
      </c>
      <c r="C556" s="136" t="s">
        <v>713</v>
      </c>
      <c r="D556" s="140" t="s">
        <v>70</v>
      </c>
      <c r="E556" s="140">
        <v>900302</v>
      </c>
      <c r="F556" s="163">
        <v>2256.9</v>
      </c>
      <c r="G556" s="137">
        <v>2046.6</v>
      </c>
      <c r="H556" s="132">
        <f t="shared" si="222"/>
        <v>90.681908812973546</v>
      </c>
      <c r="I556" s="72"/>
    </row>
    <row r="557" spans="1:9" ht="26.4">
      <c r="A557" s="139" t="s">
        <v>69</v>
      </c>
      <c r="B557" s="79" t="s">
        <v>211</v>
      </c>
      <c r="C557" s="136" t="s">
        <v>713</v>
      </c>
      <c r="D557" s="140" t="s">
        <v>70</v>
      </c>
      <c r="E557" s="140">
        <v>900100</v>
      </c>
      <c r="F557" s="163">
        <v>600</v>
      </c>
      <c r="G557" s="137">
        <v>544</v>
      </c>
      <c r="H557" s="132">
        <f t="shared" si="222"/>
        <v>90.666666666666657</v>
      </c>
      <c r="I557" s="72"/>
    </row>
    <row r="558" spans="1:9">
      <c r="A558" s="145" t="s">
        <v>192</v>
      </c>
      <c r="B558" s="82" t="s">
        <v>211</v>
      </c>
      <c r="C558" s="134" t="s">
        <v>145</v>
      </c>
      <c r="D558" s="140"/>
      <c r="E558" s="140"/>
      <c r="F558" s="207">
        <f>F559</f>
        <v>5085.8</v>
      </c>
      <c r="G558" s="207">
        <f t="shared" ref="G558" si="242">G559</f>
        <v>5085.8</v>
      </c>
      <c r="H558" s="132">
        <f t="shared" si="222"/>
        <v>100</v>
      </c>
      <c r="I558" s="72"/>
    </row>
    <row r="559" spans="1:9">
      <c r="A559" s="139" t="s">
        <v>796</v>
      </c>
      <c r="B559" s="79" t="s">
        <v>211</v>
      </c>
      <c r="C559" s="136" t="s">
        <v>795</v>
      </c>
      <c r="D559" s="140"/>
      <c r="E559" s="140"/>
      <c r="F559" s="137">
        <f>F560</f>
        <v>5085.8</v>
      </c>
      <c r="G559" s="137">
        <f t="shared" ref="G559" si="243">G560</f>
        <v>5085.8</v>
      </c>
      <c r="H559" s="132">
        <f t="shared" si="222"/>
        <v>100</v>
      </c>
      <c r="I559" s="72"/>
    </row>
    <row r="560" spans="1:9">
      <c r="A560" s="139" t="s">
        <v>72</v>
      </c>
      <c r="B560" s="79" t="s">
        <v>211</v>
      </c>
      <c r="C560" s="136" t="s">
        <v>795</v>
      </c>
      <c r="D560" s="140" t="s">
        <v>73</v>
      </c>
      <c r="E560" s="140"/>
      <c r="F560" s="137">
        <f>F561</f>
        <v>5085.8</v>
      </c>
      <c r="G560" s="137">
        <f t="shared" ref="G560" si="244">G561</f>
        <v>5085.8</v>
      </c>
      <c r="H560" s="132">
        <f t="shared" si="222"/>
        <v>100</v>
      </c>
      <c r="I560" s="72"/>
    </row>
    <row r="561" spans="1:10">
      <c r="A561" s="139" t="s">
        <v>797</v>
      </c>
      <c r="B561" s="79" t="s">
        <v>211</v>
      </c>
      <c r="C561" s="136" t="s">
        <v>795</v>
      </c>
      <c r="D561" s="140">
        <v>830</v>
      </c>
      <c r="E561" s="140">
        <v>900100</v>
      </c>
      <c r="F561" s="208">
        <v>5085.8</v>
      </c>
      <c r="G561" s="208">
        <v>5085.8</v>
      </c>
      <c r="H561" s="132">
        <f t="shared" si="222"/>
        <v>100</v>
      </c>
      <c r="I561" s="211"/>
      <c r="J561" s="212"/>
    </row>
    <row r="562" spans="1:10">
      <c r="A562" s="106" t="s">
        <v>107</v>
      </c>
      <c r="B562" s="82" t="s">
        <v>363</v>
      </c>
      <c r="C562" s="177"/>
      <c r="D562" s="177"/>
      <c r="E562" s="177"/>
      <c r="F562" s="131">
        <f>F563</f>
        <v>5986.7</v>
      </c>
      <c r="G562" s="131">
        <f>G563</f>
        <v>2454.1000000000004</v>
      </c>
      <c r="H562" s="132">
        <f t="shared" si="222"/>
        <v>40.992533449145611</v>
      </c>
      <c r="I562" s="72"/>
    </row>
    <row r="563" spans="1:10">
      <c r="A563" s="187" t="s">
        <v>108</v>
      </c>
      <c r="B563" s="82" t="s">
        <v>212</v>
      </c>
      <c r="C563" s="177"/>
      <c r="D563" s="177"/>
      <c r="E563" s="177"/>
      <c r="F563" s="131">
        <f t="shared" ref="F563:G570" si="245">F564</f>
        <v>5986.7</v>
      </c>
      <c r="G563" s="131">
        <f t="shared" si="245"/>
        <v>2454.1000000000004</v>
      </c>
      <c r="H563" s="132">
        <f t="shared" si="222"/>
        <v>40.992533449145611</v>
      </c>
      <c r="I563" s="72"/>
    </row>
    <row r="564" spans="1:10">
      <c r="A564" s="81" t="s">
        <v>429</v>
      </c>
      <c r="B564" s="82" t="s">
        <v>212</v>
      </c>
      <c r="C564" s="134" t="s">
        <v>144</v>
      </c>
      <c r="D564" s="177"/>
      <c r="E564" s="177"/>
      <c r="F564" s="131">
        <f>F570+F565</f>
        <v>5986.7</v>
      </c>
      <c r="G564" s="131">
        <f t="shared" ref="G564" si="246">G570+G565</f>
        <v>2454.1000000000004</v>
      </c>
      <c r="H564" s="132">
        <f t="shared" si="222"/>
        <v>40.992533449145611</v>
      </c>
      <c r="I564" s="72"/>
    </row>
    <row r="565" spans="1:10">
      <c r="A565" s="145" t="s">
        <v>639</v>
      </c>
      <c r="B565" s="82" t="s">
        <v>212</v>
      </c>
      <c r="C565" s="134" t="s">
        <v>452</v>
      </c>
      <c r="D565" s="140"/>
      <c r="E565" s="140"/>
      <c r="F565" s="131">
        <f>F566</f>
        <v>132.69999999999999</v>
      </c>
      <c r="G565" s="131">
        <f t="shared" ref="G565" si="247">G566</f>
        <v>110</v>
      </c>
      <c r="H565" s="132">
        <f t="shared" si="222"/>
        <v>82.893745290128123</v>
      </c>
      <c r="I565" s="72"/>
    </row>
    <row r="566" spans="1:10" ht="26.4">
      <c r="A566" s="145" t="s">
        <v>451</v>
      </c>
      <c r="B566" s="82" t="s">
        <v>212</v>
      </c>
      <c r="C566" s="134" t="s">
        <v>453</v>
      </c>
      <c r="D566" s="144"/>
      <c r="E566" s="144"/>
      <c r="F566" s="131">
        <f>F567</f>
        <v>132.69999999999999</v>
      </c>
      <c r="G566" s="131">
        <f t="shared" ref="G566:G568" si="248">G567</f>
        <v>110</v>
      </c>
      <c r="H566" s="132">
        <f t="shared" si="222"/>
        <v>82.893745290128123</v>
      </c>
      <c r="I566" s="72"/>
    </row>
    <row r="567" spans="1:10" ht="66">
      <c r="A567" s="205" t="s">
        <v>847</v>
      </c>
      <c r="B567" s="79" t="s">
        <v>212</v>
      </c>
      <c r="C567" s="136" t="s">
        <v>638</v>
      </c>
      <c r="D567" s="140"/>
      <c r="E567" s="140"/>
      <c r="F567" s="137">
        <f>F568</f>
        <v>132.69999999999999</v>
      </c>
      <c r="G567" s="137">
        <f t="shared" si="248"/>
        <v>110</v>
      </c>
      <c r="H567" s="132">
        <f t="shared" si="222"/>
        <v>82.893745290128123</v>
      </c>
      <c r="I567" s="72"/>
    </row>
    <row r="568" spans="1:10" ht="26.4">
      <c r="A568" s="139" t="s">
        <v>67</v>
      </c>
      <c r="B568" s="79" t="s">
        <v>212</v>
      </c>
      <c r="C568" s="136" t="s">
        <v>638</v>
      </c>
      <c r="D568" s="140">
        <v>200</v>
      </c>
      <c r="E568" s="140"/>
      <c r="F568" s="137">
        <f>F569</f>
        <v>132.69999999999999</v>
      </c>
      <c r="G568" s="137">
        <f t="shared" si="248"/>
        <v>110</v>
      </c>
      <c r="H568" s="132">
        <f t="shared" si="222"/>
        <v>82.893745290128123</v>
      </c>
      <c r="I568" s="72"/>
    </row>
    <row r="569" spans="1:10" ht="26.4">
      <c r="A569" s="174" t="s">
        <v>69</v>
      </c>
      <c r="B569" s="79" t="s">
        <v>212</v>
      </c>
      <c r="C569" s="136" t="s">
        <v>638</v>
      </c>
      <c r="D569" s="140">
        <v>240</v>
      </c>
      <c r="E569" s="140">
        <v>900303</v>
      </c>
      <c r="F569" s="137">
        <v>132.69999999999999</v>
      </c>
      <c r="G569" s="137">
        <v>110</v>
      </c>
      <c r="H569" s="132">
        <f t="shared" si="222"/>
        <v>82.893745290128123</v>
      </c>
      <c r="I569" s="72"/>
    </row>
    <row r="570" spans="1:10">
      <c r="A570" s="148" t="s">
        <v>641</v>
      </c>
      <c r="B570" s="82" t="s">
        <v>212</v>
      </c>
      <c r="C570" s="134" t="s">
        <v>364</v>
      </c>
      <c r="D570" s="144"/>
      <c r="E570" s="144"/>
      <c r="F570" s="131">
        <f>F571</f>
        <v>5854</v>
      </c>
      <c r="G570" s="131">
        <f t="shared" si="245"/>
        <v>2344.1000000000004</v>
      </c>
      <c r="H570" s="132">
        <f t="shared" si="222"/>
        <v>40.042705842159215</v>
      </c>
      <c r="I570" s="74" t="e">
        <f>#REF!+I571</f>
        <v>#REF!</v>
      </c>
    </row>
    <row r="571" spans="1:10" ht="34.5" customHeight="1">
      <c r="A571" s="188" t="s">
        <v>643</v>
      </c>
      <c r="B571" s="82" t="s">
        <v>212</v>
      </c>
      <c r="C571" s="134" t="s">
        <v>644</v>
      </c>
      <c r="D571" s="140"/>
      <c r="E571" s="140"/>
      <c r="F571" s="137">
        <f>F572+F575+F578</f>
        <v>5854</v>
      </c>
      <c r="G571" s="137">
        <f t="shared" ref="G571:I571" si="249">G572+G575+G578</f>
        <v>2344.1000000000004</v>
      </c>
      <c r="H571" s="132">
        <f t="shared" si="222"/>
        <v>40.042705842159215</v>
      </c>
      <c r="I571" s="119">
        <f t="shared" si="249"/>
        <v>0</v>
      </c>
    </row>
    <row r="572" spans="1:10" ht="26.4">
      <c r="A572" s="174" t="s">
        <v>749</v>
      </c>
      <c r="B572" s="79" t="s">
        <v>212</v>
      </c>
      <c r="C572" s="136" t="s">
        <v>645</v>
      </c>
      <c r="D572" s="140"/>
      <c r="E572" s="140"/>
      <c r="F572" s="137">
        <f>F573</f>
        <v>1100</v>
      </c>
      <c r="G572" s="137">
        <f t="shared" ref="G572:G579" si="250">G573</f>
        <v>302.10000000000002</v>
      </c>
      <c r="H572" s="132">
        <f t="shared" si="222"/>
        <v>27.463636363636368</v>
      </c>
      <c r="I572" s="72"/>
    </row>
    <row r="573" spans="1:10" ht="26.4">
      <c r="A573" s="139" t="s">
        <v>67</v>
      </c>
      <c r="B573" s="79" t="s">
        <v>212</v>
      </c>
      <c r="C573" s="136" t="s">
        <v>645</v>
      </c>
      <c r="D573" s="140" t="s">
        <v>68</v>
      </c>
      <c r="E573" s="140"/>
      <c r="F573" s="137">
        <f>F574</f>
        <v>1100</v>
      </c>
      <c r="G573" s="137">
        <f t="shared" si="250"/>
        <v>302.10000000000002</v>
      </c>
      <c r="H573" s="132">
        <f t="shared" si="222"/>
        <v>27.463636363636368</v>
      </c>
      <c r="I573" s="72"/>
    </row>
    <row r="574" spans="1:10" ht="26.4">
      <c r="A574" s="174" t="s">
        <v>69</v>
      </c>
      <c r="B574" s="79" t="s">
        <v>212</v>
      </c>
      <c r="C574" s="136" t="s">
        <v>645</v>
      </c>
      <c r="D574" s="140" t="s">
        <v>70</v>
      </c>
      <c r="E574" s="140">
        <v>900100</v>
      </c>
      <c r="F574" s="137">
        <v>1100</v>
      </c>
      <c r="G574" s="137">
        <v>302.10000000000002</v>
      </c>
      <c r="H574" s="132">
        <f t="shared" si="222"/>
        <v>27.463636363636368</v>
      </c>
      <c r="I574" s="72"/>
    </row>
    <row r="575" spans="1:10" ht="52.8">
      <c r="A575" s="174" t="s">
        <v>648</v>
      </c>
      <c r="B575" s="79" t="s">
        <v>212</v>
      </c>
      <c r="C575" s="136" t="s">
        <v>646</v>
      </c>
      <c r="D575" s="140"/>
      <c r="E575" s="140"/>
      <c r="F575" s="137">
        <f>F576</f>
        <v>2218.4</v>
      </c>
      <c r="G575" s="137">
        <f t="shared" si="250"/>
        <v>1109.2</v>
      </c>
      <c r="H575" s="132">
        <f t="shared" si="222"/>
        <v>50</v>
      </c>
      <c r="I575" s="72"/>
    </row>
    <row r="576" spans="1:10" ht="26.4">
      <c r="A576" s="139" t="s">
        <v>67</v>
      </c>
      <c r="B576" s="79" t="s">
        <v>212</v>
      </c>
      <c r="C576" s="136" t="s">
        <v>646</v>
      </c>
      <c r="D576" s="140" t="s">
        <v>68</v>
      </c>
      <c r="E576" s="140"/>
      <c r="F576" s="137">
        <f>F577</f>
        <v>2218.4</v>
      </c>
      <c r="G576" s="137">
        <f t="shared" si="250"/>
        <v>1109.2</v>
      </c>
      <c r="H576" s="132">
        <f t="shared" si="222"/>
        <v>50</v>
      </c>
      <c r="I576" s="72"/>
    </row>
    <row r="577" spans="1:9" ht="26.4">
      <c r="A577" s="174" t="s">
        <v>69</v>
      </c>
      <c r="B577" s="79" t="s">
        <v>212</v>
      </c>
      <c r="C577" s="136" t="s">
        <v>646</v>
      </c>
      <c r="D577" s="140" t="s">
        <v>70</v>
      </c>
      <c r="E577" s="140">
        <v>900100</v>
      </c>
      <c r="F577" s="137">
        <v>2218.4</v>
      </c>
      <c r="G577" s="137">
        <v>1109.2</v>
      </c>
      <c r="H577" s="132">
        <f t="shared" si="222"/>
        <v>50</v>
      </c>
      <c r="I577" s="72"/>
    </row>
    <row r="578" spans="1:9" ht="39.6">
      <c r="A578" s="174" t="s">
        <v>649</v>
      </c>
      <c r="B578" s="79" t="s">
        <v>212</v>
      </c>
      <c r="C578" s="136" t="s">
        <v>647</v>
      </c>
      <c r="D578" s="140"/>
      <c r="E578" s="140"/>
      <c r="F578" s="137">
        <f>F579</f>
        <v>2535.6</v>
      </c>
      <c r="G578" s="137">
        <f t="shared" si="250"/>
        <v>932.8</v>
      </c>
      <c r="H578" s="132">
        <f t="shared" si="222"/>
        <v>36.788136930115165</v>
      </c>
      <c r="I578" s="72"/>
    </row>
    <row r="579" spans="1:9" ht="26.4">
      <c r="A579" s="139" t="s">
        <v>67</v>
      </c>
      <c r="B579" s="79" t="s">
        <v>212</v>
      </c>
      <c r="C579" s="136" t="s">
        <v>647</v>
      </c>
      <c r="D579" s="140" t="s">
        <v>68</v>
      </c>
      <c r="E579" s="140"/>
      <c r="F579" s="137">
        <f>F580</f>
        <v>2535.6</v>
      </c>
      <c r="G579" s="137">
        <f t="shared" si="250"/>
        <v>932.8</v>
      </c>
      <c r="H579" s="132">
        <f t="shared" ref="H579:H642" si="251">G579/F579*100</f>
        <v>36.788136930115165</v>
      </c>
      <c r="I579" s="72"/>
    </row>
    <row r="580" spans="1:9" ht="26.4">
      <c r="A580" s="174" t="s">
        <v>69</v>
      </c>
      <c r="B580" s="79" t="s">
        <v>212</v>
      </c>
      <c r="C580" s="136" t="s">
        <v>647</v>
      </c>
      <c r="D580" s="140" t="s">
        <v>70</v>
      </c>
      <c r="E580" s="140">
        <v>900100</v>
      </c>
      <c r="F580" s="137">
        <v>2535.6</v>
      </c>
      <c r="G580" s="137">
        <v>932.8</v>
      </c>
      <c r="H580" s="132">
        <f t="shared" si="251"/>
        <v>36.788136930115165</v>
      </c>
      <c r="I580" s="72"/>
    </row>
    <row r="581" spans="1:9">
      <c r="A581" s="94" t="s">
        <v>109</v>
      </c>
      <c r="B581" s="95" t="s">
        <v>365</v>
      </c>
      <c r="C581" s="96"/>
      <c r="D581" s="96"/>
      <c r="E581" s="96"/>
      <c r="F581" s="131">
        <f>F582+F637+F769+F825+F837</f>
        <v>1970112.6</v>
      </c>
      <c r="G581" s="131">
        <f>G582+G637+G769+G825+G837</f>
        <v>1179112.1000000001</v>
      </c>
      <c r="H581" s="132">
        <f t="shared" si="251"/>
        <v>59.849985224194803</v>
      </c>
      <c r="I581" s="72"/>
    </row>
    <row r="582" spans="1:9">
      <c r="A582" s="97" t="s">
        <v>110</v>
      </c>
      <c r="B582" s="82" t="s">
        <v>213</v>
      </c>
      <c r="C582" s="98"/>
      <c r="D582" s="98"/>
      <c r="E582" s="98"/>
      <c r="F582" s="131">
        <f>F583+F619+F625</f>
        <v>506440.99999999994</v>
      </c>
      <c r="G582" s="131">
        <f>G583+G619+G625</f>
        <v>329991.8</v>
      </c>
      <c r="H582" s="132">
        <f t="shared" si="251"/>
        <v>65.158981993953887</v>
      </c>
      <c r="I582" s="72"/>
    </row>
    <row r="583" spans="1:9">
      <c r="A583" s="99" t="s">
        <v>340</v>
      </c>
      <c r="B583" s="82" t="s">
        <v>213</v>
      </c>
      <c r="C583" s="134" t="s">
        <v>184</v>
      </c>
      <c r="D583" s="100"/>
      <c r="E583" s="100"/>
      <c r="F583" s="131">
        <f>F584</f>
        <v>505624.69999999995</v>
      </c>
      <c r="G583" s="131">
        <f>G584</f>
        <v>329312</v>
      </c>
      <c r="H583" s="132">
        <f t="shared" si="251"/>
        <v>65.129729619617081</v>
      </c>
      <c r="I583" s="72"/>
    </row>
    <row r="584" spans="1:9">
      <c r="A584" s="110" t="s">
        <v>112</v>
      </c>
      <c r="B584" s="82" t="s">
        <v>213</v>
      </c>
      <c r="C584" s="134" t="s">
        <v>185</v>
      </c>
      <c r="D584" s="88"/>
      <c r="E584" s="88"/>
      <c r="F584" s="131">
        <f>F585+F614</f>
        <v>505624.69999999995</v>
      </c>
      <c r="G584" s="131">
        <f>G585+G614</f>
        <v>329312</v>
      </c>
      <c r="H584" s="132">
        <f t="shared" si="251"/>
        <v>65.129729619617081</v>
      </c>
      <c r="I584" s="72"/>
    </row>
    <row r="585" spans="1:9" ht="26.4">
      <c r="A585" s="148" t="s">
        <v>511</v>
      </c>
      <c r="B585" s="82" t="s">
        <v>213</v>
      </c>
      <c r="C585" s="134" t="s">
        <v>514</v>
      </c>
      <c r="D585" s="89"/>
      <c r="E585" s="89"/>
      <c r="F585" s="131">
        <f>F586+F590+F594+F598+F601+F605+F608</f>
        <v>504968.69999999995</v>
      </c>
      <c r="G585" s="131">
        <f>G586+G590+G594+G598+G601+G605+G608</f>
        <v>328727.5</v>
      </c>
      <c r="H585" s="132">
        <f t="shared" si="251"/>
        <v>65.098589278899865</v>
      </c>
      <c r="I585" s="72"/>
    </row>
    <row r="586" spans="1:9" ht="26.4">
      <c r="A586" s="172" t="s">
        <v>341</v>
      </c>
      <c r="B586" s="79" t="s">
        <v>213</v>
      </c>
      <c r="C586" s="136" t="s">
        <v>515</v>
      </c>
      <c r="D586" s="93"/>
      <c r="E586" s="93"/>
      <c r="F586" s="137">
        <f>F587</f>
        <v>77112.400000000009</v>
      </c>
      <c r="G586" s="137">
        <f t="shared" ref="G586" si="252">G587</f>
        <v>57631.700000000004</v>
      </c>
      <c r="H586" s="132">
        <f t="shared" si="251"/>
        <v>74.73726663934724</v>
      </c>
      <c r="I586" s="72"/>
    </row>
    <row r="587" spans="1:9" ht="26.4">
      <c r="A587" s="139" t="s">
        <v>83</v>
      </c>
      <c r="B587" s="79" t="s">
        <v>213</v>
      </c>
      <c r="C587" s="136" t="s">
        <v>515</v>
      </c>
      <c r="D587" s="140" t="s">
        <v>84</v>
      </c>
      <c r="E587" s="93"/>
      <c r="F587" s="137">
        <f>SUM(F588:F589)</f>
        <v>77112.400000000009</v>
      </c>
      <c r="G587" s="137">
        <f>SUM(G588:G589)</f>
        <v>57631.700000000004</v>
      </c>
      <c r="H587" s="132">
        <f t="shared" si="251"/>
        <v>74.73726663934724</v>
      </c>
      <c r="I587" s="72"/>
    </row>
    <row r="588" spans="1:9">
      <c r="A588" s="139" t="s">
        <v>85</v>
      </c>
      <c r="B588" s="79" t="s">
        <v>213</v>
      </c>
      <c r="C588" s="136" t="s">
        <v>515</v>
      </c>
      <c r="D588" s="140" t="s">
        <v>86</v>
      </c>
      <c r="E588" s="151" t="s">
        <v>235</v>
      </c>
      <c r="F588" s="137">
        <v>62670.8</v>
      </c>
      <c r="G588" s="137">
        <v>46312.3</v>
      </c>
      <c r="H588" s="132">
        <f t="shared" si="251"/>
        <v>73.897732277232777</v>
      </c>
      <c r="I588" s="72"/>
    </row>
    <row r="589" spans="1:9">
      <c r="A589" s="139" t="s">
        <v>96</v>
      </c>
      <c r="B589" s="79" t="s">
        <v>213</v>
      </c>
      <c r="C589" s="136" t="s">
        <v>515</v>
      </c>
      <c r="D589" s="93">
        <v>620</v>
      </c>
      <c r="E589" s="151" t="s">
        <v>235</v>
      </c>
      <c r="F589" s="137">
        <v>14441.6</v>
      </c>
      <c r="G589" s="137">
        <v>11319.4</v>
      </c>
      <c r="H589" s="132">
        <f t="shared" si="251"/>
        <v>78.380511854642137</v>
      </c>
      <c r="I589" s="72"/>
    </row>
    <row r="590" spans="1:9" ht="52.8">
      <c r="A590" s="172" t="s">
        <v>512</v>
      </c>
      <c r="B590" s="79" t="s">
        <v>213</v>
      </c>
      <c r="C590" s="136" t="s">
        <v>516</v>
      </c>
      <c r="D590" s="93"/>
      <c r="E590" s="93"/>
      <c r="F590" s="137">
        <f>F591</f>
        <v>3908.2999999999997</v>
      </c>
      <c r="G590" s="137">
        <f t="shared" ref="G590" si="253">G591</f>
        <v>3206.9</v>
      </c>
      <c r="H590" s="132">
        <f t="shared" si="251"/>
        <v>82.053578282117556</v>
      </c>
      <c r="I590" s="72"/>
    </row>
    <row r="591" spans="1:9" ht="26.4">
      <c r="A591" s="139" t="s">
        <v>83</v>
      </c>
      <c r="B591" s="79" t="s">
        <v>213</v>
      </c>
      <c r="C591" s="136" t="s">
        <v>516</v>
      </c>
      <c r="D591" s="140" t="s">
        <v>84</v>
      </c>
      <c r="E591" s="93"/>
      <c r="F591" s="137">
        <f>SUM(F593+F592)</f>
        <v>3908.2999999999997</v>
      </c>
      <c r="G591" s="137">
        <f t="shared" ref="G591" si="254">SUM(G593+G592)</f>
        <v>3206.9</v>
      </c>
      <c r="H591" s="132">
        <f t="shared" si="251"/>
        <v>82.053578282117556</v>
      </c>
      <c r="I591" s="72"/>
    </row>
    <row r="592" spans="1:9">
      <c r="A592" s="139" t="s">
        <v>85</v>
      </c>
      <c r="B592" s="79" t="s">
        <v>213</v>
      </c>
      <c r="C592" s="136" t="s">
        <v>516</v>
      </c>
      <c r="D592" s="140" t="s">
        <v>86</v>
      </c>
      <c r="E592" s="151" t="s">
        <v>235</v>
      </c>
      <c r="F592" s="137">
        <v>1141.0999999999999</v>
      </c>
      <c r="G592" s="137">
        <v>992.1</v>
      </c>
      <c r="H592" s="132">
        <f t="shared" si="251"/>
        <v>86.942423976864433</v>
      </c>
      <c r="I592" s="72"/>
    </row>
    <row r="593" spans="1:9">
      <c r="A593" s="139" t="s">
        <v>96</v>
      </c>
      <c r="B593" s="79" t="s">
        <v>213</v>
      </c>
      <c r="C593" s="136" t="s">
        <v>516</v>
      </c>
      <c r="D593" s="93">
        <v>620</v>
      </c>
      <c r="E593" s="151" t="s">
        <v>235</v>
      </c>
      <c r="F593" s="137">
        <v>2767.2</v>
      </c>
      <c r="G593" s="137">
        <v>2214.8000000000002</v>
      </c>
      <c r="H593" s="132">
        <f t="shared" si="251"/>
        <v>80.037583116507676</v>
      </c>
      <c r="I593" s="72"/>
    </row>
    <row r="594" spans="1:9" ht="39.6">
      <c r="A594" s="172" t="s">
        <v>513</v>
      </c>
      <c r="B594" s="79" t="s">
        <v>213</v>
      </c>
      <c r="C594" s="136" t="s">
        <v>517</v>
      </c>
      <c r="D594" s="93"/>
      <c r="E594" s="93"/>
      <c r="F594" s="137">
        <f>F595</f>
        <v>17174</v>
      </c>
      <c r="G594" s="137">
        <f t="shared" ref="G594" si="255">G595</f>
        <v>12685.5</v>
      </c>
      <c r="H594" s="132">
        <f t="shared" si="251"/>
        <v>73.864562711074882</v>
      </c>
      <c r="I594" s="72"/>
    </row>
    <row r="595" spans="1:9" ht="26.4">
      <c r="A595" s="139" t="s">
        <v>83</v>
      </c>
      <c r="B595" s="79" t="s">
        <v>213</v>
      </c>
      <c r="C595" s="136" t="s">
        <v>517</v>
      </c>
      <c r="D595" s="140" t="s">
        <v>84</v>
      </c>
      <c r="E595" s="93"/>
      <c r="F595" s="137">
        <f>F596+F597</f>
        <v>17174</v>
      </c>
      <c r="G595" s="137">
        <f t="shared" ref="G595" si="256">G596+G597</f>
        <v>12685.5</v>
      </c>
      <c r="H595" s="132">
        <f t="shared" si="251"/>
        <v>73.864562711074882</v>
      </c>
      <c r="I595" s="72"/>
    </row>
    <row r="596" spans="1:9">
      <c r="A596" s="139" t="s">
        <v>85</v>
      </c>
      <c r="B596" s="79" t="s">
        <v>213</v>
      </c>
      <c r="C596" s="136" t="s">
        <v>517</v>
      </c>
      <c r="D596" s="140" t="s">
        <v>86</v>
      </c>
      <c r="E596" s="151" t="s">
        <v>235</v>
      </c>
      <c r="F596" s="137">
        <v>15005.6</v>
      </c>
      <c r="G596" s="137">
        <v>10816.1</v>
      </c>
      <c r="H596" s="132">
        <f t="shared" si="251"/>
        <v>72.080423308631453</v>
      </c>
      <c r="I596" s="72"/>
    </row>
    <row r="597" spans="1:9">
      <c r="A597" s="139" t="s">
        <v>96</v>
      </c>
      <c r="B597" s="79" t="s">
        <v>213</v>
      </c>
      <c r="C597" s="136" t="s">
        <v>517</v>
      </c>
      <c r="D597" s="93">
        <v>620</v>
      </c>
      <c r="E597" s="151" t="s">
        <v>235</v>
      </c>
      <c r="F597" s="137">
        <v>2168.4</v>
      </c>
      <c r="G597" s="137">
        <v>1869.4</v>
      </c>
      <c r="H597" s="132">
        <f t="shared" si="251"/>
        <v>86.211031175059944</v>
      </c>
      <c r="I597" s="72"/>
    </row>
    <row r="598" spans="1:9" ht="52.8">
      <c r="A598" s="172" t="s">
        <v>518</v>
      </c>
      <c r="B598" s="79" t="s">
        <v>213</v>
      </c>
      <c r="C598" s="136" t="s">
        <v>519</v>
      </c>
      <c r="D598" s="140"/>
      <c r="E598" s="151"/>
      <c r="F598" s="137">
        <f>F599</f>
        <v>74385.3</v>
      </c>
      <c r="G598" s="137">
        <f t="shared" ref="G598:G599" si="257">G599</f>
        <v>30377</v>
      </c>
      <c r="H598" s="132">
        <f t="shared" si="251"/>
        <v>40.837369749130538</v>
      </c>
      <c r="I598" s="72"/>
    </row>
    <row r="599" spans="1:9" ht="26.4">
      <c r="A599" s="139" t="s">
        <v>83</v>
      </c>
      <c r="B599" s="79" t="s">
        <v>213</v>
      </c>
      <c r="C599" s="136" t="s">
        <v>519</v>
      </c>
      <c r="D599" s="140">
        <v>600</v>
      </c>
      <c r="E599" s="151"/>
      <c r="F599" s="137">
        <f>F600</f>
        <v>74385.3</v>
      </c>
      <c r="G599" s="137">
        <f t="shared" si="257"/>
        <v>30377</v>
      </c>
      <c r="H599" s="132">
        <f t="shared" si="251"/>
        <v>40.837369749130538</v>
      </c>
      <c r="I599" s="72"/>
    </row>
    <row r="600" spans="1:9" ht="13.2" customHeight="1">
      <c r="A600" s="139" t="s">
        <v>85</v>
      </c>
      <c r="B600" s="79" t="s">
        <v>213</v>
      </c>
      <c r="C600" s="136" t="s">
        <v>519</v>
      </c>
      <c r="D600" s="140" t="s">
        <v>86</v>
      </c>
      <c r="E600" s="151" t="s">
        <v>235</v>
      </c>
      <c r="F600" s="137">
        <v>74385.3</v>
      </c>
      <c r="G600" s="137">
        <v>30377</v>
      </c>
      <c r="H600" s="132">
        <f t="shared" si="251"/>
        <v>40.837369749130538</v>
      </c>
      <c r="I600" s="72"/>
    </row>
    <row r="601" spans="1:9" ht="66">
      <c r="A601" s="170" t="s">
        <v>520</v>
      </c>
      <c r="B601" s="79" t="s">
        <v>213</v>
      </c>
      <c r="C601" s="136" t="s">
        <v>521</v>
      </c>
      <c r="D601" s="140"/>
      <c r="E601" s="151"/>
      <c r="F601" s="137">
        <f t="shared" ref="F601:G601" si="258">F602</f>
        <v>13192.900000000001</v>
      </c>
      <c r="G601" s="137">
        <f t="shared" si="258"/>
        <v>9967.5</v>
      </c>
      <c r="H601" s="132">
        <f t="shared" si="251"/>
        <v>75.552001455328238</v>
      </c>
      <c r="I601" s="72"/>
    </row>
    <row r="602" spans="1:9" ht="26.4">
      <c r="A602" s="139" t="s">
        <v>83</v>
      </c>
      <c r="B602" s="79" t="s">
        <v>213</v>
      </c>
      <c r="C602" s="136" t="s">
        <v>521</v>
      </c>
      <c r="D602" s="140">
        <v>600</v>
      </c>
      <c r="E602" s="151"/>
      <c r="F602" s="137">
        <f>F603+F604</f>
        <v>13192.900000000001</v>
      </c>
      <c r="G602" s="137">
        <f t="shared" ref="G602" si="259">G603+G604</f>
        <v>9967.5</v>
      </c>
      <c r="H602" s="132">
        <f t="shared" si="251"/>
        <v>75.552001455328238</v>
      </c>
      <c r="I602" s="72"/>
    </row>
    <row r="603" spans="1:9">
      <c r="A603" s="139" t="s">
        <v>85</v>
      </c>
      <c r="B603" s="79" t="s">
        <v>213</v>
      </c>
      <c r="C603" s="136" t="s">
        <v>521</v>
      </c>
      <c r="D603" s="140" t="s">
        <v>86</v>
      </c>
      <c r="E603" s="151" t="s">
        <v>235</v>
      </c>
      <c r="F603" s="137">
        <v>8320.2000000000007</v>
      </c>
      <c r="G603" s="137">
        <f>9967.5-2556.6</f>
        <v>7410.9</v>
      </c>
      <c r="H603" s="132">
        <f t="shared" si="251"/>
        <v>89.071176173649661</v>
      </c>
      <c r="I603" s="72"/>
    </row>
    <row r="604" spans="1:9">
      <c r="A604" s="139" t="s">
        <v>85</v>
      </c>
      <c r="B604" s="79" t="s">
        <v>213</v>
      </c>
      <c r="C604" s="136" t="s">
        <v>521</v>
      </c>
      <c r="D604" s="140" t="s">
        <v>86</v>
      </c>
      <c r="E604" s="151" t="s">
        <v>842</v>
      </c>
      <c r="F604" s="137">
        <v>4872.7</v>
      </c>
      <c r="G604" s="137">
        <v>2556.6</v>
      </c>
      <c r="H604" s="132">
        <f t="shared" si="251"/>
        <v>52.467830976665923</v>
      </c>
      <c r="I604" s="72"/>
    </row>
    <row r="605" spans="1:9" ht="66">
      <c r="A605" s="170" t="s">
        <v>522</v>
      </c>
      <c r="B605" s="79" t="s">
        <v>213</v>
      </c>
      <c r="C605" s="136" t="s">
        <v>523</v>
      </c>
      <c r="D605" s="140"/>
      <c r="E605" s="140"/>
      <c r="F605" s="137">
        <f>F606</f>
        <v>16744.8</v>
      </c>
      <c r="G605" s="137">
        <f t="shared" ref="G605" si="260">G606</f>
        <v>9879.2999999999993</v>
      </c>
      <c r="H605" s="132">
        <f t="shared" si="251"/>
        <v>58.999211695571162</v>
      </c>
      <c r="I605" s="72"/>
    </row>
    <row r="606" spans="1:9" ht="26.4">
      <c r="A606" s="139" t="s">
        <v>83</v>
      </c>
      <c r="B606" s="79" t="s">
        <v>213</v>
      </c>
      <c r="C606" s="136" t="s">
        <v>523</v>
      </c>
      <c r="D606" s="140">
        <v>600</v>
      </c>
      <c r="E606" s="151"/>
      <c r="F606" s="137">
        <f>F607</f>
        <v>16744.8</v>
      </c>
      <c r="G606" s="137">
        <f t="shared" ref="G606" si="261">G607</f>
        <v>9879.2999999999993</v>
      </c>
      <c r="H606" s="132">
        <f t="shared" si="251"/>
        <v>58.999211695571162</v>
      </c>
      <c r="I606" s="72"/>
    </row>
    <row r="607" spans="1:9">
      <c r="A607" s="139" t="s">
        <v>85</v>
      </c>
      <c r="B607" s="79" t="s">
        <v>213</v>
      </c>
      <c r="C607" s="136" t="s">
        <v>523</v>
      </c>
      <c r="D607" s="140" t="s">
        <v>86</v>
      </c>
      <c r="E607" s="151" t="s">
        <v>235</v>
      </c>
      <c r="F607" s="137">
        <v>16744.8</v>
      </c>
      <c r="G607" s="163">
        <v>9879.2999999999993</v>
      </c>
      <c r="H607" s="132">
        <f t="shared" si="251"/>
        <v>58.999211695571162</v>
      </c>
      <c r="I607" s="72"/>
    </row>
    <row r="608" spans="1:9" ht="118.8">
      <c r="A608" s="170" t="s">
        <v>524</v>
      </c>
      <c r="B608" s="79" t="s">
        <v>213</v>
      </c>
      <c r="C608" s="136" t="s">
        <v>525</v>
      </c>
      <c r="D608" s="140"/>
      <c r="E608" s="151"/>
      <c r="F608" s="163">
        <f>F609+F611</f>
        <v>302451</v>
      </c>
      <c r="G608" s="163">
        <f t="shared" ref="G608" si="262">G609+G611</f>
        <v>204979.59999999998</v>
      </c>
      <c r="H608" s="132">
        <f t="shared" si="251"/>
        <v>67.772829317806853</v>
      </c>
      <c r="I608" s="72"/>
    </row>
    <row r="609" spans="1:11" ht="39.6">
      <c r="A609" s="139" t="s">
        <v>62</v>
      </c>
      <c r="B609" s="79" t="s">
        <v>213</v>
      </c>
      <c r="C609" s="136" t="s">
        <v>525</v>
      </c>
      <c r="D609" s="140" t="s">
        <v>63</v>
      </c>
      <c r="E609" s="140"/>
      <c r="F609" s="137">
        <f>F610</f>
        <v>350</v>
      </c>
      <c r="G609" s="137">
        <f t="shared" ref="G609" si="263">G610</f>
        <v>0</v>
      </c>
      <c r="H609" s="132">
        <f t="shared" si="251"/>
        <v>0</v>
      </c>
      <c r="I609" s="72"/>
    </row>
    <row r="610" spans="1:11">
      <c r="A610" s="139" t="s">
        <v>81</v>
      </c>
      <c r="B610" s="79" t="s">
        <v>213</v>
      </c>
      <c r="C610" s="136" t="s">
        <v>525</v>
      </c>
      <c r="D610" s="140" t="s">
        <v>82</v>
      </c>
      <c r="E610" s="140">
        <v>900303</v>
      </c>
      <c r="F610" s="137">
        <v>350</v>
      </c>
      <c r="G610" s="137">
        <v>0</v>
      </c>
      <c r="H610" s="132">
        <f t="shared" si="251"/>
        <v>0</v>
      </c>
      <c r="I610" s="72"/>
    </row>
    <row r="611" spans="1:11" ht="26.4">
      <c r="A611" s="139" t="s">
        <v>83</v>
      </c>
      <c r="B611" s="79" t="s">
        <v>213</v>
      </c>
      <c r="C611" s="136" t="s">
        <v>525</v>
      </c>
      <c r="D611" s="140" t="s">
        <v>84</v>
      </c>
      <c r="E611" s="140"/>
      <c r="F611" s="137">
        <f>F612+F613</f>
        <v>302101</v>
      </c>
      <c r="G611" s="137">
        <f t="shared" ref="G611" si="264">G612+G613</f>
        <v>204979.59999999998</v>
      </c>
      <c r="H611" s="132">
        <f t="shared" si="251"/>
        <v>67.851347728077698</v>
      </c>
      <c r="I611" s="72"/>
    </row>
    <row r="612" spans="1:11">
      <c r="A612" s="139" t="s">
        <v>85</v>
      </c>
      <c r="B612" s="79" t="s">
        <v>213</v>
      </c>
      <c r="C612" s="136" t="s">
        <v>525</v>
      </c>
      <c r="D612" s="140" t="s">
        <v>86</v>
      </c>
      <c r="E612" s="140">
        <v>900303</v>
      </c>
      <c r="F612" s="137">
        <v>251500</v>
      </c>
      <c r="G612" s="137">
        <v>176463.3</v>
      </c>
      <c r="H612" s="132">
        <f t="shared" si="251"/>
        <v>70.164333996023856</v>
      </c>
      <c r="I612" s="72"/>
    </row>
    <row r="613" spans="1:11">
      <c r="A613" s="139" t="s">
        <v>96</v>
      </c>
      <c r="B613" s="79" t="s">
        <v>213</v>
      </c>
      <c r="C613" s="136" t="s">
        <v>525</v>
      </c>
      <c r="D613" s="140">
        <v>620</v>
      </c>
      <c r="E613" s="140">
        <v>900303</v>
      </c>
      <c r="F613" s="137">
        <v>50601</v>
      </c>
      <c r="G613" s="137">
        <v>28516.3</v>
      </c>
      <c r="H613" s="132">
        <f t="shared" si="251"/>
        <v>56.355210371336526</v>
      </c>
      <c r="I613" s="72"/>
    </row>
    <row r="614" spans="1:11" ht="52.8">
      <c r="A614" s="148" t="s">
        <v>589</v>
      </c>
      <c r="B614" s="82" t="s">
        <v>213</v>
      </c>
      <c r="C614" s="134" t="s">
        <v>342</v>
      </c>
      <c r="D614" s="89"/>
      <c r="E614" s="89"/>
      <c r="F614" s="131">
        <f>F615</f>
        <v>656</v>
      </c>
      <c r="G614" s="131">
        <f>G615</f>
        <v>584.5</v>
      </c>
      <c r="H614" s="132">
        <f t="shared" si="251"/>
        <v>89.100609756097555</v>
      </c>
      <c r="I614" s="72"/>
    </row>
    <row r="615" spans="1:11" ht="52.8">
      <c r="A615" s="172" t="s">
        <v>815</v>
      </c>
      <c r="B615" s="79" t="s">
        <v>213</v>
      </c>
      <c r="C615" s="136" t="s">
        <v>816</v>
      </c>
      <c r="D615" s="93"/>
      <c r="E615" s="93"/>
      <c r="F615" s="137">
        <f>F616</f>
        <v>656</v>
      </c>
      <c r="G615" s="137">
        <f t="shared" ref="G615" si="265">G616</f>
        <v>584.5</v>
      </c>
      <c r="H615" s="132">
        <f t="shared" si="251"/>
        <v>89.100609756097555</v>
      </c>
      <c r="I615" s="72"/>
    </row>
    <row r="616" spans="1:11" ht="26.4">
      <c r="A616" s="139" t="s">
        <v>83</v>
      </c>
      <c r="B616" s="79" t="s">
        <v>213</v>
      </c>
      <c r="C616" s="136" t="s">
        <v>816</v>
      </c>
      <c r="D616" s="140" t="s">
        <v>84</v>
      </c>
      <c r="E616" s="89"/>
      <c r="F616" s="137">
        <f>F617+F618</f>
        <v>656</v>
      </c>
      <c r="G616" s="137">
        <f t="shared" ref="G616" si="266">G617+G618</f>
        <v>584.5</v>
      </c>
      <c r="H616" s="132">
        <f t="shared" si="251"/>
        <v>89.100609756097555</v>
      </c>
      <c r="I616" s="72"/>
    </row>
    <row r="617" spans="1:11">
      <c r="A617" s="139" t="s">
        <v>85</v>
      </c>
      <c r="B617" s="79" t="s">
        <v>213</v>
      </c>
      <c r="C617" s="136" t="s">
        <v>816</v>
      </c>
      <c r="D617" s="140" t="s">
        <v>86</v>
      </c>
      <c r="E617" s="93">
        <v>900304</v>
      </c>
      <c r="F617" s="137">
        <v>576.9</v>
      </c>
      <c r="G617" s="137">
        <v>518.1</v>
      </c>
      <c r="H617" s="132">
        <f t="shared" si="251"/>
        <v>89.807592303692147</v>
      </c>
      <c r="I617" s="72"/>
    </row>
    <row r="618" spans="1:11">
      <c r="A618" s="139" t="s">
        <v>96</v>
      </c>
      <c r="B618" s="79" t="s">
        <v>213</v>
      </c>
      <c r="C618" s="136" t="s">
        <v>816</v>
      </c>
      <c r="D618" s="140" t="s">
        <v>97</v>
      </c>
      <c r="E618" s="93">
        <v>900304</v>
      </c>
      <c r="F618" s="137">
        <v>79.099999999999994</v>
      </c>
      <c r="G618" s="137">
        <v>66.400000000000006</v>
      </c>
      <c r="H618" s="132">
        <f t="shared" si="251"/>
        <v>83.944374209860953</v>
      </c>
      <c r="I618" s="72"/>
    </row>
    <row r="619" spans="1:11" ht="26.4">
      <c r="A619" s="122" t="s">
        <v>526</v>
      </c>
      <c r="B619" s="82" t="s">
        <v>213</v>
      </c>
      <c r="C619" s="134" t="s">
        <v>167</v>
      </c>
      <c r="D619" s="89"/>
      <c r="E619" s="144"/>
      <c r="F619" s="131">
        <f>F620</f>
        <v>87</v>
      </c>
      <c r="G619" s="131">
        <f t="shared" ref="G619:G620" si="267">G620</f>
        <v>0</v>
      </c>
      <c r="H619" s="132">
        <f t="shared" si="251"/>
        <v>0</v>
      </c>
      <c r="I619" s="72"/>
    </row>
    <row r="620" spans="1:11">
      <c r="A620" s="122" t="s">
        <v>527</v>
      </c>
      <c r="B620" s="82" t="s">
        <v>213</v>
      </c>
      <c r="C620" s="134" t="s">
        <v>168</v>
      </c>
      <c r="D620" s="89"/>
      <c r="E620" s="144"/>
      <c r="F620" s="131">
        <f>F621</f>
        <v>87</v>
      </c>
      <c r="G620" s="131">
        <f t="shared" si="267"/>
        <v>0</v>
      </c>
      <c r="H620" s="132">
        <f t="shared" si="251"/>
        <v>0</v>
      </c>
      <c r="I620" s="72"/>
    </row>
    <row r="621" spans="1:11" ht="39.6">
      <c r="A621" s="123" t="s">
        <v>528</v>
      </c>
      <c r="B621" s="82" t="s">
        <v>213</v>
      </c>
      <c r="C621" s="134" t="s">
        <v>177</v>
      </c>
      <c r="D621" s="144"/>
      <c r="E621" s="144"/>
      <c r="F621" s="131">
        <f t="shared" ref="F621:G622" si="268">F622</f>
        <v>87</v>
      </c>
      <c r="G621" s="131">
        <f t="shared" si="268"/>
        <v>0</v>
      </c>
      <c r="H621" s="132">
        <f t="shared" si="251"/>
        <v>0</v>
      </c>
      <c r="I621" s="72"/>
    </row>
    <row r="622" spans="1:11" ht="25.5" customHeight="1">
      <c r="A622" s="173" t="s">
        <v>248</v>
      </c>
      <c r="B622" s="79" t="s">
        <v>213</v>
      </c>
      <c r="C622" s="136" t="s">
        <v>249</v>
      </c>
      <c r="D622" s="140"/>
      <c r="E622" s="140"/>
      <c r="F622" s="137">
        <f>F623</f>
        <v>87</v>
      </c>
      <c r="G622" s="137">
        <f t="shared" si="268"/>
        <v>0</v>
      </c>
      <c r="H622" s="132">
        <f t="shared" si="251"/>
        <v>0</v>
      </c>
      <c r="I622" s="72"/>
      <c r="K622" s="76"/>
    </row>
    <row r="623" spans="1:11" ht="26.4">
      <c r="A623" s="139" t="s">
        <v>83</v>
      </c>
      <c r="B623" s="79" t="s">
        <v>213</v>
      </c>
      <c r="C623" s="136" t="s">
        <v>249</v>
      </c>
      <c r="D623" s="140">
        <v>600</v>
      </c>
      <c r="E623" s="140"/>
      <c r="F623" s="137">
        <f>F624</f>
        <v>87</v>
      </c>
      <c r="G623" s="137">
        <f t="shared" ref="G623" si="269">G624</f>
        <v>0</v>
      </c>
      <c r="H623" s="132">
        <f t="shared" si="251"/>
        <v>0</v>
      </c>
      <c r="I623" s="72"/>
    </row>
    <row r="624" spans="1:11">
      <c r="A624" s="139" t="s">
        <v>85</v>
      </c>
      <c r="B624" s="79" t="s">
        <v>213</v>
      </c>
      <c r="C624" s="136" t="s">
        <v>249</v>
      </c>
      <c r="D624" s="140">
        <v>610</v>
      </c>
      <c r="E624" s="140">
        <v>900100</v>
      </c>
      <c r="F624" s="137">
        <v>87</v>
      </c>
      <c r="G624" s="137">
        <v>0</v>
      </c>
      <c r="H624" s="132">
        <f t="shared" si="251"/>
        <v>0</v>
      </c>
      <c r="I624" s="72"/>
    </row>
    <row r="625" spans="1:9" ht="26.4">
      <c r="A625" s="150" t="s">
        <v>534</v>
      </c>
      <c r="B625" s="82" t="s">
        <v>213</v>
      </c>
      <c r="C625" s="134" t="s">
        <v>143</v>
      </c>
      <c r="D625" s="140"/>
      <c r="E625" s="140"/>
      <c r="F625" s="131">
        <f>F631+F626</f>
        <v>729.30000000000007</v>
      </c>
      <c r="G625" s="131">
        <f t="shared" ref="G625" si="270">G631+G626</f>
        <v>679.80000000000007</v>
      </c>
      <c r="H625" s="132">
        <f t="shared" si="251"/>
        <v>93.212669683257914</v>
      </c>
      <c r="I625" s="72"/>
    </row>
    <row r="626" spans="1:9">
      <c r="A626" s="150" t="s">
        <v>686</v>
      </c>
      <c r="B626" s="82" t="s">
        <v>213</v>
      </c>
      <c r="C626" s="134" t="s">
        <v>306</v>
      </c>
      <c r="D626" s="92"/>
      <c r="E626" s="92"/>
      <c r="F626" s="131">
        <f>F627</f>
        <v>115</v>
      </c>
      <c r="G626" s="131">
        <f t="shared" ref="G626" si="271">G627</f>
        <v>115</v>
      </c>
      <c r="H626" s="132">
        <f t="shared" si="251"/>
        <v>100</v>
      </c>
      <c r="I626" s="72"/>
    </row>
    <row r="627" spans="1:9" ht="39.6">
      <c r="A627" s="152" t="s">
        <v>687</v>
      </c>
      <c r="B627" s="82" t="s">
        <v>213</v>
      </c>
      <c r="C627" s="134" t="s">
        <v>307</v>
      </c>
      <c r="D627" s="144"/>
      <c r="E627" s="144"/>
      <c r="F627" s="131">
        <f>F628</f>
        <v>115</v>
      </c>
      <c r="G627" s="131">
        <f t="shared" ref="G627" si="272">G628</f>
        <v>115</v>
      </c>
      <c r="H627" s="132">
        <f t="shared" si="251"/>
        <v>100</v>
      </c>
      <c r="I627" s="72"/>
    </row>
    <row r="628" spans="1:9" ht="26.4">
      <c r="A628" s="139" t="s">
        <v>827</v>
      </c>
      <c r="B628" s="79" t="s">
        <v>213</v>
      </c>
      <c r="C628" s="136" t="s">
        <v>828</v>
      </c>
      <c r="D628" s="140"/>
      <c r="E628" s="140"/>
      <c r="F628" s="137">
        <f>F629</f>
        <v>115</v>
      </c>
      <c r="G628" s="137">
        <f t="shared" ref="G628:G629" si="273">G629</f>
        <v>115</v>
      </c>
      <c r="H628" s="132">
        <f t="shared" si="251"/>
        <v>100</v>
      </c>
      <c r="I628" s="72"/>
    </row>
    <row r="629" spans="1:9" ht="26.4">
      <c r="A629" s="139" t="s">
        <v>83</v>
      </c>
      <c r="B629" s="79" t="s">
        <v>213</v>
      </c>
      <c r="C629" s="136" t="s">
        <v>828</v>
      </c>
      <c r="D629" s="140">
        <v>600</v>
      </c>
      <c r="E629" s="140"/>
      <c r="F629" s="137">
        <f>F630</f>
        <v>115</v>
      </c>
      <c r="G629" s="137">
        <f t="shared" si="273"/>
        <v>115</v>
      </c>
      <c r="H629" s="132">
        <f t="shared" si="251"/>
        <v>100</v>
      </c>
      <c r="I629" s="72"/>
    </row>
    <row r="630" spans="1:9">
      <c r="A630" s="139" t="s">
        <v>96</v>
      </c>
      <c r="B630" s="79" t="s">
        <v>213</v>
      </c>
      <c r="C630" s="136" t="s">
        <v>828</v>
      </c>
      <c r="D630" s="140">
        <v>620</v>
      </c>
      <c r="E630" s="140">
        <v>900100</v>
      </c>
      <c r="F630" s="137">
        <v>115</v>
      </c>
      <c r="G630" s="137">
        <v>115</v>
      </c>
      <c r="H630" s="132">
        <f t="shared" si="251"/>
        <v>100</v>
      </c>
      <c r="I630" s="72"/>
    </row>
    <row r="631" spans="1:9" ht="26.4">
      <c r="A631" s="150" t="s">
        <v>529</v>
      </c>
      <c r="B631" s="82" t="s">
        <v>213</v>
      </c>
      <c r="C631" s="134" t="s">
        <v>531</v>
      </c>
      <c r="D631" s="92"/>
      <c r="E631" s="92"/>
      <c r="F631" s="131">
        <f t="shared" ref="F631:G633" si="274">F632</f>
        <v>614.30000000000007</v>
      </c>
      <c r="G631" s="131">
        <f t="shared" ref="G631" si="275">G632</f>
        <v>564.80000000000007</v>
      </c>
      <c r="H631" s="132">
        <f t="shared" si="251"/>
        <v>91.942047859352101</v>
      </c>
      <c r="I631" s="72"/>
    </row>
    <row r="632" spans="1:9" ht="26.4">
      <c r="A632" s="171" t="s">
        <v>530</v>
      </c>
      <c r="B632" s="82" t="s">
        <v>213</v>
      </c>
      <c r="C632" s="134" t="s">
        <v>532</v>
      </c>
      <c r="D632" s="144"/>
      <c r="E632" s="144"/>
      <c r="F632" s="131">
        <f t="shared" si="274"/>
        <v>614.30000000000007</v>
      </c>
      <c r="G632" s="131">
        <f t="shared" si="274"/>
        <v>564.80000000000007</v>
      </c>
      <c r="H632" s="132">
        <f t="shared" si="251"/>
        <v>91.942047859352101</v>
      </c>
      <c r="I632" s="72"/>
    </row>
    <row r="633" spans="1:9" ht="26.4">
      <c r="A633" s="153" t="s">
        <v>305</v>
      </c>
      <c r="B633" s="79" t="s">
        <v>213</v>
      </c>
      <c r="C633" s="155" t="s">
        <v>533</v>
      </c>
      <c r="D633" s="140"/>
      <c r="E633" s="140"/>
      <c r="F633" s="137">
        <f>F634</f>
        <v>614.30000000000007</v>
      </c>
      <c r="G633" s="137">
        <f t="shared" si="274"/>
        <v>564.80000000000007</v>
      </c>
      <c r="H633" s="132">
        <f t="shared" si="251"/>
        <v>91.942047859352101</v>
      </c>
      <c r="I633" s="72"/>
    </row>
    <row r="634" spans="1:9" ht="26.4">
      <c r="A634" s="139" t="s">
        <v>83</v>
      </c>
      <c r="B634" s="79" t="s">
        <v>213</v>
      </c>
      <c r="C634" s="155" t="s">
        <v>533</v>
      </c>
      <c r="D634" s="140" t="s">
        <v>84</v>
      </c>
      <c r="E634" s="140"/>
      <c r="F634" s="137">
        <f>F635+F636</f>
        <v>614.30000000000007</v>
      </c>
      <c r="G634" s="137">
        <f t="shared" ref="G634" si="276">G635+G636</f>
        <v>564.80000000000007</v>
      </c>
      <c r="H634" s="132">
        <f t="shared" si="251"/>
        <v>91.942047859352101</v>
      </c>
      <c r="I634" s="72"/>
    </row>
    <row r="635" spans="1:9">
      <c r="A635" s="139" t="s">
        <v>85</v>
      </c>
      <c r="B635" s="79" t="s">
        <v>213</v>
      </c>
      <c r="C635" s="155" t="s">
        <v>533</v>
      </c>
      <c r="D635" s="140" t="s">
        <v>86</v>
      </c>
      <c r="E635" s="140">
        <v>900100</v>
      </c>
      <c r="F635" s="137">
        <v>545.1</v>
      </c>
      <c r="G635" s="137">
        <v>495.6</v>
      </c>
      <c r="H635" s="132">
        <f t="shared" si="251"/>
        <v>90.919097413318667</v>
      </c>
      <c r="I635" s="72"/>
    </row>
    <row r="636" spans="1:9">
      <c r="A636" s="139" t="s">
        <v>96</v>
      </c>
      <c r="B636" s="79" t="s">
        <v>213</v>
      </c>
      <c r="C636" s="155" t="s">
        <v>533</v>
      </c>
      <c r="D636" s="140">
        <v>620</v>
      </c>
      <c r="E636" s="140">
        <v>900100</v>
      </c>
      <c r="F636" s="137">
        <v>69.2</v>
      </c>
      <c r="G636" s="137">
        <v>69.2</v>
      </c>
      <c r="H636" s="132">
        <f t="shared" si="251"/>
        <v>100</v>
      </c>
      <c r="I636" s="74" t="e">
        <f>I641+I688+#REF!+I744</f>
        <v>#REF!</v>
      </c>
    </row>
    <row r="637" spans="1:9" ht="15" customHeight="1">
      <c r="A637" s="145" t="s">
        <v>111</v>
      </c>
      <c r="B637" s="104" t="s">
        <v>214</v>
      </c>
      <c r="C637" s="154"/>
      <c r="D637" s="144"/>
      <c r="E637" s="144"/>
      <c r="F637" s="131">
        <f>F638+F752+F760+F766</f>
        <v>1265375</v>
      </c>
      <c r="G637" s="131">
        <f t="shared" ref="G637:I637" si="277">G638+G752+G760+G766</f>
        <v>720636</v>
      </c>
      <c r="H637" s="132">
        <f t="shared" si="251"/>
        <v>56.950390200533441</v>
      </c>
      <c r="I637" s="131">
        <f t="shared" si="277"/>
        <v>0</v>
      </c>
    </row>
    <row r="638" spans="1:9" ht="15" customHeight="1">
      <c r="A638" s="99" t="s">
        <v>340</v>
      </c>
      <c r="B638" s="104" t="s">
        <v>214</v>
      </c>
      <c r="C638" s="134" t="s">
        <v>184</v>
      </c>
      <c r="D638" s="144"/>
      <c r="E638" s="144"/>
      <c r="F638" s="131">
        <f>F639</f>
        <v>1263048.8</v>
      </c>
      <c r="G638" s="131">
        <f t="shared" ref="G638" si="278">G639</f>
        <v>719445.1</v>
      </c>
      <c r="H638" s="132">
        <f t="shared" si="251"/>
        <v>56.960989947498462</v>
      </c>
      <c r="I638" s="74"/>
    </row>
    <row r="639" spans="1:9" ht="16.5" customHeight="1">
      <c r="A639" s="110" t="s">
        <v>112</v>
      </c>
      <c r="B639" s="104" t="s">
        <v>214</v>
      </c>
      <c r="C639" s="134" t="s">
        <v>185</v>
      </c>
      <c r="D639" s="144"/>
      <c r="E639" s="144"/>
      <c r="F639" s="131">
        <f>F640+F690+F709+F713+F742</f>
        <v>1263048.8</v>
      </c>
      <c r="G639" s="131">
        <f>G640+G690+G709+G713+G742</f>
        <v>719445.1</v>
      </c>
      <c r="H639" s="132">
        <f t="shared" si="251"/>
        <v>56.960989947498462</v>
      </c>
      <c r="I639" s="74"/>
    </row>
    <row r="640" spans="1:9" ht="31.5" customHeight="1">
      <c r="A640" s="148" t="s">
        <v>511</v>
      </c>
      <c r="B640" s="104" t="s">
        <v>214</v>
      </c>
      <c r="C640" s="134" t="s">
        <v>514</v>
      </c>
      <c r="D640" s="144"/>
      <c r="E640" s="144"/>
      <c r="F640" s="131">
        <f>F641+F652+F658+F663+F668+F671+F678+F685</f>
        <v>880686.6</v>
      </c>
      <c r="G640" s="131">
        <f>G641+G652+G658+G663+G668+G671+G678+G685</f>
        <v>569949.9</v>
      </c>
      <c r="H640" s="132">
        <f t="shared" si="251"/>
        <v>64.716540481029242</v>
      </c>
      <c r="I640" s="74"/>
    </row>
    <row r="641" spans="1:9" ht="52.8">
      <c r="A641" s="172" t="s">
        <v>518</v>
      </c>
      <c r="B641" s="111" t="s">
        <v>214</v>
      </c>
      <c r="C641" s="136" t="s">
        <v>519</v>
      </c>
      <c r="D641" s="84"/>
      <c r="E641" s="84"/>
      <c r="F641" s="137">
        <f>F642+F644+F648+F650+F646</f>
        <v>97890.6</v>
      </c>
      <c r="G641" s="137">
        <f t="shared" ref="G641" si="279">G642+G644+G648+G650+G646</f>
        <v>55991.1</v>
      </c>
      <c r="H641" s="132">
        <f t="shared" si="251"/>
        <v>57.197626738420226</v>
      </c>
      <c r="I641" s="74">
        <f>I642+I654+I666+I671+I679+I649+I684+I674</f>
        <v>0</v>
      </c>
    </row>
    <row r="642" spans="1:9" ht="39.6">
      <c r="A642" s="139" t="s">
        <v>62</v>
      </c>
      <c r="B642" s="111" t="s">
        <v>214</v>
      </c>
      <c r="C642" s="136" t="s">
        <v>519</v>
      </c>
      <c r="D642" s="140" t="s">
        <v>63</v>
      </c>
      <c r="E642" s="140"/>
      <c r="F642" s="137">
        <f>F643</f>
        <v>1421.7</v>
      </c>
      <c r="G642" s="137">
        <f t="shared" ref="G642" si="280">G643</f>
        <v>675.3</v>
      </c>
      <c r="H642" s="132">
        <f t="shared" si="251"/>
        <v>47.499472462544837</v>
      </c>
      <c r="I642" s="72"/>
    </row>
    <row r="643" spans="1:9">
      <c r="A643" s="139" t="s">
        <v>81</v>
      </c>
      <c r="B643" s="111" t="s">
        <v>214</v>
      </c>
      <c r="C643" s="136" t="s">
        <v>519</v>
      </c>
      <c r="D643" s="140" t="s">
        <v>82</v>
      </c>
      <c r="E643" s="151" t="s">
        <v>235</v>
      </c>
      <c r="F643" s="137">
        <v>1421.7</v>
      </c>
      <c r="G643" s="137">
        <v>675.3</v>
      </c>
      <c r="H643" s="132">
        <f t="shared" ref="H643:H706" si="281">G643/F643*100</f>
        <v>47.499472462544837</v>
      </c>
      <c r="I643" s="72"/>
    </row>
    <row r="644" spans="1:9" ht="26.4">
      <c r="A644" s="139" t="s">
        <v>67</v>
      </c>
      <c r="B644" s="111" t="s">
        <v>214</v>
      </c>
      <c r="C644" s="136" t="s">
        <v>519</v>
      </c>
      <c r="D644" s="140" t="s">
        <v>68</v>
      </c>
      <c r="E644" s="151"/>
      <c r="F644" s="137">
        <f>F645</f>
        <v>4895.8999999999996</v>
      </c>
      <c r="G644" s="137">
        <f t="shared" ref="G644" si="282">G645</f>
        <v>1851.1</v>
      </c>
      <c r="H644" s="132">
        <f t="shared" si="281"/>
        <v>37.809187279151942</v>
      </c>
      <c r="I644" s="72"/>
    </row>
    <row r="645" spans="1:9" ht="26.4">
      <c r="A645" s="139" t="s">
        <v>69</v>
      </c>
      <c r="B645" s="111" t="s">
        <v>214</v>
      </c>
      <c r="C645" s="136" t="s">
        <v>519</v>
      </c>
      <c r="D645" s="140" t="s">
        <v>70</v>
      </c>
      <c r="E645" s="151" t="s">
        <v>235</v>
      </c>
      <c r="F645" s="137">
        <v>4895.8999999999996</v>
      </c>
      <c r="G645" s="137">
        <v>1851.1</v>
      </c>
      <c r="H645" s="132">
        <f t="shared" si="281"/>
        <v>37.809187279151942</v>
      </c>
      <c r="I645" s="72"/>
    </row>
    <row r="646" spans="1:9">
      <c r="A646" s="139" t="s">
        <v>113</v>
      </c>
      <c r="B646" s="111" t="s">
        <v>214</v>
      </c>
      <c r="C646" s="136" t="s">
        <v>519</v>
      </c>
      <c r="D646" s="140">
        <v>300</v>
      </c>
      <c r="E646" s="151"/>
      <c r="F646" s="137">
        <f>F647</f>
        <v>472</v>
      </c>
      <c r="G646" s="137">
        <f t="shared" ref="G646" si="283">G647</f>
        <v>247.7</v>
      </c>
      <c r="H646" s="132">
        <f t="shared" si="281"/>
        <v>52.478813559322035</v>
      </c>
      <c r="I646" s="72"/>
    </row>
    <row r="647" spans="1:9" ht="26.4">
      <c r="A647" s="139" t="s">
        <v>115</v>
      </c>
      <c r="B647" s="111" t="s">
        <v>214</v>
      </c>
      <c r="C647" s="136" t="s">
        <v>519</v>
      </c>
      <c r="D647" s="140">
        <v>320</v>
      </c>
      <c r="E647" s="151" t="s">
        <v>235</v>
      </c>
      <c r="F647" s="137">
        <v>472</v>
      </c>
      <c r="G647" s="137">
        <v>247.7</v>
      </c>
      <c r="H647" s="132">
        <f t="shared" si="281"/>
        <v>52.478813559322035</v>
      </c>
      <c r="I647" s="72"/>
    </row>
    <row r="648" spans="1:9" ht="26.4">
      <c r="A648" s="139" t="s">
        <v>83</v>
      </c>
      <c r="B648" s="111" t="s">
        <v>214</v>
      </c>
      <c r="C648" s="136" t="s">
        <v>519</v>
      </c>
      <c r="D648" s="140" t="s">
        <v>84</v>
      </c>
      <c r="E648" s="151"/>
      <c r="F648" s="137">
        <f>F649</f>
        <v>90701.6</v>
      </c>
      <c r="G648" s="137">
        <f t="shared" ref="G648" si="284">G649</f>
        <v>52921.2</v>
      </c>
      <c r="H648" s="132">
        <f t="shared" si="281"/>
        <v>58.346490028841828</v>
      </c>
      <c r="I648" s="72"/>
    </row>
    <row r="649" spans="1:9">
      <c r="A649" s="139" t="s">
        <v>85</v>
      </c>
      <c r="B649" s="111" t="s">
        <v>214</v>
      </c>
      <c r="C649" s="136" t="s">
        <v>519</v>
      </c>
      <c r="D649" s="140" t="s">
        <v>86</v>
      </c>
      <c r="E649" s="151" t="s">
        <v>235</v>
      </c>
      <c r="F649" s="137">
        <v>90701.6</v>
      </c>
      <c r="G649" s="137">
        <v>52921.2</v>
      </c>
      <c r="H649" s="132">
        <f t="shared" si="281"/>
        <v>58.346490028841828</v>
      </c>
      <c r="I649" s="72"/>
    </row>
    <row r="650" spans="1:9">
      <c r="A650" s="139" t="s">
        <v>72</v>
      </c>
      <c r="B650" s="111" t="s">
        <v>214</v>
      </c>
      <c r="C650" s="136" t="s">
        <v>519</v>
      </c>
      <c r="D650" s="140" t="s">
        <v>73</v>
      </c>
      <c r="E650" s="151"/>
      <c r="F650" s="137">
        <f>F651</f>
        <v>399.4</v>
      </c>
      <c r="G650" s="137">
        <f t="shared" ref="G650" si="285">G651</f>
        <v>295.8</v>
      </c>
      <c r="H650" s="132">
        <f t="shared" si="281"/>
        <v>74.061091637456187</v>
      </c>
      <c r="I650" s="72"/>
    </row>
    <row r="651" spans="1:9">
      <c r="A651" s="139" t="s">
        <v>74</v>
      </c>
      <c r="B651" s="111" t="s">
        <v>214</v>
      </c>
      <c r="C651" s="136" t="s">
        <v>519</v>
      </c>
      <c r="D651" s="140" t="s">
        <v>75</v>
      </c>
      <c r="E651" s="151" t="s">
        <v>235</v>
      </c>
      <c r="F651" s="137">
        <v>399.4</v>
      </c>
      <c r="G651" s="137">
        <v>295.8</v>
      </c>
      <c r="H651" s="132">
        <f t="shared" si="281"/>
        <v>74.061091637456187</v>
      </c>
      <c r="I651" s="72"/>
    </row>
    <row r="652" spans="1:9" ht="66">
      <c r="A652" s="170" t="s">
        <v>520</v>
      </c>
      <c r="B652" s="111" t="s">
        <v>214</v>
      </c>
      <c r="C652" s="136" t="s">
        <v>521</v>
      </c>
      <c r="D652" s="140"/>
      <c r="E652" s="151"/>
      <c r="F652" s="137">
        <f>F653+F655</f>
        <v>56450.7</v>
      </c>
      <c r="G652" s="137">
        <f t="shared" ref="G652" si="286">G653+G655</f>
        <v>43001.3</v>
      </c>
      <c r="H652" s="132">
        <f t="shared" si="281"/>
        <v>76.174963286549158</v>
      </c>
      <c r="I652" s="72"/>
    </row>
    <row r="653" spans="1:9" ht="26.4">
      <c r="A653" s="139" t="s">
        <v>67</v>
      </c>
      <c r="B653" s="111" t="s">
        <v>214</v>
      </c>
      <c r="C653" s="136" t="s">
        <v>521</v>
      </c>
      <c r="D653" s="140" t="s">
        <v>68</v>
      </c>
      <c r="E653" s="151"/>
      <c r="F653" s="137">
        <f>F654</f>
        <v>5491.7</v>
      </c>
      <c r="G653" s="137">
        <f t="shared" ref="G653" si="287">G654</f>
        <v>968</v>
      </c>
      <c r="H653" s="132">
        <f t="shared" si="281"/>
        <v>17.626600142032522</v>
      </c>
      <c r="I653" s="72"/>
    </row>
    <row r="654" spans="1:9" ht="26.4">
      <c r="A654" s="139" t="s">
        <v>69</v>
      </c>
      <c r="B654" s="111" t="s">
        <v>214</v>
      </c>
      <c r="C654" s="136" t="s">
        <v>521</v>
      </c>
      <c r="D654" s="140" t="s">
        <v>70</v>
      </c>
      <c r="E654" s="151" t="s">
        <v>235</v>
      </c>
      <c r="F654" s="137">
        <v>5491.7</v>
      </c>
      <c r="G654" s="137">
        <v>968</v>
      </c>
      <c r="H654" s="132">
        <f t="shared" si="281"/>
        <v>17.626600142032522</v>
      </c>
      <c r="I654" s="72"/>
    </row>
    <row r="655" spans="1:9" ht="26.4">
      <c r="A655" s="139" t="s">
        <v>83</v>
      </c>
      <c r="B655" s="111" t="s">
        <v>214</v>
      </c>
      <c r="C655" s="136" t="s">
        <v>521</v>
      </c>
      <c r="D655" s="140" t="s">
        <v>84</v>
      </c>
      <c r="E655" s="151"/>
      <c r="F655" s="137">
        <f>F656+F657</f>
        <v>50959</v>
      </c>
      <c r="G655" s="137">
        <f>G656+G657</f>
        <v>42033.3</v>
      </c>
      <c r="H655" s="132">
        <f t="shared" si="281"/>
        <v>82.484546400047094</v>
      </c>
      <c r="I655" s="72"/>
    </row>
    <row r="656" spans="1:9">
      <c r="A656" s="139" t="s">
        <v>85</v>
      </c>
      <c r="B656" s="111" t="s">
        <v>214</v>
      </c>
      <c r="C656" s="136" t="s">
        <v>521</v>
      </c>
      <c r="D656" s="140" t="s">
        <v>86</v>
      </c>
      <c r="E656" s="151" t="s">
        <v>235</v>
      </c>
      <c r="F656" s="137">
        <v>41851.300000000003</v>
      </c>
      <c r="G656" s="137">
        <f>42033.3-5440.6</f>
        <v>36592.700000000004</v>
      </c>
      <c r="H656" s="132">
        <f t="shared" si="281"/>
        <v>87.435037860233734</v>
      </c>
      <c r="I656" s="72"/>
    </row>
    <row r="657" spans="1:9">
      <c r="A657" s="139" t="s">
        <v>85</v>
      </c>
      <c r="B657" s="111" t="s">
        <v>214</v>
      </c>
      <c r="C657" s="136" t="s">
        <v>521</v>
      </c>
      <c r="D657" s="140" t="s">
        <v>86</v>
      </c>
      <c r="E657" s="151" t="s">
        <v>842</v>
      </c>
      <c r="F657" s="137">
        <v>9107.7000000000007</v>
      </c>
      <c r="G657" s="137">
        <v>5440.6</v>
      </c>
      <c r="H657" s="132">
        <f t="shared" si="281"/>
        <v>59.736267114639261</v>
      </c>
      <c r="I657" s="72"/>
    </row>
    <row r="658" spans="1:9" ht="66">
      <c r="A658" s="170" t="s">
        <v>522</v>
      </c>
      <c r="B658" s="111" t="s">
        <v>214</v>
      </c>
      <c r="C658" s="136" t="s">
        <v>523</v>
      </c>
      <c r="D658" s="140"/>
      <c r="E658" s="151"/>
      <c r="F658" s="137">
        <f>F659+F661</f>
        <v>28491</v>
      </c>
      <c r="G658" s="137">
        <f t="shared" ref="G658" si="288">G659+G661</f>
        <v>19224.399999999998</v>
      </c>
      <c r="H658" s="132">
        <f t="shared" si="281"/>
        <v>67.475343090800592</v>
      </c>
      <c r="I658" s="72"/>
    </row>
    <row r="659" spans="1:9" ht="26.4">
      <c r="A659" s="139" t="s">
        <v>67</v>
      </c>
      <c r="B659" s="111" t="s">
        <v>214</v>
      </c>
      <c r="C659" s="136" t="s">
        <v>523</v>
      </c>
      <c r="D659" s="140" t="s">
        <v>68</v>
      </c>
      <c r="E659" s="151"/>
      <c r="F659" s="137">
        <f>F660</f>
        <v>2506.6999999999998</v>
      </c>
      <c r="G659" s="137">
        <f t="shared" ref="G659" si="289">G660</f>
        <v>1668.8</v>
      </c>
      <c r="H659" s="132">
        <f t="shared" si="281"/>
        <v>66.5735827981011</v>
      </c>
      <c r="I659" s="72"/>
    </row>
    <row r="660" spans="1:9" ht="26.4">
      <c r="A660" s="139" t="s">
        <v>69</v>
      </c>
      <c r="B660" s="111" t="s">
        <v>214</v>
      </c>
      <c r="C660" s="136" t="s">
        <v>523</v>
      </c>
      <c r="D660" s="140" t="s">
        <v>70</v>
      </c>
      <c r="E660" s="151" t="s">
        <v>235</v>
      </c>
      <c r="F660" s="137">
        <v>2506.6999999999998</v>
      </c>
      <c r="G660" s="137">
        <v>1668.8</v>
      </c>
      <c r="H660" s="132">
        <f t="shared" si="281"/>
        <v>66.5735827981011</v>
      </c>
      <c r="I660" s="73">
        <f t="shared" ref="I660" si="290">I661</f>
        <v>0</v>
      </c>
    </row>
    <row r="661" spans="1:9" ht="26.4">
      <c r="A661" s="139" t="s">
        <v>83</v>
      </c>
      <c r="B661" s="111" t="s">
        <v>214</v>
      </c>
      <c r="C661" s="136" t="s">
        <v>523</v>
      </c>
      <c r="D661" s="140" t="s">
        <v>84</v>
      </c>
      <c r="E661" s="151"/>
      <c r="F661" s="137">
        <f>F662</f>
        <v>25984.3</v>
      </c>
      <c r="G661" s="137">
        <f t="shared" ref="G661" si="291">G662</f>
        <v>17555.599999999999</v>
      </c>
      <c r="H661" s="132">
        <f t="shared" si="281"/>
        <v>67.562335718106709</v>
      </c>
      <c r="I661" s="72"/>
    </row>
    <row r="662" spans="1:9">
      <c r="A662" s="139" t="s">
        <v>85</v>
      </c>
      <c r="B662" s="111" t="s">
        <v>214</v>
      </c>
      <c r="C662" s="136" t="s">
        <v>523</v>
      </c>
      <c r="D662" s="140" t="s">
        <v>86</v>
      </c>
      <c r="E662" s="151" t="s">
        <v>235</v>
      </c>
      <c r="F662" s="137">
        <v>25984.3</v>
      </c>
      <c r="G662" s="137">
        <v>17555.599999999999</v>
      </c>
      <c r="H662" s="132">
        <f t="shared" si="281"/>
        <v>67.562335718106709</v>
      </c>
      <c r="I662" s="72"/>
    </row>
    <row r="663" spans="1:9" ht="66">
      <c r="A663" s="170" t="s">
        <v>535</v>
      </c>
      <c r="B663" s="111" t="s">
        <v>214</v>
      </c>
      <c r="C663" s="136" t="s">
        <v>537</v>
      </c>
      <c r="D663" s="140"/>
      <c r="E663" s="151"/>
      <c r="F663" s="137">
        <f t="shared" ref="F663:G663" si="292">F664+F666</f>
        <v>4452</v>
      </c>
      <c r="G663" s="137">
        <f t="shared" si="292"/>
        <v>2686.2</v>
      </c>
      <c r="H663" s="132">
        <f t="shared" si="281"/>
        <v>60.33692722371967</v>
      </c>
      <c r="I663" s="72"/>
    </row>
    <row r="664" spans="1:9" ht="26.4">
      <c r="A664" s="139" t="s">
        <v>67</v>
      </c>
      <c r="B664" s="111" t="s">
        <v>214</v>
      </c>
      <c r="C664" s="136" t="s">
        <v>537</v>
      </c>
      <c r="D664" s="140" t="s">
        <v>68</v>
      </c>
      <c r="E664" s="151"/>
      <c r="F664" s="137">
        <f>F665</f>
        <v>2094.6</v>
      </c>
      <c r="G664" s="137">
        <f t="shared" ref="G664" si="293">G665</f>
        <v>1150.7</v>
      </c>
      <c r="H664" s="132">
        <f t="shared" si="281"/>
        <v>54.93650338966868</v>
      </c>
      <c r="I664" s="72"/>
    </row>
    <row r="665" spans="1:9" ht="26.4">
      <c r="A665" s="139" t="s">
        <v>69</v>
      </c>
      <c r="B665" s="111" t="s">
        <v>214</v>
      </c>
      <c r="C665" s="136" t="s">
        <v>537</v>
      </c>
      <c r="D665" s="140" t="s">
        <v>70</v>
      </c>
      <c r="E665" s="151" t="s">
        <v>235</v>
      </c>
      <c r="F665" s="137">
        <v>2094.6</v>
      </c>
      <c r="G665" s="137">
        <v>1150.7</v>
      </c>
      <c r="H665" s="132">
        <f t="shared" si="281"/>
        <v>54.93650338966868</v>
      </c>
      <c r="I665" s="72"/>
    </row>
    <row r="666" spans="1:9" ht="26.4">
      <c r="A666" s="139" t="s">
        <v>83</v>
      </c>
      <c r="B666" s="111" t="s">
        <v>214</v>
      </c>
      <c r="C666" s="136" t="s">
        <v>537</v>
      </c>
      <c r="D666" s="140" t="s">
        <v>84</v>
      </c>
      <c r="E666" s="151"/>
      <c r="F666" s="137">
        <f>F667</f>
        <v>2357.4</v>
      </c>
      <c r="G666" s="137">
        <f t="shared" ref="G666" si="294">G667</f>
        <v>1535.5</v>
      </c>
      <c r="H666" s="132">
        <f t="shared" si="281"/>
        <v>65.135318571307366</v>
      </c>
      <c r="I666" s="72"/>
    </row>
    <row r="667" spans="1:9">
      <c r="A667" s="139" t="s">
        <v>85</v>
      </c>
      <c r="B667" s="111" t="s">
        <v>214</v>
      </c>
      <c r="C667" s="136" t="s">
        <v>537</v>
      </c>
      <c r="D667" s="140" t="s">
        <v>86</v>
      </c>
      <c r="E667" s="151" t="s">
        <v>235</v>
      </c>
      <c r="F667" s="137">
        <v>2357.4</v>
      </c>
      <c r="G667" s="137">
        <v>1535.5</v>
      </c>
      <c r="H667" s="132">
        <f t="shared" si="281"/>
        <v>65.135318571307366</v>
      </c>
      <c r="I667" s="72"/>
    </row>
    <row r="668" spans="1:9" ht="52.8">
      <c r="A668" s="172" t="s">
        <v>536</v>
      </c>
      <c r="B668" s="111" t="s">
        <v>214</v>
      </c>
      <c r="C668" s="136" t="s">
        <v>538</v>
      </c>
      <c r="D668" s="140"/>
      <c r="E668" s="151"/>
      <c r="F668" s="137">
        <f t="shared" ref="F668:G669" si="295">F669</f>
        <v>2025</v>
      </c>
      <c r="G668" s="137">
        <f t="shared" si="295"/>
        <v>650</v>
      </c>
      <c r="H668" s="132">
        <f t="shared" si="281"/>
        <v>32.098765432098766</v>
      </c>
      <c r="I668" s="72"/>
    </row>
    <row r="669" spans="1:9">
      <c r="A669" s="139" t="s">
        <v>113</v>
      </c>
      <c r="B669" s="111" t="s">
        <v>214</v>
      </c>
      <c r="C669" s="136" t="s">
        <v>538</v>
      </c>
      <c r="D669" s="140">
        <v>300</v>
      </c>
      <c r="E669" s="151"/>
      <c r="F669" s="137">
        <f t="shared" si="295"/>
        <v>2025</v>
      </c>
      <c r="G669" s="137">
        <f t="shared" si="295"/>
        <v>650</v>
      </c>
      <c r="H669" s="132">
        <f t="shared" si="281"/>
        <v>32.098765432098766</v>
      </c>
      <c r="I669" s="72"/>
    </row>
    <row r="670" spans="1:9" ht="26.4">
      <c r="A670" s="139" t="s">
        <v>115</v>
      </c>
      <c r="B670" s="111" t="s">
        <v>214</v>
      </c>
      <c r="C670" s="136" t="s">
        <v>538</v>
      </c>
      <c r="D670" s="140">
        <v>320</v>
      </c>
      <c r="E670" s="151" t="s">
        <v>235</v>
      </c>
      <c r="F670" s="137">
        <v>2025</v>
      </c>
      <c r="G670" s="137">
        <v>650</v>
      </c>
      <c r="H670" s="132">
        <f t="shared" si="281"/>
        <v>32.098765432098766</v>
      </c>
      <c r="I670" s="72"/>
    </row>
    <row r="671" spans="1:9" ht="26.4">
      <c r="A671" s="139" t="s">
        <v>539</v>
      </c>
      <c r="B671" s="111" t="s">
        <v>214</v>
      </c>
      <c r="C671" s="136" t="s">
        <v>540</v>
      </c>
      <c r="D671" s="140"/>
      <c r="E671" s="140"/>
      <c r="F671" s="137">
        <f>F672+F674+F676</f>
        <v>16020.3</v>
      </c>
      <c r="G671" s="137">
        <f t="shared" ref="G671" si="296">G672+G674+G676</f>
        <v>8268.6</v>
      </c>
      <c r="H671" s="132">
        <f t="shared" si="281"/>
        <v>51.613265669182226</v>
      </c>
      <c r="I671" s="72"/>
    </row>
    <row r="672" spans="1:9" ht="26.4">
      <c r="A672" s="139" t="s">
        <v>67</v>
      </c>
      <c r="B672" s="111" t="s">
        <v>214</v>
      </c>
      <c r="C672" s="136" t="s">
        <v>540</v>
      </c>
      <c r="D672" s="140" t="s">
        <v>68</v>
      </c>
      <c r="E672" s="140"/>
      <c r="F672" s="137">
        <f>F673</f>
        <v>1544.4</v>
      </c>
      <c r="G672" s="137">
        <f t="shared" ref="G672" si="297">G673</f>
        <v>790.9</v>
      </c>
      <c r="H672" s="132">
        <f t="shared" si="281"/>
        <v>51.210826210826212</v>
      </c>
      <c r="I672" s="72"/>
    </row>
    <row r="673" spans="1:9" ht="26.4">
      <c r="A673" s="139" t="s">
        <v>69</v>
      </c>
      <c r="B673" s="111" t="s">
        <v>214</v>
      </c>
      <c r="C673" s="136" t="s">
        <v>540</v>
      </c>
      <c r="D673" s="140" t="s">
        <v>70</v>
      </c>
      <c r="E673" s="151" t="s">
        <v>235</v>
      </c>
      <c r="F673" s="137">
        <v>1544.4</v>
      </c>
      <c r="G673" s="137">
        <v>790.9</v>
      </c>
      <c r="H673" s="132">
        <f t="shared" si="281"/>
        <v>51.210826210826212</v>
      </c>
      <c r="I673" s="72"/>
    </row>
    <row r="674" spans="1:9" ht="26.4">
      <c r="A674" s="139" t="s">
        <v>83</v>
      </c>
      <c r="B674" s="111" t="s">
        <v>214</v>
      </c>
      <c r="C674" s="136" t="s">
        <v>540</v>
      </c>
      <c r="D674" s="140" t="s">
        <v>84</v>
      </c>
      <c r="E674" s="140"/>
      <c r="F674" s="137">
        <f>F675</f>
        <v>14473</v>
      </c>
      <c r="G674" s="137">
        <f t="shared" ref="G674:G676" si="298">G675</f>
        <v>7476.2</v>
      </c>
      <c r="H674" s="132">
        <f t="shared" si="281"/>
        <v>51.656187383403577</v>
      </c>
      <c r="I674" s="73"/>
    </row>
    <row r="675" spans="1:9">
      <c r="A675" s="139" t="s">
        <v>85</v>
      </c>
      <c r="B675" s="111" t="s">
        <v>214</v>
      </c>
      <c r="C675" s="136" t="s">
        <v>540</v>
      </c>
      <c r="D675" s="140" t="s">
        <v>86</v>
      </c>
      <c r="E675" s="151" t="s">
        <v>235</v>
      </c>
      <c r="F675" s="137">
        <v>14473</v>
      </c>
      <c r="G675" s="137">
        <v>7476.2</v>
      </c>
      <c r="H675" s="132">
        <f t="shared" si="281"/>
        <v>51.656187383403577</v>
      </c>
      <c r="I675" s="72"/>
    </row>
    <row r="676" spans="1:9">
      <c r="A676" s="139" t="s">
        <v>72</v>
      </c>
      <c r="B676" s="111" t="s">
        <v>214</v>
      </c>
      <c r="C676" s="136" t="s">
        <v>540</v>
      </c>
      <c r="D676" s="140" t="s">
        <v>73</v>
      </c>
      <c r="E676" s="151"/>
      <c r="F676" s="137">
        <f>F677</f>
        <v>2.9</v>
      </c>
      <c r="G676" s="137">
        <f t="shared" si="298"/>
        <v>1.5</v>
      </c>
      <c r="H676" s="132">
        <f t="shared" si="281"/>
        <v>51.724137931034484</v>
      </c>
      <c r="I676" s="72"/>
    </row>
    <row r="677" spans="1:9">
      <c r="A677" s="139" t="s">
        <v>74</v>
      </c>
      <c r="B677" s="111" t="s">
        <v>214</v>
      </c>
      <c r="C677" s="136" t="s">
        <v>540</v>
      </c>
      <c r="D677" s="140" t="s">
        <v>75</v>
      </c>
      <c r="E677" s="151" t="s">
        <v>235</v>
      </c>
      <c r="F677" s="137">
        <v>2.9</v>
      </c>
      <c r="G677" s="137">
        <v>1.5</v>
      </c>
      <c r="H677" s="132">
        <f t="shared" si="281"/>
        <v>51.724137931034484</v>
      </c>
      <c r="I677" s="72"/>
    </row>
    <row r="678" spans="1:9" ht="118.8">
      <c r="A678" s="170" t="s">
        <v>524</v>
      </c>
      <c r="B678" s="111" t="s">
        <v>214</v>
      </c>
      <c r="C678" s="136" t="s">
        <v>525</v>
      </c>
      <c r="D678" s="84"/>
      <c r="E678" s="84"/>
      <c r="F678" s="137">
        <f>F679+F681+F683</f>
        <v>650788</v>
      </c>
      <c r="G678" s="137">
        <f t="shared" ref="G678" si="299">G679+G681+G683</f>
        <v>422538.3</v>
      </c>
      <c r="H678" s="132">
        <f t="shared" si="281"/>
        <v>64.927180587226559</v>
      </c>
      <c r="I678" s="72"/>
    </row>
    <row r="679" spans="1:9" ht="39.6">
      <c r="A679" s="139" t="s">
        <v>62</v>
      </c>
      <c r="B679" s="111" t="s">
        <v>214</v>
      </c>
      <c r="C679" s="136" t="s">
        <v>525</v>
      </c>
      <c r="D679" s="140" t="s">
        <v>63</v>
      </c>
      <c r="E679" s="140"/>
      <c r="F679" s="137">
        <f>F680</f>
        <v>63403</v>
      </c>
      <c r="G679" s="137">
        <f t="shared" ref="G679" si="300">G680</f>
        <v>37349.4</v>
      </c>
      <c r="H679" s="132">
        <f t="shared" si="281"/>
        <v>58.907938110184062</v>
      </c>
      <c r="I679" s="72"/>
    </row>
    <row r="680" spans="1:9">
      <c r="A680" s="139" t="s">
        <v>81</v>
      </c>
      <c r="B680" s="111" t="s">
        <v>214</v>
      </c>
      <c r="C680" s="136" t="s">
        <v>525</v>
      </c>
      <c r="D680" s="140" t="s">
        <v>82</v>
      </c>
      <c r="E680" s="140">
        <v>900303</v>
      </c>
      <c r="F680" s="137">
        <v>63403</v>
      </c>
      <c r="G680" s="137">
        <v>37349.4</v>
      </c>
      <c r="H680" s="132">
        <f t="shared" si="281"/>
        <v>58.907938110184062</v>
      </c>
      <c r="I680" s="72"/>
    </row>
    <row r="681" spans="1:9" ht="26.4">
      <c r="A681" s="139" t="s">
        <v>67</v>
      </c>
      <c r="B681" s="111" t="s">
        <v>214</v>
      </c>
      <c r="C681" s="136" t="s">
        <v>525</v>
      </c>
      <c r="D681" s="140" t="s">
        <v>68</v>
      </c>
      <c r="E681" s="140"/>
      <c r="F681" s="137">
        <f>F682</f>
        <v>813.6</v>
      </c>
      <c r="G681" s="137">
        <f t="shared" ref="G681" si="301">G682</f>
        <v>779.7</v>
      </c>
      <c r="H681" s="132">
        <f t="shared" si="281"/>
        <v>95.833333333333343</v>
      </c>
      <c r="I681" s="72"/>
    </row>
    <row r="682" spans="1:9" ht="26.4">
      <c r="A682" s="139" t="s">
        <v>69</v>
      </c>
      <c r="B682" s="111" t="s">
        <v>214</v>
      </c>
      <c r="C682" s="136" t="s">
        <v>525</v>
      </c>
      <c r="D682" s="140" t="s">
        <v>70</v>
      </c>
      <c r="E682" s="140">
        <v>900303</v>
      </c>
      <c r="F682" s="137">
        <v>813.6</v>
      </c>
      <c r="G682" s="137">
        <v>779.7</v>
      </c>
      <c r="H682" s="132">
        <f t="shared" si="281"/>
        <v>95.833333333333343</v>
      </c>
      <c r="I682" s="72"/>
    </row>
    <row r="683" spans="1:9" ht="26.4">
      <c r="A683" s="139" t="s">
        <v>83</v>
      </c>
      <c r="B683" s="111" t="s">
        <v>214</v>
      </c>
      <c r="C683" s="136" t="s">
        <v>525</v>
      </c>
      <c r="D683" s="140" t="s">
        <v>84</v>
      </c>
      <c r="E683" s="140"/>
      <c r="F683" s="137">
        <f>F684</f>
        <v>586571.4</v>
      </c>
      <c r="G683" s="137">
        <f t="shared" ref="G683" si="302">G684</f>
        <v>384409.2</v>
      </c>
      <c r="H683" s="132">
        <f t="shared" si="281"/>
        <v>65.534937434726615</v>
      </c>
      <c r="I683" s="72"/>
    </row>
    <row r="684" spans="1:9">
      <c r="A684" s="139" t="s">
        <v>85</v>
      </c>
      <c r="B684" s="111" t="s">
        <v>214</v>
      </c>
      <c r="C684" s="136" t="s">
        <v>525</v>
      </c>
      <c r="D684" s="140" t="s">
        <v>86</v>
      </c>
      <c r="E684" s="140">
        <v>900303</v>
      </c>
      <c r="F684" s="137">
        <v>586571.4</v>
      </c>
      <c r="G684" s="137">
        <v>384409.2</v>
      </c>
      <c r="H684" s="132">
        <f t="shared" si="281"/>
        <v>65.534937434726615</v>
      </c>
      <c r="I684" s="72"/>
    </row>
    <row r="685" spans="1:9" ht="158.4">
      <c r="A685" s="139" t="s">
        <v>541</v>
      </c>
      <c r="B685" s="111" t="s">
        <v>214</v>
      </c>
      <c r="C685" s="136" t="s">
        <v>542</v>
      </c>
      <c r="D685" s="140"/>
      <c r="E685" s="140"/>
      <c r="F685" s="137">
        <f>F686+F688</f>
        <v>24569</v>
      </c>
      <c r="G685" s="137">
        <f t="shared" ref="G685" si="303">G686+G688</f>
        <v>17590</v>
      </c>
      <c r="H685" s="132">
        <f t="shared" si="281"/>
        <v>71.594285481704588</v>
      </c>
      <c r="I685" s="72"/>
    </row>
    <row r="686" spans="1:9" ht="39.6">
      <c r="A686" s="139" t="s">
        <v>62</v>
      </c>
      <c r="B686" s="111" t="s">
        <v>214</v>
      </c>
      <c r="C686" s="136" t="s">
        <v>542</v>
      </c>
      <c r="D686" s="140" t="s">
        <v>63</v>
      </c>
      <c r="E686" s="140"/>
      <c r="F686" s="137">
        <f>F687</f>
        <v>937</v>
      </c>
      <c r="G686" s="137">
        <f t="shared" ref="G686" si="304">G687</f>
        <v>667.2</v>
      </c>
      <c r="H686" s="132">
        <f t="shared" si="281"/>
        <v>71.205976520811106</v>
      </c>
      <c r="I686" s="72"/>
    </row>
    <row r="687" spans="1:9">
      <c r="A687" s="139" t="s">
        <v>81</v>
      </c>
      <c r="B687" s="111" t="s">
        <v>214</v>
      </c>
      <c r="C687" s="136" t="s">
        <v>542</v>
      </c>
      <c r="D687" s="140" t="s">
        <v>82</v>
      </c>
      <c r="E687" s="140">
        <v>900203</v>
      </c>
      <c r="F687" s="137">
        <v>937</v>
      </c>
      <c r="G687" s="137">
        <v>667.2</v>
      </c>
      <c r="H687" s="132">
        <f t="shared" si="281"/>
        <v>71.205976520811106</v>
      </c>
      <c r="I687" s="72"/>
    </row>
    <row r="688" spans="1:9" ht="26.4">
      <c r="A688" s="139" t="s">
        <v>83</v>
      </c>
      <c r="B688" s="111" t="s">
        <v>214</v>
      </c>
      <c r="C688" s="136" t="s">
        <v>542</v>
      </c>
      <c r="D688" s="140" t="s">
        <v>84</v>
      </c>
      <c r="E688" s="140"/>
      <c r="F688" s="137">
        <f>F689</f>
        <v>23632</v>
      </c>
      <c r="G688" s="137">
        <f t="shared" ref="G688" si="305">G689</f>
        <v>16922.8</v>
      </c>
      <c r="H688" s="132">
        <f t="shared" si="281"/>
        <v>71.609681787406899</v>
      </c>
      <c r="I688" s="72"/>
    </row>
    <row r="689" spans="1:9">
      <c r="A689" s="139" t="s">
        <v>85</v>
      </c>
      <c r="B689" s="111" t="s">
        <v>214</v>
      </c>
      <c r="C689" s="136" t="s">
        <v>542</v>
      </c>
      <c r="D689" s="140" t="s">
        <v>86</v>
      </c>
      <c r="E689" s="140">
        <v>900203</v>
      </c>
      <c r="F689" s="137">
        <v>23632</v>
      </c>
      <c r="G689" s="137">
        <v>16922.8</v>
      </c>
      <c r="H689" s="132">
        <f t="shared" si="281"/>
        <v>71.609681787406899</v>
      </c>
      <c r="I689" s="72"/>
    </row>
    <row r="690" spans="1:9" ht="52.8">
      <c r="A690" s="148" t="s">
        <v>589</v>
      </c>
      <c r="B690" s="104" t="s">
        <v>214</v>
      </c>
      <c r="C690" s="134" t="s">
        <v>342</v>
      </c>
      <c r="D690" s="144"/>
      <c r="E690" s="144"/>
      <c r="F690" s="131">
        <f>F691+F704+F701+F698</f>
        <v>56819.799999999996</v>
      </c>
      <c r="G690" s="131">
        <f t="shared" ref="G690" si="306">G691+G704+G701+G698</f>
        <v>29512.9</v>
      </c>
      <c r="H690" s="132">
        <f t="shared" si="281"/>
        <v>51.94122471392015</v>
      </c>
      <c r="I690" s="72"/>
    </row>
    <row r="691" spans="1:9" ht="39.6">
      <c r="A691" s="139" t="s">
        <v>543</v>
      </c>
      <c r="B691" s="111" t="s">
        <v>214</v>
      </c>
      <c r="C691" s="136" t="s">
        <v>544</v>
      </c>
      <c r="D691" s="140"/>
      <c r="E691" s="140"/>
      <c r="F691" s="137">
        <f>F692+F695</f>
        <v>23513</v>
      </c>
      <c r="G691" s="137">
        <f t="shared" ref="G691" si="307">G692+G695</f>
        <v>14164.7</v>
      </c>
      <c r="H691" s="132">
        <f t="shared" si="281"/>
        <v>60.241993790668992</v>
      </c>
      <c r="I691" s="72"/>
    </row>
    <row r="692" spans="1:9" ht="26.4">
      <c r="A692" s="139" t="s">
        <v>67</v>
      </c>
      <c r="B692" s="111" t="s">
        <v>214</v>
      </c>
      <c r="C692" s="136" t="s">
        <v>544</v>
      </c>
      <c r="D692" s="140" t="s">
        <v>68</v>
      </c>
      <c r="E692" s="140"/>
      <c r="F692" s="137">
        <f>F693+F694</f>
        <v>22690</v>
      </c>
      <c r="G692" s="137">
        <f t="shared" ref="G692" si="308">G693+G694</f>
        <v>13343.900000000001</v>
      </c>
      <c r="H692" s="132">
        <f t="shared" si="281"/>
        <v>58.809607756721029</v>
      </c>
      <c r="I692" s="72"/>
    </row>
    <row r="693" spans="1:9" ht="26.4">
      <c r="A693" s="139" t="s">
        <v>69</v>
      </c>
      <c r="B693" s="111" t="s">
        <v>214</v>
      </c>
      <c r="C693" s="136" t="s">
        <v>544</v>
      </c>
      <c r="D693" s="140" t="s">
        <v>70</v>
      </c>
      <c r="E693" s="140">
        <v>900302</v>
      </c>
      <c r="F693" s="137">
        <v>17925</v>
      </c>
      <c r="G693" s="137">
        <v>10541.6</v>
      </c>
      <c r="H693" s="132">
        <f t="shared" si="281"/>
        <v>58.809483960948391</v>
      </c>
      <c r="I693" s="72"/>
    </row>
    <row r="694" spans="1:9" ht="26.4">
      <c r="A694" s="139" t="s">
        <v>69</v>
      </c>
      <c r="B694" s="111" t="s">
        <v>214</v>
      </c>
      <c r="C694" s="136" t="s">
        <v>544</v>
      </c>
      <c r="D694" s="140" t="s">
        <v>70</v>
      </c>
      <c r="E694" s="140">
        <v>900100</v>
      </c>
      <c r="F694" s="137">
        <v>4765</v>
      </c>
      <c r="G694" s="137">
        <v>2802.3</v>
      </c>
      <c r="H694" s="132">
        <f t="shared" si="281"/>
        <v>58.810073452256042</v>
      </c>
      <c r="I694" s="72"/>
    </row>
    <row r="695" spans="1:9" ht="26.4">
      <c r="A695" s="139" t="s">
        <v>83</v>
      </c>
      <c r="B695" s="111" t="s">
        <v>214</v>
      </c>
      <c r="C695" s="136" t="s">
        <v>544</v>
      </c>
      <c r="D695" s="140" t="s">
        <v>84</v>
      </c>
      <c r="E695" s="140"/>
      <c r="F695" s="137">
        <f>F696+F697</f>
        <v>823</v>
      </c>
      <c r="G695" s="137">
        <f t="shared" ref="G695" si="309">G696+G697</f>
        <v>820.8</v>
      </c>
      <c r="H695" s="132">
        <f t="shared" si="281"/>
        <v>99.732685297691376</v>
      </c>
      <c r="I695" s="72"/>
    </row>
    <row r="696" spans="1:9">
      <c r="A696" s="139" t="s">
        <v>85</v>
      </c>
      <c r="B696" s="111" t="s">
        <v>214</v>
      </c>
      <c r="C696" s="136" t="s">
        <v>544</v>
      </c>
      <c r="D696" s="140" t="s">
        <v>86</v>
      </c>
      <c r="E696" s="140">
        <v>900302</v>
      </c>
      <c r="F696" s="203">
        <v>650</v>
      </c>
      <c r="G696" s="137">
        <v>648.29999999999995</v>
      </c>
      <c r="H696" s="132">
        <f t="shared" si="281"/>
        <v>99.738461538461536</v>
      </c>
      <c r="I696" s="72"/>
    </row>
    <row r="697" spans="1:9">
      <c r="A697" s="139" t="s">
        <v>85</v>
      </c>
      <c r="B697" s="111" t="s">
        <v>214</v>
      </c>
      <c r="C697" s="136" t="s">
        <v>544</v>
      </c>
      <c r="D697" s="140" t="s">
        <v>86</v>
      </c>
      <c r="E697" s="140">
        <v>900100</v>
      </c>
      <c r="F697" s="203">
        <v>173</v>
      </c>
      <c r="G697" s="137">
        <v>172.5</v>
      </c>
      <c r="H697" s="132">
        <f t="shared" si="281"/>
        <v>99.710982658959537</v>
      </c>
      <c r="I697" s="72"/>
    </row>
    <row r="698" spans="1:9" ht="52.8">
      <c r="A698" s="139" t="s">
        <v>833</v>
      </c>
      <c r="B698" s="111" t="s">
        <v>214</v>
      </c>
      <c r="C698" s="136" t="s">
        <v>834</v>
      </c>
      <c r="D698" s="140"/>
      <c r="E698" s="140"/>
      <c r="F698" s="137">
        <f>F699</f>
        <v>1366.1</v>
      </c>
      <c r="G698" s="137">
        <f>G699</f>
        <v>0</v>
      </c>
      <c r="H698" s="132">
        <f t="shared" si="281"/>
        <v>0</v>
      </c>
      <c r="I698" s="72"/>
    </row>
    <row r="699" spans="1:9" ht="26.4">
      <c r="A699" s="139" t="s">
        <v>67</v>
      </c>
      <c r="B699" s="111" t="s">
        <v>214</v>
      </c>
      <c r="C699" s="136" t="s">
        <v>834</v>
      </c>
      <c r="D699" s="140" t="s">
        <v>68</v>
      </c>
      <c r="E699" s="140"/>
      <c r="F699" s="137">
        <f>F700</f>
        <v>1366.1</v>
      </c>
      <c r="G699" s="137">
        <f>G700</f>
        <v>0</v>
      </c>
      <c r="H699" s="132">
        <f t="shared" si="281"/>
        <v>0</v>
      </c>
      <c r="I699" s="72"/>
    </row>
    <row r="700" spans="1:9" ht="26.4">
      <c r="A700" s="139" t="s">
        <v>69</v>
      </c>
      <c r="B700" s="111" t="s">
        <v>214</v>
      </c>
      <c r="C700" s="136" t="s">
        <v>834</v>
      </c>
      <c r="D700" s="140" t="s">
        <v>70</v>
      </c>
      <c r="E700" s="140">
        <v>900100</v>
      </c>
      <c r="F700" s="137">
        <v>1366.1</v>
      </c>
      <c r="G700" s="137">
        <v>0</v>
      </c>
      <c r="H700" s="132">
        <f t="shared" si="281"/>
        <v>0</v>
      </c>
      <c r="I700" s="72"/>
    </row>
    <row r="701" spans="1:9" ht="39.6">
      <c r="A701" s="170" t="s">
        <v>590</v>
      </c>
      <c r="B701" s="111" t="s">
        <v>214</v>
      </c>
      <c r="C701" s="136" t="s">
        <v>591</v>
      </c>
      <c r="D701" s="140"/>
      <c r="E701" s="84"/>
      <c r="F701" s="137">
        <f>F702</f>
        <v>71</v>
      </c>
      <c r="G701" s="137">
        <f t="shared" ref="G701:G702" si="310">G702</f>
        <v>7.5</v>
      </c>
      <c r="H701" s="132">
        <f t="shared" si="281"/>
        <v>10.56338028169014</v>
      </c>
      <c r="I701" s="72"/>
    </row>
    <row r="702" spans="1:9">
      <c r="A702" s="139" t="s">
        <v>113</v>
      </c>
      <c r="B702" s="111" t="s">
        <v>214</v>
      </c>
      <c r="C702" s="136" t="s">
        <v>591</v>
      </c>
      <c r="D702" s="140" t="s">
        <v>114</v>
      </c>
      <c r="E702" s="140"/>
      <c r="F702" s="137">
        <f>F703</f>
        <v>71</v>
      </c>
      <c r="G702" s="137">
        <f t="shared" si="310"/>
        <v>7.5</v>
      </c>
      <c r="H702" s="132">
        <f t="shared" si="281"/>
        <v>10.56338028169014</v>
      </c>
      <c r="I702" s="72"/>
    </row>
    <row r="703" spans="1:9" ht="26.4">
      <c r="A703" s="139" t="s">
        <v>115</v>
      </c>
      <c r="B703" s="111" t="s">
        <v>214</v>
      </c>
      <c r="C703" s="136" t="s">
        <v>591</v>
      </c>
      <c r="D703" s="140" t="s">
        <v>116</v>
      </c>
      <c r="E703" s="140">
        <v>900303</v>
      </c>
      <c r="F703" s="137">
        <v>71</v>
      </c>
      <c r="G703" s="137">
        <v>7.5</v>
      </c>
      <c r="H703" s="132">
        <f t="shared" si="281"/>
        <v>10.56338028169014</v>
      </c>
      <c r="I703" s="72"/>
    </row>
    <row r="704" spans="1:9" ht="26.4">
      <c r="A704" s="139" t="s">
        <v>545</v>
      </c>
      <c r="B704" s="111" t="s">
        <v>214</v>
      </c>
      <c r="C704" s="136" t="s">
        <v>546</v>
      </c>
      <c r="D704" s="140"/>
      <c r="E704" s="140"/>
      <c r="F704" s="137">
        <f>F705</f>
        <v>31869.7</v>
      </c>
      <c r="G704" s="137">
        <f t="shared" ref="G704" si="311">G705</f>
        <v>15340.699999999999</v>
      </c>
      <c r="H704" s="132">
        <f t="shared" si="281"/>
        <v>48.135690012770752</v>
      </c>
      <c r="I704" s="72"/>
    </row>
    <row r="705" spans="1:9" ht="26.4">
      <c r="A705" s="139" t="s">
        <v>67</v>
      </c>
      <c r="B705" s="111" t="s">
        <v>214</v>
      </c>
      <c r="C705" s="136" t="s">
        <v>546</v>
      </c>
      <c r="D705" s="140">
        <v>200</v>
      </c>
      <c r="E705" s="140"/>
      <c r="F705" s="137">
        <f>F707+F708+F706</f>
        <v>31869.7</v>
      </c>
      <c r="G705" s="137">
        <f t="shared" ref="G705" si="312">G707+G708+G706</f>
        <v>15340.699999999999</v>
      </c>
      <c r="H705" s="132">
        <f t="shared" si="281"/>
        <v>48.135690012770752</v>
      </c>
      <c r="I705" s="72"/>
    </row>
    <row r="706" spans="1:9" ht="26.4">
      <c r="A706" s="139" t="s">
        <v>69</v>
      </c>
      <c r="B706" s="111" t="s">
        <v>214</v>
      </c>
      <c r="C706" s="136" t="s">
        <v>546</v>
      </c>
      <c r="D706" s="140">
        <v>240</v>
      </c>
      <c r="E706" s="140">
        <v>900202</v>
      </c>
      <c r="F706" s="137">
        <v>17847</v>
      </c>
      <c r="G706" s="137">
        <v>8590.7999999999993</v>
      </c>
      <c r="H706" s="132">
        <f t="shared" si="281"/>
        <v>48.135821146411153</v>
      </c>
      <c r="I706" s="72"/>
    </row>
    <row r="707" spans="1:9" ht="26.4">
      <c r="A707" s="139" t="s">
        <v>69</v>
      </c>
      <c r="B707" s="111" t="s">
        <v>214</v>
      </c>
      <c r="C707" s="136" t="s">
        <v>546</v>
      </c>
      <c r="D707" s="140">
        <v>240</v>
      </c>
      <c r="E707" s="140">
        <v>900302</v>
      </c>
      <c r="F707" s="137">
        <v>10835.7</v>
      </c>
      <c r="G707" s="137">
        <v>5215.8</v>
      </c>
      <c r="H707" s="132">
        <f t="shared" ref="H707:H770" si="313">G707/F707*100</f>
        <v>48.135330435504855</v>
      </c>
      <c r="I707" s="72"/>
    </row>
    <row r="708" spans="1:9" ht="26.4">
      <c r="A708" s="139" t="s">
        <v>69</v>
      </c>
      <c r="B708" s="111" t="s">
        <v>214</v>
      </c>
      <c r="C708" s="136" t="s">
        <v>546</v>
      </c>
      <c r="D708" s="140">
        <v>240</v>
      </c>
      <c r="E708" s="140">
        <v>900100</v>
      </c>
      <c r="F708" s="137">
        <v>3187</v>
      </c>
      <c r="G708" s="137">
        <v>1534.1</v>
      </c>
      <c r="H708" s="132">
        <f t="shared" si="313"/>
        <v>48.136178224035142</v>
      </c>
      <c r="I708" s="72"/>
    </row>
    <row r="709" spans="1:9" ht="52.8">
      <c r="A709" s="148" t="s">
        <v>345</v>
      </c>
      <c r="B709" s="104" t="s">
        <v>214</v>
      </c>
      <c r="C709" s="134" t="s">
        <v>548</v>
      </c>
      <c r="D709" s="144"/>
      <c r="E709" s="144"/>
      <c r="F709" s="131">
        <f t="shared" ref="F709:G711" si="314">F710</f>
        <v>2544.4</v>
      </c>
      <c r="G709" s="131">
        <f t="shared" si="314"/>
        <v>2048.1</v>
      </c>
      <c r="H709" s="132">
        <f t="shared" si="313"/>
        <v>80.494419116491116</v>
      </c>
      <c r="I709" s="72"/>
    </row>
    <row r="710" spans="1:9" ht="26.4">
      <c r="A710" s="172" t="s">
        <v>547</v>
      </c>
      <c r="B710" s="111" t="s">
        <v>214</v>
      </c>
      <c r="C710" s="136" t="s">
        <v>549</v>
      </c>
      <c r="D710" s="140"/>
      <c r="E710" s="140"/>
      <c r="F710" s="137">
        <f t="shared" si="314"/>
        <v>2544.4</v>
      </c>
      <c r="G710" s="137">
        <f t="shared" si="314"/>
        <v>2048.1</v>
      </c>
      <c r="H710" s="132">
        <f t="shared" si="313"/>
        <v>80.494419116491116</v>
      </c>
      <c r="I710" s="72"/>
    </row>
    <row r="711" spans="1:9" ht="26.4">
      <c r="A711" s="139" t="s">
        <v>83</v>
      </c>
      <c r="B711" s="111" t="s">
        <v>214</v>
      </c>
      <c r="C711" s="136" t="s">
        <v>549</v>
      </c>
      <c r="D711" s="140" t="s">
        <v>84</v>
      </c>
      <c r="E711" s="140"/>
      <c r="F711" s="137">
        <f>F712</f>
        <v>2544.4</v>
      </c>
      <c r="G711" s="137">
        <f t="shared" si="314"/>
        <v>2048.1</v>
      </c>
      <c r="H711" s="132">
        <f t="shared" si="313"/>
        <v>80.494419116491116</v>
      </c>
      <c r="I711" s="72"/>
    </row>
    <row r="712" spans="1:9">
      <c r="A712" s="139" t="s">
        <v>85</v>
      </c>
      <c r="B712" s="111" t="s">
        <v>214</v>
      </c>
      <c r="C712" s="136" t="s">
        <v>549</v>
      </c>
      <c r="D712" s="140" t="s">
        <v>86</v>
      </c>
      <c r="E712" s="140">
        <v>900100</v>
      </c>
      <c r="F712" s="137">
        <v>2544.4</v>
      </c>
      <c r="G712" s="137">
        <v>2048.1</v>
      </c>
      <c r="H712" s="132">
        <f t="shared" si="313"/>
        <v>80.494419116491116</v>
      </c>
      <c r="I712" s="72"/>
    </row>
    <row r="713" spans="1:9" ht="39.6">
      <c r="A713" s="145" t="s">
        <v>550</v>
      </c>
      <c r="B713" s="104" t="s">
        <v>214</v>
      </c>
      <c r="C713" s="134" t="s">
        <v>557</v>
      </c>
      <c r="D713" s="140"/>
      <c r="E713" s="140"/>
      <c r="F713" s="131">
        <f>F718+F735+F723+F714+F727+F731+F739</f>
        <v>316498</v>
      </c>
      <c r="G713" s="131">
        <f t="shared" ref="G713" si="315">G718+G735+G723+G714+G727+G731+G739</f>
        <v>111817.29999999999</v>
      </c>
      <c r="H713" s="132">
        <f t="shared" si="313"/>
        <v>35.329543946565217</v>
      </c>
      <c r="I713" s="72"/>
    </row>
    <row r="714" spans="1:9" ht="26.4">
      <c r="A714" s="139" t="s">
        <v>766</v>
      </c>
      <c r="B714" s="111" t="s">
        <v>214</v>
      </c>
      <c r="C714" s="136" t="s">
        <v>767</v>
      </c>
      <c r="D714" s="140"/>
      <c r="E714" s="140"/>
      <c r="F714" s="137">
        <f>F715</f>
        <v>29602.899999999998</v>
      </c>
      <c r="G714" s="137">
        <f t="shared" ref="G714" si="316">G715</f>
        <v>0</v>
      </c>
      <c r="H714" s="132">
        <f t="shared" si="313"/>
        <v>0</v>
      </c>
      <c r="I714" s="72"/>
    </row>
    <row r="715" spans="1:9" ht="26.4">
      <c r="A715" s="139" t="s">
        <v>67</v>
      </c>
      <c r="B715" s="111" t="s">
        <v>214</v>
      </c>
      <c r="C715" s="136" t="s">
        <v>767</v>
      </c>
      <c r="D715" s="140">
        <v>200</v>
      </c>
      <c r="E715" s="140"/>
      <c r="F715" s="137">
        <f>F716+F717</f>
        <v>29602.899999999998</v>
      </c>
      <c r="G715" s="137">
        <f t="shared" ref="G715" si="317">G716+G717</f>
        <v>0</v>
      </c>
      <c r="H715" s="132">
        <f t="shared" si="313"/>
        <v>0</v>
      </c>
      <c r="I715" s="72"/>
    </row>
    <row r="716" spans="1:9" ht="26.4">
      <c r="A716" s="139" t="s">
        <v>69</v>
      </c>
      <c r="B716" s="111" t="s">
        <v>214</v>
      </c>
      <c r="C716" s="136" t="s">
        <v>767</v>
      </c>
      <c r="D716" s="84">
        <v>240</v>
      </c>
      <c r="E716" s="140">
        <v>900302</v>
      </c>
      <c r="F716" s="137">
        <v>26642.6</v>
      </c>
      <c r="G716" s="137">
        <v>0</v>
      </c>
      <c r="H716" s="132">
        <f t="shared" si="313"/>
        <v>0</v>
      </c>
      <c r="I716" s="72"/>
    </row>
    <row r="717" spans="1:9" ht="26.4">
      <c r="A717" s="139" t="s">
        <v>69</v>
      </c>
      <c r="B717" s="111" t="s">
        <v>214</v>
      </c>
      <c r="C717" s="136" t="s">
        <v>767</v>
      </c>
      <c r="D717" s="84">
        <v>240</v>
      </c>
      <c r="E717" s="140">
        <v>900100</v>
      </c>
      <c r="F717" s="137">
        <v>2960.3</v>
      </c>
      <c r="G717" s="137">
        <v>0</v>
      </c>
      <c r="H717" s="132">
        <f t="shared" si="313"/>
        <v>0</v>
      </c>
      <c r="I717" s="72"/>
    </row>
    <row r="718" spans="1:9" ht="39.6">
      <c r="A718" s="139" t="s">
        <v>779</v>
      </c>
      <c r="B718" s="111" t="s">
        <v>214</v>
      </c>
      <c r="C718" s="136" t="s">
        <v>778</v>
      </c>
      <c r="D718" s="140"/>
      <c r="E718" s="140"/>
      <c r="F718" s="137">
        <f>F719</f>
        <v>10340.200000000001</v>
      </c>
      <c r="G718" s="137">
        <f t="shared" ref="G718" si="318">G719</f>
        <v>9512.2999999999993</v>
      </c>
      <c r="H718" s="132">
        <f t="shared" si="313"/>
        <v>91.993385040908279</v>
      </c>
      <c r="I718" s="72"/>
    </row>
    <row r="719" spans="1:9" ht="26.4">
      <c r="A719" s="139" t="s">
        <v>67</v>
      </c>
      <c r="B719" s="111" t="s">
        <v>214</v>
      </c>
      <c r="C719" s="136" t="s">
        <v>778</v>
      </c>
      <c r="D719" s="140">
        <v>200</v>
      </c>
      <c r="E719" s="140"/>
      <c r="F719" s="137">
        <f>F720+F721+F722</f>
        <v>10340.200000000001</v>
      </c>
      <c r="G719" s="137">
        <f t="shared" ref="G719" si="319">G720+G721+G722</f>
        <v>9512.2999999999993</v>
      </c>
      <c r="H719" s="132">
        <f t="shared" si="313"/>
        <v>91.993385040908279</v>
      </c>
      <c r="I719" s="72"/>
    </row>
    <row r="720" spans="1:9" ht="26.4">
      <c r="A720" s="139" t="s">
        <v>69</v>
      </c>
      <c r="B720" s="111" t="s">
        <v>214</v>
      </c>
      <c r="C720" s="136" t="s">
        <v>778</v>
      </c>
      <c r="D720" s="84">
        <v>240</v>
      </c>
      <c r="E720" s="140">
        <v>900302</v>
      </c>
      <c r="F720" s="137">
        <v>3515.7</v>
      </c>
      <c r="G720" s="137">
        <v>3234.2</v>
      </c>
      <c r="H720" s="132">
        <f t="shared" si="313"/>
        <v>91.993059703615216</v>
      </c>
      <c r="I720" s="72"/>
    </row>
    <row r="721" spans="1:9" ht="26.4">
      <c r="A721" s="139" t="s">
        <v>69</v>
      </c>
      <c r="B721" s="111" t="s">
        <v>214</v>
      </c>
      <c r="C721" s="136" t="s">
        <v>778</v>
      </c>
      <c r="D721" s="84">
        <v>240</v>
      </c>
      <c r="E721" s="140">
        <v>900100</v>
      </c>
      <c r="F721" s="137">
        <v>1034</v>
      </c>
      <c r="G721" s="137">
        <v>951.2</v>
      </c>
      <c r="H721" s="132">
        <f t="shared" si="313"/>
        <v>91.992263056092852</v>
      </c>
      <c r="I721" s="72"/>
    </row>
    <row r="722" spans="1:9" ht="26.4">
      <c r="A722" s="139" t="s">
        <v>69</v>
      </c>
      <c r="B722" s="111" t="s">
        <v>214</v>
      </c>
      <c r="C722" s="136" t="s">
        <v>778</v>
      </c>
      <c r="D722" s="84">
        <v>240</v>
      </c>
      <c r="E722" s="140">
        <v>900202</v>
      </c>
      <c r="F722" s="137">
        <v>5790.5</v>
      </c>
      <c r="G722" s="137">
        <v>5326.9</v>
      </c>
      <c r="H722" s="132">
        <f t="shared" si="313"/>
        <v>91.993782920300475</v>
      </c>
      <c r="I722" s="72"/>
    </row>
    <row r="723" spans="1:9" ht="26.4">
      <c r="A723" s="139" t="s">
        <v>551</v>
      </c>
      <c r="B723" s="111" t="s">
        <v>214</v>
      </c>
      <c r="C723" s="136" t="s">
        <v>558</v>
      </c>
      <c r="D723" s="84"/>
      <c r="E723" s="140"/>
      <c r="F723" s="137">
        <f>F724</f>
        <v>14888.9</v>
      </c>
      <c r="G723" s="137">
        <f t="shared" ref="G723" si="320">G724</f>
        <v>0</v>
      </c>
      <c r="H723" s="132">
        <f t="shared" si="313"/>
        <v>0</v>
      </c>
      <c r="I723" s="72"/>
    </row>
    <row r="724" spans="1:9" ht="26.4">
      <c r="A724" s="139" t="s">
        <v>67</v>
      </c>
      <c r="B724" s="111" t="s">
        <v>214</v>
      </c>
      <c r="C724" s="136" t="s">
        <v>558</v>
      </c>
      <c r="D724" s="140">
        <v>200</v>
      </c>
      <c r="E724" s="140"/>
      <c r="F724" s="137">
        <f>F725+F726</f>
        <v>14888.9</v>
      </c>
      <c r="G724" s="137">
        <f>G725+G726</f>
        <v>0</v>
      </c>
      <c r="H724" s="132">
        <f t="shared" si="313"/>
        <v>0</v>
      </c>
      <c r="I724" s="72"/>
    </row>
    <row r="725" spans="1:9" ht="26.4">
      <c r="A725" s="139" t="s">
        <v>69</v>
      </c>
      <c r="B725" s="111" t="s">
        <v>214</v>
      </c>
      <c r="C725" s="136" t="s">
        <v>558</v>
      </c>
      <c r="D725" s="84">
        <v>240</v>
      </c>
      <c r="E725" s="140">
        <v>900302</v>
      </c>
      <c r="F725" s="137">
        <v>13400</v>
      </c>
      <c r="G725" s="137">
        <v>0</v>
      </c>
      <c r="H725" s="132">
        <f t="shared" si="313"/>
        <v>0</v>
      </c>
      <c r="I725" s="72"/>
    </row>
    <row r="726" spans="1:9" ht="26.4">
      <c r="A726" s="139" t="s">
        <v>69</v>
      </c>
      <c r="B726" s="111" t="s">
        <v>214</v>
      </c>
      <c r="C726" s="136" t="s">
        <v>558</v>
      </c>
      <c r="D726" s="84">
        <v>240</v>
      </c>
      <c r="E726" s="140">
        <v>900100</v>
      </c>
      <c r="F726" s="137">
        <v>1488.9</v>
      </c>
      <c r="G726" s="137">
        <v>0</v>
      </c>
      <c r="H726" s="132">
        <f t="shared" si="313"/>
        <v>0</v>
      </c>
      <c r="I726" s="72"/>
    </row>
    <row r="727" spans="1:9" ht="26.4">
      <c r="A727" s="139" t="s">
        <v>782</v>
      </c>
      <c r="B727" s="111" t="s">
        <v>214</v>
      </c>
      <c r="C727" s="136" t="s">
        <v>783</v>
      </c>
      <c r="D727" s="84"/>
      <c r="E727" s="140"/>
      <c r="F727" s="137">
        <f>F728</f>
        <v>181731.9</v>
      </c>
      <c r="G727" s="137">
        <f t="shared" ref="G727" si="321">G728</f>
        <v>42764.6</v>
      </c>
      <c r="H727" s="132">
        <f t="shared" si="313"/>
        <v>23.531696966795593</v>
      </c>
      <c r="I727" s="72"/>
    </row>
    <row r="728" spans="1:9" ht="26.4">
      <c r="A728" s="139" t="s">
        <v>67</v>
      </c>
      <c r="B728" s="111" t="s">
        <v>214</v>
      </c>
      <c r="C728" s="136" t="s">
        <v>783</v>
      </c>
      <c r="D728" s="140">
        <v>200</v>
      </c>
      <c r="E728" s="140"/>
      <c r="F728" s="137">
        <f>F729+F730</f>
        <v>181731.9</v>
      </c>
      <c r="G728" s="137">
        <f t="shared" ref="G728" si="322">G729+G730</f>
        <v>42764.6</v>
      </c>
      <c r="H728" s="132">
        <f t="shared" si="313"/>
        <v>23.531696966795593</v>
      </c>
      <c r="I728" s="72"/>
    </row>
    <row r="729" spans="1:9" ht="26.4">
      <c r="A729" s="139" t="s">
        <v>69</v>
      </c>
      <c r="B729" s="111" t="s">
        <v>214</v>
      </c>
      <c r="C729" s="136" t="s">
        <v>783</v>
      </c>
      <c r="D729" s="84">
        <v>240</v>
      </c>
      <c r="E729" s="140">
        <v>900302</v>
      </c>
      <c r="F729" s="137">
        <v>163025</v>
      </c>
      <c r="G729" s="137">
        <v>38488.1</v>
      </c>
      <c r="H729" s="132">
        <f t="shared" si="313"/>
        <v>23.60871032050299</v>
      </c>
      <c r="I729" s="72"/>
    </row>
    <row r="730" spans="1:9" ht="26.4">
      <c r="A730" s="139" t="s">
        <v>69</v>
      </c>
      <c r="B730" s="111" t="s">
        <v>214</v>
      </c>
      <c r="C730" s="136" t="s">
        <v>783</v>
      </c>
      <c r="D730" s="84">
        <v>240</v>
      </c>
      <c r="E730" s="140">
        <v>900100</v>
      </c>
      <c r="F730" s="137">
        <v>18706.900000000001</v>
      </c>
      <c r="G730" s="137">
        <v>4276.5</v>
      </c>
      <c r="H730" s="132">
        <f t="shared" si="313"/>
        <v>22.86054878146566</v>
      </c>
      <c r="I730" s="72"/>
    </row>
    <row r="731" spans="1:9" ht="26.4">
      <c r="A731" s="139" t="s">
        <v>784</v>
      </c>
      <c r="B731" s="111" t="s">
        <v>214</v>
      </c>
      <c r="C731" s="136" t="s">
        <v>785</v>
      </c>
      <c r="D731" s="84"/>
      <c r="E731" s="140"/>
      <c r="F731" s="137">
        <f>F732</f>
        <v>15952.300000000001</v>
      </c>
      <c r="G731" s="137">
        <f t="shared" ref="G731" si="323">G732</f>
        <v>3988.1000000000004</v>
      </c>
      <c r="H731" s="132">
        <f t="shared" si="313"/>
        <v>25.000156717213191</v>
      </c>
      <c r="I731" s="72"/>
    </row>
    <row r="732" spans="1:9" ht="26.4">
      <c r="A732" s="139" t="s">
        <v>67</v>
      </c>
      <c r="B732" s="111" t="s">
        <v>214</v>
      </c>
      <c r="C732" s="136" t="s">
        <v>785</v>
      </c>
      <c r="D732" s="140">
        <v>200</v>
      </c>
      <c r="E732" s="140"/>
      <c r="F732" s="137">
        <f>F733+F734</f>
        <v>15952.300000000001</v>
      </c>
      <c r="G732" s="137">
        <f t="shared" ref="G732" si="324">G733+G734</f>
        <v>3988.1000000000004</v>
      </c>
      <c r="H732" s="132">
        <f t="shared" si="313"/>
        <v>25.000156717213191</v>
      </c>
      <c r="I732" s="72"/>
    </row>
    <row r="733" spans="1:9" ht="26.4">
      <c r="A733" s="139" t="s">
        <v>69</v>
      </c>
      <c r="B733" s="111" t="s">
        <v>214</v>
      </c>
      <c r="C733" s="136" t="s">
        <v>785</v>
      </c>
      <c r="D733" s="84">
        <v>240</v>
      </c>
      <c r="E733" s="140">
        <v>900302</v>
      </c>
      <c r="F733" s="137">
        <v>14357.1</v>
      </c>
      <c r="G733" s="137">
        <v>3589.3</v>
      </c>
      <c r="H733" s="132">
        <f t="shared" si="313"/>
        <v>25.000174129873027</v>
      </c>
      <c r="I733" s="72"/>
    </row>
    <row r="734" spans="1:9" ht="26.4">
      <c r="A734" s="139" t="s">
        <v>69</v>
      </c>
      <c r="B734" s="111" t="s">
        <v>214</v>
      </c>
      <c r="C734" s="136" t="s">
        <v>785</v>
      </c>
      <c r="D734" s="84">
        <v>240</v>
      </c>
      <c r="E734" s="140">
        <v>900100</v>
      </c>
      <c r="F734" s="137">
        <v>1595.2</v>
      </c>
      <c r="G734" s="137">
        <v>398.8</v>
      </c>
      <c r="H734" s="132">
        <f t="shared" si="313"/>
        <v>25</v>
      </c>
      <c r="I734" s="72"/>
    </row>
    <row r="735" spans="1:9" ht="26.4">
      <c r="A735" s="139" t="s">
        <v>552</v>
      </c>
      <c r="B735" s="111" t="s">
        <v>214</v>
      </c>
      <c r="C735" s="136" t="s">
        <v>559</v>
      </c>
      <c r="D735" s="84"/>
      <c r="E735" s="140"/>
      <c r="F735" s="137">
        <f>F736</f>
        <v>14570.4</v>
      </c>
      <c r="G735" s="137">
        <f t="shared" ref="G735" si="325">G736</f>
        <v>6140.9</v>
      </c>
      <c r="H735" s="132">
        <f t="shared" si="313"/>
        <v>42.146406413001699</v>
      </c>
      <c r="I735" s="72"/>
    </row>
    <row r="736" spans="1:9" ht="26.4">
      <c r="A736" s="139" t="s">
        <v>67</v>
      </c>
      <c r="B736" s="111" t="s">
        <v>214</v>
      </c>
      <c r="C736" s="136" t="s">
        <v>559</v>
      </c>
      <c r="D736" s="140">
        <v>200</v>
      </c>
      <c r="E736" s="140"/>
      <c r="F736" s="137">
        <f>F737+F738</f>
        <v>14570.4</v>
      </c>
      <c r="G736" s="137">
        <f t="shared" ref="G736" si="326">G737+G738</f>
        <v>6140.9</v>
      </c>
      <c r="H736" s="132">
        <f t="shared" si="313"/>
        <v>42.146406413001699</v>
      </c>
      <c r="I736" s="72"/>
    </row>
    <row r="737" spans="1:9" ht="26.4">
      <c r="A737" s="139" t="s">
        <v>69</v>
      </c>
      <c r="B737" s="111" t="s">
        <v>214</v>
      </c>
      <c r="C737" s="136" t="s">
        <v>559</v>
      </c>
      <c r="D737" s="84">
        <v>240</v>
      </c>
      <c r="E737" s="140">
        <v>900302</v>
      </c>
      <c r="F737" s="137">
        <v>12916.6</v>
      </c>
      <c r="G737" s="137">
        <v>5352.7</v>
      </c>
      <c r="H737" s="132">
        <f t="shared" si="313"/>
        <v>41.440471950822975</v>
      </c>
      <c r="I737" s="72"/>
    </row>
    <row r="738" spans="1:9" ht="26.4">
      <c r="A738" s="139" t="s">
        <v>69</v>
      </c>
      <c r="B738" s="111" t="s">
        <v>214</v>
      </c>
      <c r="C738" s="136" t="s">
        <v>559</v>
      </c>
      <c r="D738" s="84">
        <v>240</v>
      </c>
      <c r="E738" s="140">
        <v>900100</v>
      </c>
      <c r="F738" s="137">
        <v>1653.8</v>
      </c>
      <c r="G738" s="137">
        <v>788.2</v>
      </c>
      <c r="H738" s="132">
        <f t="shared" si="313"/>
        <v>47.65993469585198</v>
      </c>
      <c r="I738" s="72"/>
    </row>
    <row r="739" spans="1:9" ht="39.6">
      <c r="A739" s="139" t="s">
        <v>852</v>
      </c>
      <c r="B739" s="111" t="s">
        <v>214</v>
      </c>
      <c r="C739" s="136" t="s">
        <v>853</v>
      </c>
      <c r="D739" s="84"/>
      <c r="E739" s="140"/>
      <c r="F739" s="137">
        <f>F740</f>
        <v>49411.4</v>
      </c>
      <c r="G739" s="137">
        <f t="shared" ref="G739:G740" si="327">G740</f>
        <v>49411.4</v>
      </c>
      <c r="H739" s="132">
        <f t="shared" si="313"/>
        <v>100</v>
      </c>
      <c r="I739" s="72"/>
    </row>
    <row r="740" spans="1:9" ht="26.4">
      <c r="A740" s="139" t="s">
        <v>67</v>
      </c>
      <c r="B740" s="111" t="s">
        <v>214</v>
      </c>
      <c r="C740" s="136" t="s">
        <v>853</v>
      </c>
      <c r="D740" s="140">
        <v>200</v>
      </c>
      <c r="E740" s="140"/>
      <c r="F740" s="137">
        <f>F741</f>
        <v>49411.4</v>
      </c>
      <c r="G740" s="137">
        <f t="shared" si="327"/>
        <v>49411.4</v>
      </c>
      <c r="H740" s="132">
        <f t="shared" si="313"/>
        <v>100</v>
      </c>
      <c r="I740" s="72"/>
    </row>
    <row r="741" spans="1:9" ht="26.4">
      <c r="A741" s="139" t="s">
        <v>69</v>
      </c>
      <c r="B741" s="111" t="s">
        <v>214</v>
      </c>
      <c r="C741" s="136" t="s">
        <v>853</v>
      </c>
      <c r="D741" s="84">
        <v>240</v>
      </c>
      <c r="E741" s="140">
        <v>900100</v>
      </c>
      <c r="F741" s="137">
        <v>49411.4</v>
      </c>
      <c r="G741" s="137">
        <v>49411.4</v>
      </c>
      <c r="H741" s="132">
        <f t="shared" si="313"/>
        <v>100</v>
      </c>
      <c r="I741" s="72"/>
    </row>
    <row r="742" spans="1:9">
      <c r="A742" s="148" t="s">
        <v>553</v>
      </c>
      <c r="B742" s="104" t="s">
        <v>214</v>
      </c>
      <c r="C742" s="134" t="s">
        <v>555</v>
      </c>
      <c r="D742" s="151"/>
      <c r="E742" s="151"/>
      <c r="F742" s="189">
        <f>F743+F748</f>
        <v>6499.9999999999991</v>
      </c>
      <c r="G742" s="189">
        <f t="shared" ref="G742" si="328">G743+G748</f>
        <v>6116.9</v>
      </c>
      <c r="H742" s="132">
        <f t="shared" si="313"/>
        <v>94.106153846153845</v>
      </c>
      <c r="I742" s="72"/>
    </row>
    <row r="743" spans="1:9" ht="92.4">
      <c r="A743" s="170" t="s">
        <v>802</v>
      </c>
      <c r="B743" s="111" t="s">
        <v>214</v>
      </c>
      <c r="C743" s="136" t="s">
        <v>768</v>
      </c>
      <c r="D743" s="140"/>
      <c r="E743" s="140"/>
      <c r="F743" s="190">
        <f>F744</f>
        <v>4499.9999999999991</v>
      </c>
      <c r="G743" s="190">
        <f>G744</f>
        <v>4127.7</v>
      </c>
      <c r="H743" s="132">
        <f t="shared" si="313"/>
        <v>91.726666666666674</v>
      </c>
      <c r="I743" s="72"/>
    </row>
    <row r="744" spans="1:9" ht="26.4">
      <c r="A744" s="139" t="s">
        <v>67</v>
      </c>
      <c r="B744" s="111" t="s">
        <v>214</v>
      </c>
      <c r="C744" s="136" t="s">
        <v>768</v>
      </c>
      <c r="D744" s="140">
        <v>200</v>
      </c>
      <c r="E744" s="140"/>
      <c r="F744" s="190">
        <f>SUM(F745:F747)</f>
        <v>4499.9999999999991</v>
      </c>
      <c r="G744" s="190">
        <f>G745+G747+G746</f>
        <v>4127.7</v>
      </c>
      <c r="H744" s="132">
        <f t="shared" si="313"/>
        <v>91.726666666666674</v>
      </c>
      <c r="I744" s="77">
        <f>I745+I750+I773+I776</f>
        <v>0</v>
      </c>
    </row>
    <row r="745" spans="1:9" ht="26.4">
      <c r="A745" s="139" t="s">
        <v>69</v>
      </c>
      <c r="B745" s="111" t="s">
        <v>214</v>
      </c>
      <c r="C745" s="136" t="s">
        <v>768</v>
      </c>
      <c r="D745" s="84">
        <v>240</v>
      </c>
      <c r="E745" s="140">
        <v>900202</v>
      </c>
      <c r="F745" s="137">
        <v>3292.7</v>
      </c>
      <c r="G745" s="137">
        <v>3020.2</v>
      </c>
      <c r="H745" s="132">
        <f t="shared" si="313"/>
        <v>91.724116986060068</v>
      </c>
      <c r="I745" s="72"/>
    </row>
    <row r="746" spans="1:9" ht="26.4">
      <c r="A746" s="139" t="s">
        <v>69</v>
      </c>
      <c r="B746" s="111" t="s">
        <v>214</v>
      </c>
      <c r="C746" s="136" t="s">
        <v>768</v>
      </c>
      <c r="D746" s="84">
        <v>240</v>
      </c>
      <c r="E746" s="140">
        <v>900302</v>
      </c>
      <c r="F746" s="137">
        <v>1097.5999999999999</v>
      </c>
      <c r="G746" s="137">
        <v>1006.8</v>
      </c>
      <c r="H746" s="132">
        <f t="shared" si="313"/>
        <v>91.727405247813408</v>
      </c>
      <c r="I746" s="72"/>
    </row>
    <row r="747" spans="1:9" ht="26.4">
      <c r="A747" s="139" t="s">
        <v>69</v>
      </c>
      <c r="B747" s="111" t="s">
        <v>214</v>
      </c>
      <c r="C747" s="136" t="s">
        <v>768</v>
      </c>
      <c r="D747" s="84">
        <v>240</v>
      </c>
      <c r="E747" s="140">
        <v>900100</v>
      </c>
      <c r="F747" s="137">
        <v>109.7</v>
      </c>
      <c r="G747" s="190">
        <v>100.7</v>
      </c>
      <c r="H747" s="132">
        <f t="shared" si="313"/>
        <v>91.795806745670006</v>
      </c>
      <c r="I747" s="72"/>
    </row>
    <row r="748" spans="1:9" ht="26.4">
      <c r="A748" s="170" t="s">
        <v>554</v>
      </c>
      <c r="B748" s="111" t="s">
        <v>214</v>
      </c>
      <c r="C748" s="136" t="s">
        <v>556</v>
      </c>
      <c r="D748" s="140"/>
      <c r="E748" s="140"/>
      <c r="F748" s="190">
        <f>F749</f>
        <v>2000</v>
      </c>
      <c r="G748" s="190">
        <f>G749</f>
        <v>1989.2</v>
      </c>
      <c r="H748" s="132">
        <f t="shared" si="313"/>
        <v>99.460000000000008</v>
      </c>
      <c r="I748" s="72"/>
    </row>
    <row r="749" spans="1:9" ht="26.4">
      <c r="A749" s="139" t="s">
        <v>67</v>
      </c>
      <c r="B749" s="111" t="s">
        <v>214</v>
      </c>
      <c r="C749" s="136" t="s">
        <v>556</v>
      </c>
      <c r="D749" s="140">
        <v>200</v>
      </c>
      <c r="E749" s="140"/>
      <c r="F749" s="190">
        <f>F750+F751</f>
        <v>2000</v>
      </c>
      <c r="G749" s="190">
        <f>G750+G751</f>
        <v>1989.2</v>
      </c>
      <c r="H749" s="132">
        <f t="shared" si="313"/>
        <v>99.460000000000008</v>
      </c>
      <c r="I749" s="72"/>
    </row>
    <row r="750" spans="1:9" ht="26.4">
      <c r="A750" s="139" t="s">
        <v>69</v>
      </c>
      <c r="B750" s="111" t="s">
        <v>214</v>
      </c>
      <c r="C750" s="136" t="s">
        <v>556</v>
      </c>
      <c r="D750" s="84">
        <v>240</v>
      </c>
      <c r="E750" s="140">
        <v>900304</v>
      </c>
      <c r="F750" s="137">
        <v>1000</v>
      </c>
      <c r="G750" s="209">
        <v>989.2</v>
      </c>
      <c r="H750" s="132">
        <f t="shared" si="313"/>
        <v>98.92</v>
      </c>
      <c r="I750" s="72"/>
    </row>
    <row r="751" spans="1:9" ht="26.4">
      <c r="A751" s="139" t="s">
        <v>69</v>
      </c>
      <c r="B751" s="111" t="s">
        <v>214</v>
      </c>
      <c r="C751" s="136" t="s">
        <v>556</v>
      </c>
      <c r="D751" s="84">
        <v>240</v>
      </c>
      <c r="E751" s="140">
        <v>900100</v>
      </c>
      <c r="F751" s="137">
        <v>1000</v>
      </c>
      <c r="G751" s="190">
        <v>1000</v>
      </c>
      <c r="H751" s="132">
        <f t="shared" si="313"/>
        <v>100</v>
      </c>
      <c r="I751" s="72"/>
    </row>
    <row r="752" spans="1:9" ht="26.4">
      <c r="A752" s="122" t="s">
        <v>526</v>
      </c>
      <c r="B752" s="104" t="s">
        <v>214</v>
      </c>
      <c r="C752" s="134" t="s">
        <v>167</v>
      </c>
      <c r="D752" s="89"/>
      <c r="E752" s="144"/>
      <c r="F752" s="131">
        <f>F753</f>
        <v>1631.4</v>
      </c>
      <c r="G752" s="131">
        <f t="shared" ref="G752:G753" si="329">G753</f>
        <v>722.1</v>
      </c>
      <c r="H752" s="132">
        <f t="shared" si="313"/>
        <v>44.26259654284663</v>
      </c>
      <c r="I752" s="72"/>
    </row>
    <row r="753" spans="1:9">
      <c r="A753" s="122" t="s">
        <v>527</v>
      </c>
      <c r="B753" s="104" t="s">
        <v>214</v>
      </c>
      <c r="C753" s="134" t="s">
        <v>168</v>
      </c>
      <c r="D753" s="89"/>
      <c r="E753" s="144"/>
      <c r="F753" s="131">
        <f>F754</f>
        <v>1631.4</v>
      </c>
      <c r="G753" s="131">
        <f t="shared" si="329"/>
        <v>722.1</v>
      </c>
      <c r="H753" s="132">
        <f t="shared" si="313"/>
        <v>44.26259654284663</v>
      </c>
      <c r="I753" s="72"/>
    </row>
    <row r="754" spans="1:9" ht="39.6">
      <c r="A754" s="123" t="s">
        <v>528</v>
      </c>
      <c r="B754" s="104" t="s">
        <v>214</v>
      </c>
      <c r="C754" s="134" t="s">
        <v>177</v>
      </c>
      <c r="D754" s="144"/>
      <c r="E754" s="144"/>
      <c r="F754" s="131">
        <f t="shared" ref="F754:G756" si="330">F755</f>
        <v>1631.4</v>
      </c>
      <c r="G754" s="131">
        <f t="shared" si="330"/>
        <v>722.1</v>
      </c>
      <c r="H754" s="132">
        <f t="shared" si="313"/>
        <v>44.26259654284663</v>
      </c>
      <c r="I754" s="72"/>
    </row>
    <row r="755" spans="1:9">
      <c r="A755" s="173" t="s">
        <v>248</v>
      </c>
      <c r="B755" s="111" t="s">
        <v>214</v>
      </c>
      <c r="C755" s="136" t="s">
        <v>249</v>
      </c>
      <c r="D755" s="140"/>
      <c r="E755" s="140"/>
      <c r="F755" s="137">
        <f>F756+F758</f>
        <v>1631.4</v>
      </c>
      <c r="G755" s="137">
        <f t="shared" ref="G755" si="331">G756+G758</f>
        <v>722.1</v>
      </c>
      <c r="H755" s="132">
        <f t="shared" si="313"/>
        <v>44.26259654284663</v>
      </c>
      <c r="I755" s="72"/>
    </row>
    <row r="756" spans="1:9" ht="26.4">
      <c r="A756" s="139" t="s">
        <v>67</v>
      </c>
      <c r="B756" s="111" t="s">
        <v>214</v>
      </c>
      <c r="C756" s="136" t="s">
        <v>249</v>
      </c>
      <c r="D756" s="140">
        <v>200</v>
      </c>
      <c r="E756" s="140"/>
      <c r="F756" s="137">
        <f t="shared" si="330"/>
        <v>42.7</v>
      </c>
      <c r="G756" s="137">
        <f t="shared" si="330"/>
        <v>40.700000000000003</v>
      </c>
      <c r="H756" s="132">
        <f t="shared" si="313"/>
        <v>95.316159250585471</v>
      </c>
      <c r="I756" s="72"/>
    </row>
    <row r="757" spans="1:9" ht="26.4">
      <c r="A757" s="139" t="s">
        <v>69</v>
      </c>
      <c r="B757" s="111" t="s">
        <v>214</v>
      </c>
      <c r="C757" s="136" t="s">
        <v>249</v>
      </c>
      <c r="D757" s="140">
        <v>240</v>
      </c>
      <c r="E757" s="140">
        <v>900100</v>
      </c>
      <c r="F757" s="137">
        <v>42.7</v>
      </c>
      <c r="G757" s="137">
        <v>40.700000000000003</v>
      </c>
      <c r="H757" s="132">
        <f t="shared" si="313"/>
        <v>95.316159250585471</v>
      </c>
      <c r="I757" s="72"/>
    </row>
    <row r="758" spans="1:9" ht="26.4">
      <c r="A758" s="139" t="s">
        <v>83</v>
      </c>
      <c r="B758" s="111" t="s">
        <v>214</v>
      </c>
      <c r="C758" s="136" t="s">
        <v>249</v>
      </c>
      <c r="D758" s="140">
        <v>600</v>
      </c>
      <c r="E758" s="140"/>
      <c r="F758" s="137">
        <f>F759</f>
        <v>1588.7</v>
      </c>
      <c r="G758" s="137">
        <f t="shared" ref="G758" si="332">G759</f>
        <v>681.4</v>
      </c>
      <c r="H758" s="132">
        <f t="shared" si="313"/>
        <v>42.89041354566627</v>
      </c>
      <c r="I758" s="72"/>
    </row>
    <row r="759" spans="1:9">
      <c r="A759" s="139" t="s">
        <v>85</v>
      </c>
      <c r="B759" s="111" t="s">
        <v>214</v>
      </c>
      <c r="C759" s="136" t="s">
        <v>249</v>
      </c>
      <c r="D759" s="140">
        <v>610</v>
      </c>
      <c r="E759" s="140">
        <v>900100</v>
      </c>
      <c r="F759" s="137">
        <v>1588.7</v>
      </c>
      <c r="G759" s="137">
        <v>681.4</v>
      </c>
      <c r="H759" s="132">
        <f t="shared" si="313"/>
        <v>42.89041354566627</v>
      </c>
      <c r="I759" s="72"/>
    </row>
    <row r="760" spans="1:9" ht="26.4">
      <c r="A760" s="150" t="s">
        <v>534</v>
      </c>
      <c r="B760" s="104" t="s">
        <v>214</v>
      </c>
      <c r="C760" s="134" t="s">
        <v>143</v>
      </c>
      <c r="D760" s="140"/>
      <c r="E760" s="140"/>
      <c r="F760" s="131">
        <f>F761</f>
        <v>494.8</v>
      </c>
      <c r="G760" s="131">
        <f t="shared" ref="G760:G761" si="333">G761</f>
        <v>468.8</v>
      </c>
      <c r="H760" s="132">
        <f t="shared" si="313"/>
        <v>94.745351657235247</v>
      </c>
      <c r="I760" s="72"/>
    </row>
    <row r="761" spans="1:9" ht="26.4">
      <c r="A761" s="150" t="s">
        <v>529</v>
      </c>
      <c r="B761" s="104" t="s">
        <v>214</v>
      </c>
      <c r="C761" s="134" t="s">
        <v>531</v>
      </c>
      <c r="D761" s="92"/>
      <c r="E761" s="92"/>
      <c r="F761" s="131">
        <f>F762</f>
        <v>494.8</v>
      </c>
      <c r="G761" s="131">
        <f t="shared" si="333"/>
        <v>468.8</v>
      </c>
      <c r="H761" s="132">
        <f t="shared" si="313"/>
        <v>94.745351657235247</v>
      </c>
      <c r="I761" s="72"/>
    </row>
    <row r="762" spans="1:9" ht="26.4">
      <c r="A762" s="171" t="s">
        <v>530</v>
      </c>
      <c r="B762" s="104" t="s">
        <v>214</v>
      </c>
      <c r="C762" s="134" t="s">
        <v>532</v>
      </c>
      <c r="D762" s="144"/>
      <c r="E762" s="144"/>
      <c r="F762" s="131">
        <f t="shared" ref="F762:G764" si="334">F763</f>
        <v>494.8</v>
      </c>
      <c r="G762" s="131">
        <f t="shared" si="334"/>
        <v>468.8</v>
      </c>
      <c r="H762" s="132">
        <f t="shared" si="313"/>
        <v>94.745351657235247</v>
      </c>
      <c r="I762" s="72"/>
    </row>
    <row r="763" spans="1:9" ht="26.4">
      <c r="A763" s="153" t="s">
        <v>305</v>
      </c>
      <c r="B763" s="111" t="s">
        <v>214</v>
      </c>
      <c r="C763" s="155" t="s">
        <v>533</v>
      </c>
      <c r="D763" s="140"/>
      <c r="E763" s="140"/>
      <c r="F763" s="137">
        <f>F764</f>
        <v>494.8</v>
      </c>
      <c r="G763" s="137">
        <f t="shared" si="334"/>
        <v>468.8</v>
      </c>
      <c r="H763" s="132">
        <f t="shared" si="313"/>
        <v>94.745351657235247</v>
      </c>
      <c r="I763" s="72"/>
    </row>
    <row r="764" spans="1:9" ht="26.4">
      <c r="A764" s="139" t="s">
        <v>83</v>
      </c>
      <c r="B764" s="111" t="s">
        <v>214</v>
      </c>
      <c r="C764" s="155" t="s">
        <v>533</v>
      </c>
      <c r="D764" s="140" t="s">
        <v>84</v>
      </c>
      <c r="E764" s="140"/>
      <c r="F764" s="137">
        <f>F765</f>
        <v>494.8</v>
      </c>
      <c r="G764" s="137">
        <f t="shared" si="334"/>
        <v>468.8</v>
      </c>
      <c r="H764" s="132">
        <f t="shared" si="313"/>
        <v>94.745351657235247</v>
      </c>
      <c r="I764" s="72"/>
    </row>
    <row r="765" spans="1:9">
      <c r="A765" s="139" t="s">
        <v>85</v>
      </c>
      <c r="B765" s="111" t="s">
        <v>214</v>
      </c>
      <c r="C765" s="155" t="s">
        <v>533</v>
      </c>
      <c r="D765" s="140" t="s">
        <v>86</v>
      </c>
      <c r="E765" s="140">
        <v>900100</v>
      </c>
      <c r="F765" s="137">
        <v>494.8</v>
      </c>
      <c r="G765" s="137">
        <v>468.8</v>
      </c>
      <c r="H765" s="132">
        <f t="shared" si="313"/>
        <v>94.745351657235247</v>
      </c>
      <c r="I765" s="72"/>
    </row>
    <row r="766" spans="1:9">
      <c r="A766" s="168" t="s">
        <v>192</v>
      </c>
      <c r="B766" s="104" t="s">
        <v>214</v>
      </c>
      <c r="C766" s="83" t="s">
        <v>145</v>
      </c>
      <c r="D766" s="144"/>
      <c r="E766" s="144"/>
      <c r="F766" s="131">
        <f>F767</f>
        <v>200</v>
      </c>
      <c r="G766" s="131">
        <f t="shared" ref="G766:I767" si="335">G767</f>
        <v>0</v>
      </c>
      <c r="H766" s="132">
        <f t="shared" si="313"/>
        <v>0</v>
      </c>
      <c r="I766" s="137">
        <f t="shared" si="335"/>
        <v>0</v>
      </c>
    </row>
    <row r="767" spans="1:9">
      <c r="A767" s="139" t="s">
        <v>72</v>
      </c>
      <c r="B767" s="111" t="s">
        <v>214</v>
      </c>
      <c r="C767" s="136" t="s">
        <v>795</v>
      </c>
      <c r="D767" s="140" t="s">
        <v>73</v>
      </c>
      <c r="E767" s="140"/>
      <c r="F767" s="137">
        <f>F768</f>
        <v>200</v>
      </c>
      <c r="G767" s="137">
        <f t="shared" si="335"/>
        <v>0</v>
      </c>
      <c r="H767" s="132">
        <f t="shared" si="313"/>
        <v>0</v>
      </c>
      <c r="I767" s="137">
        <f t="shared" si="335"/>
        <v>0</v>
      </c>
    </row>
    <row r="768" spans="1:9">
      <c r="A768" s="139" t="s">
        <v>74</v>
      </c>
      <c r="B768" s="111" t="s">
        <v>214</v>
      </c>
      <c r="C768" s="136" t="s">
        <v>795</v>
      </c>
      <c r="D768" s="140">
        <v>850</v>
      </c>
      <c r="E768" s="140">
        <v>900100</v>
      </c>
      <c r="F768" s="137">
        <v>200</v>
      </c>
      <c r="G768" s="137">
        <v>0</v>
      </c>
      <c r="H768" s="132">
        <f t="shared" si="313"/>
        <v>0</v>
      </c>
      <c r="I768" s="72"/>
    </row>
    <row r="769" spans="1:9">
      <c r="A769" s="145" t="s">
        <v>117</v>
      </c>
      <c r="B769" s="104" t="s">
        <v>215</v>
      </c>
      <c r="C769" s="136"/>
      <c r="D769" s="84"/>
      <c r="E769" s="140"/>
      <c r="F769" s="131">
        <f>F770+F813+F819</f>
        <v>143939.09999999998</v>
      </c>
      <c r="G769" s="131">
        <f>G770+G813+G819</f>
        <v>93914.8</v>
      </c>
      <c r="H769" s="132">
        <f t="shared" si="313"/>
        <v>65.246204818565644</v>
      </c>
      <c r="I769" s="72"/>
    </row>
    <row r="770" spans="1:9">
      <c r="A770" s="99" t="s">
        <v>340</v>
      </c>
      <c r="B770" s="104" t="s">
        <v>215</v>
      </c>
      <c r="C770" s="134" t="s">
        <v>184</v>
      </c>
      <c r="D770" s="84"/>
      <c r="E770" s="140"/>
      <c r="F770" s="131">
        <f>F771+F776</f>
        <v>87609.099999999991</v>
      </c>
      <c r="G770" s="131">
        <f t="shared" ref="G770" si="336">G771+G776</f>
        <v>56006.200000000012</v>
      </c>
      <c r="H770" s="132">
        <f t="shared" si="313"/>
        <v>63.92737740714152</v>
      </c>
      <c r="I770" s="72"/>
    </row>
    <row r="771" spans="1:9">
      <c r="A771" s="112" t="s">
        <v>112</v>
      </c>
      <c r="B771" s="82" t="s">
        <v>215</v>
      </c>
      <c r="C771" s="134" t="s">
        <v>185</v>
      </c>
      <c r="D771" s="140"/>
      <c r="E771" s="140"/>
      <c r="F771" s="131">
        <f>F772</f>
        <v>4723</v>
      </c>
      <c r="G771" s="131">
        <f t="shared" ref="G771:G774" si="337">G772</f>
        <v>2270.8000000000002</v>
      </c>
      <c r="H771" s="132">
        <f t="shared" ref="H771:H834" si="338">G771/F771*100</f>
        <v>48.079610417107773</v>
      </c>
      <c r="I771" s="72"/>
    </row>
    <row r="772" spans="1:9" ht="26.4">
      <c r="A772" s="148" t="s">
        <v>511</v>
      </c>
      <c r="B772" s="82" t="s">
        <v>215</v>
      </c>
      <c r="C772" s="134" t="s">
        <v>514</v>
      </c>
      <c r="D772" s="140"/>
      <c r="E772" s="140"/>
      <c r="F772" s="131">
        <f>F773</f>
        <v>4723</v>
      </c>
      <c r="G772" s="131">
        <f t="shared" si="337"/>
        <v>2270.8000000000002</v>
      </c>
      <c r="H772" s="132">
        <f t="shared" si="338"/>
        <v>48.079610417107773</v>
      </c>
      <c r="I772" s="72"/>
    </row>
    <row r="773" spans="1:9" ht="118.8">
      <c r="A773" s="170" t="s">
        <v>524</v>
      </c>
      <c r="B773" s="79" t="s">
        <v>215</v>
      </c>
      <c r="C773" s="136" t="s">
        <v>525</v>
      </c>
      <c r="D773" s="84"/>
      <c r="E773" s="84"/>
      <c r="F773" s="137">
        <f>F774</f>
        <v>4723</v>
      </c>
      <c r="G773" s="137">
        <f t="shared" si="337"/>
        <v>2270.8000000000002</v>
      </c>
      <c r="H773" s="132">
        <f t="shared" si="338"/>
        <v>48.079610417107773</v>
      </c>
      <c r="I773" s="72"/>
    </row>
    <row r="774" spans="1:9" ht="26.4">
      <c r="A774" s="139" t="s">
        <v>83</v>
      </c>
      <c r="B774" s="79" t="s">
        <v>215</v>
      </c>
      <c r="C774" s="136" t="s">
        <v>525</v>
      </c>
      <c r="D774" s="140" t="s">
        <v>84</v>
      </c>
      <c r="E774" s="140"/>
      <c r="F774" s="137">
        <f>F775</f>
        <v>4723</v>
      </c>
      <c r="G774" s="137">
        <f t="shared" si="337"/>
        <v>2270.8000000000002</v>
      </c>
      <c r="H774" s="132">
        <f t="shared" si="338"/>
        <v>48.079610417107773</v>
      </c>
      <c r="I774" s="72"/>
    </row>
    <row r="775" spans="1:9">
      <c r="A775" s="139" t="s">
        <v>85</v>
      </c>
      <c r="B775" s="79" t="s">
        <v>215</v>
      </c>
      <c r="C775" s="136" t="s">
        <v>525</v>
      </c>
      <c r="D775" s="140" t="s">
        <v>86</v>
      </c>
      <c r="E775" s="140">
        <v>900303</v>
      </c>
      <c r="F775" s="137">
        <v>4723</v>
      </c>
      <c r="G775" s="137">
        <v>2270.8000000000002</v>
      </c>
      <c r="H775" s="132">
        <f t="shared" si="338"/>
        <v>48.079610417107773</v>
      </c>
      <c r="I775" s="72"/>
    </row>
    <row r="776" spans="1:9" ht="26.4">
      <c r="A776" s="148" t="s">
        <v>560</v>
      </c>
      <c r="B776" s="82" t="s">
        <v>215</v>
      </c>
      <c r="C776" s="134" t="s">
        <v>186</v>
      </c>
      <c r="D776" s="88"/>
      <c r="E776" s="88"/>
      <c r="F776" s="131">
        <f>F777+F781+F805+F800</f>
        <v>82886.099999999991</v>
      </c>
      <c r="G776" s="131">
        <f>G777+G781+G805+G800</f>
        <v>53735.400000000009</v>
      </c>
      <c r="H776" s="132">
        <f t="shared" si="338"/>
        <v>64.830411854339886</v>
      </c>
      <c r="I776" s="72"/>
    </row>
    <row r="777" spans="1:9" ht="39.6">
      <c r="A777" s="148" t="s">
        <v>561</v>
      </c>
      <c r="B777" s="82" t="s">
        <v>215</v>
      </c>
      <c r="C777" s="134" t="s">
        <v>343</v>
      </c>
      <c r="D777" s="88"/>
      <c r="E777" s="88"/>
      <c r="F777" s="131">
        <f>F778</f>
        <v>600</v>
      </c>
      <c r="G777" s="131">
        <f t="shared" ref="G777:G779" si="339">G778</f>
        <v>0</v>
      </c>
      <c r="H777" s="132">
        <f t="shared" si="338"/>
        <v>0</v>
      </c>
      <c r="I777" s="72"/>
    </row>
    <row r="778" spans="1:9">
      <c r="A778" s="170" t="s">
        <v>321</v>
      </c>
      <c r="B778" s="79" t="s">
        <v>215</v>
      </c>
      <c r="C778" s="136" t="s">
        <v>568</v>
      </c>
      <c r="D778" s="88"/>
      <c r="E778" s="88"/>
      <c r="F778" s="137">
        <f>F779</f>
        <v>600</v>
      </c>
      <c r="G778" s="137">
        <f t="shared" si="339"/>
        <v>0</v>
      </c>
      <c r="H778" s="132">
        <f t="shared" si="338"/>
        <v>0</v>
      </c>
      <c r="I778" s="72"/>
    </row>
    <row r="779" spans="1:9">
      <c r="A779" s="139" t="s">
        <v>113</v>
      </c>
      <c r="B779" s="79" t="s">
        <v>215</v>
      </c>
      <c r="C779" s="136" t="s">
        <v>568</v>
      </c>
      <c r="D779" s="101">
        <v>300</v>
      </c>
      <c r="E779" s="88"/>
      <c r="F779" s="137">
        <f>F780</f>
        <v>600</v>
      </c>
      <c r="G779" s="137">
        <f t="shared" si="339"/>
        <v>0</v>
      </c>
      <c r="H779" s="132">
        <f t="shared" si="338"/>
        <v>0</v>
      </c>
      <c r="I779" s="72"/>
    </row>
    <row r="780" spans="1:9">
      <c r="A780" s="172" t="s">
        <v>123</v>
      </c>
      <c r="B780" s="79" t="s">
        <v>215</v>
      </c>
      <c r="C780" s="136" t="s">
        <v>568</v>
      </c>
      <c r="D780" s="101">
        <v>340</v>
      </c>
      <c r="E780" s="140">
        <v>900100</v>
      </c>
      <c r="F780" s="137">
        <v>600</v>
      </c>
      <c r="G780" s="137">
        <v>0</v>
      </c>
      <c r="H780" s="132">
        <f t="shared" si="338"/>
        <v>0</v>
      </c>
      <c r="I780" s="72"/>
    </row>
    <row r="781" spans="1:9" ht="26.4">
      <c r="A781" s="148" t="s">
        <v>562</v>
      </c>
      <c r="B781" s="82" t="s">
        <v>215</v>
      </c>
      <c r="C781" s="134" t="s">
        <v>569</v>
      </c>
      <c r="D781" s="88"/>
      <c r="E781" s="88"/>
      <c r="F781" s="131">
        <f>F782+F786+F792+F796</f>
        <v>58572.399999999994</v>
      </c>
      <c r="G781" s="131">
        <f>G782+G786+G792+G796</f>
        <v>40174.600000000006</v>
      </c>
      <c r="H781" s="132">
        <f t="shared" si="338"/>
        <v>68.589642903483565</v>
      </c>
      <c r="I781" s="72"/>
    </row>
    <row r="782" spans="1:9" ht="26.4">
      <c r="A782" s="172" t="s">
        <v>339</v>
      </c>
      <c r="B782" s="79" t="s">
        <v>215</v>
      </c>
      <c r="C782" s="136" t="s">
        <v>570</v>
      </c>
      <c r="D782" s="84"/>
      <c r="E782" s="84"/>
      <c r="F782" s="137">
        <f>F783</f>
        <v>45288.1</v>
      </c>
      <c r="G782" s="137">
        <f t="shared" ref="G782" si="340">G783</f>
        <v>29767.7</v>
      </c>
      <c r="H782" s="132">
        <f t="shared" si="338"/>
        <v>65.729628754573497</v>
      </c>
      <c r="I782" s="72"/>
    </row>
    <row r="783" spans="1:9" ht="26.4">
      <c r="A783" s="139" t="s">
        <v>83</v>
      </c>
      <c r="B783" s="79" t="s">
        <v>215</v>
      </c>
      <c r="C783" s="136" t="s">
        <v>570</v>
      </c>
      <c r="D783" s="140" t="s">
        <v>84</v>
      </c>
      <c r="E783" s="140"/>
      <c r="F783" s="137">
        <f>F784+F785</f>
        <v>45288.1</v>
      </c>
      <c r="G783" s="137">
        <f t="shared" ref="G783" si="341">G784+G785</f>
        <v>29767.7</v>
      </c>
      <c r="H783" s="132">
        <f t="shared" si="338"/>
        <v>65.729628754573497</v>
      </c>
      <c r="I783" s="72"/>
    </row>
    <row r="784" spans="1:9" ht="13.95" customHeight="1">
      <c r="A784" s="139" t="s">
        <v>85</v>
      </c>
      <c r="B784" s="79" t="s">
        <v>215</v>
      </c>
      <c r="C784" s="136" t="s">
        <v>570</v>
      </c>
      <c r="D784" s="140" t="s">
        <v>86</v>
      </c>
      <c r="E784" s="140">
        <v>900100</v>
      </c>
      <c r="F784" s="137">
        <v>28466.799999999999</v>
      </c>
      <c r="G784" s="137">
        <v>18572.2</v>
      </c>
      <c r="H784" s="132">
        <f t="shared" si="338"/>
        <v>65.241614793373344</v>
      </c>
      <c r="I784" s="72"/>
    </row>
    <row r="785" spans="1:9">
      <c r="A785" s="139" t="s">
        <v>96</v>
      </c>
      <c r="B785" s="79" t="s">
        <v>215</v>
      </c>
      <c r="C785" s="136" t="s">
        <v>570</v>
      </c>
      <c r="D785" s="140" t="s">
        <v>97</v>
      </c>
      <c r="E785" s="140">
        <v>900100</v>
      </c>
      <c r="F785" s="137">
        <v>16821.3</v>
      </c>
      <c r="G785" s="137">
        <v>11195.5</v>
      </c>
      <c r="H785" s="132">
        <f t="shared" si="338"/>
        <v>66.555498088732747</v>
      </c>
      <c r="I785" s="72"/>
    </row>
    <row r="786" spans="1:9" ht="52.5" customHeight="1">
      <c r="A786" s="172" t="s">
        <v>563</v>
      </c>
      <c r="B786" s="79" t="s">
        <v>215</v>
      </c>
      <c r="C786" s="136" t="s">
        <v>571</v>
      </c>
      <c r="D786" s="84"/>
      <c r="E786" s="84"/>
      <c r="F786" s="137">
        <f>F787</f>
        <v>5865.7</v>
      </c>
      <c r="G786" s="137">
        <f t="shared" ref="G786" si="342">G787</f>
        <v>5694.2</v>
      </c>
      <c r="H786" s="132">
        <f t="shared" si="338"/>
        <v>97.076222786709181</v>
      </c>
      <c r="I786" s="72"/>
    </row>
    <row r="787" spans="1:9" ht="26.4">
      <c r="A787" s="139" t="s">
        <v>83</v>
      </c>
      <c r="B787" s="79" t="s">
        <v>215</v>
      </c>
      <c r="C787" s="136" t="s">
        <v>571</v>
      </c>
      <c r="D787" s="140" t="s">
        <v>84</v>
      </c>
      <c r="E787" s="140"/>
      <c r="F787" s="137">
        <f>F788+F789+F790+F791</f>
        <v>5865.7</v>
      </c>
      <c r="G787" s="137">
        <f>G788+G789+G790+G791</f>
        <v>5694.2</v>
      </c>
      <c r="H787" s="132">
        <f t="shared" si="338"/>
        <v>97.076222786709181</v>
      </c>
      <c r="I787" s="72"/>
    </row>
    <row r="788" spans="1:9">
      <c r="A788" s="139" t="s">
        <v>85</v>
      </c>
      <c r="B788" s="79" t="s">
        <v>215</v>
      </c>
      <c r="C788" s="136" t="s">
        <v>571</v>
      </c>
      <c r="D788" s="140" t="s">
        <v>86</v>
      </c>
      <c r="E788" s="210">
        <v>900100</v>
      </c>
      <c r="F788" s="137">
        <v>249.9</v>
      </c>
      <c r="G788" s="208">
        <v>249.9</v>
      </c>
      <c r="H788" s="132">
        <f t="shared" si="338"/>
        <v>100</v>
      </c>
      <c r="I788" s="72"/>
    </row>
    <row r="789" spans="1:9">
      <c r="A789" s="139" t="s">
        <v>85</v>
      </c>
      <c r="B789" s="79" t="s">
        <v>215</v>
      </c>
      <c r="C789" s="136" t="s">
        <v>571</v>
      </c>
      <c r="D789" s="140" t="s">
        <v>86</v>
      </c>
      <c r="E789" s="210">
        <v>900306</v>
      </c>
      <c r="F789" s="137">
        <v>1730.1</v>
      </c>
      <c r="G789" s="208">
        <v>1730.1</v>
      </c>
      <c r="H789" s="132">
        <f t="shared" si="338"/>
        <v>100</v>
      </c>
      <c r="I789" s="72"/>
    </row>
    <row r="790" spans="1:9">
      <c r="A790" s="139" t="s">
        <v>96</v>
      </c>
      <c r="B790" s="79" t="s">
        <v>215</v>
      </c>
      <c r="C790" s="136" t="s">
        <v>571</v>
      </c>
      <c r="D790" s="140" t="s">
        <v>97</v>
      </c>
      <c r="E790" s="210">
        <v>900100</v>
      </c>
      <c r="F790" s="137">
        <v>1045.7</v>
      </c>
      <c r="G790" s="208">
        <v>914.2</v>
      </c>
      <c r="H790" s="132">
        <f t="shared" si="338"/>
        <v>87.424691594147461</v>
      </c>
      <c r="I790" s="72"/>
    </row>
    <row r="791" spans="1:9">
      <c r="A791" s="139" t="s">
        <v>96</v>
      </c>
      <c r="B791" s="79" t="s">
        <v>215</v>
      </c>
      <c r="C791" s="136" t="s">
        <v>571</v>
      </c>
      <c r="D791" s="140" t="s">
        <v>97</v>
      </c>
      <c r="E791" s="210">
        <v>900306</v>
      </c>
      <c r="F791" s="137">
        <v>2840</v>
      </c>
      <c r="G791" s="208">
        <v>2800</v>
      </c>
      <c r="H791" s="132">
        <f t="shared" si="338"/>
        <v>98.591549295774655</v>
      </c>
      <c r="I791" s="72"/>
    </row>
    <row r="792" spans="1:9" ht="39.6">
      <c r="A792" s="172" t="s">
        <v>564</v>
      </c>
      <c r="B792" s="79" t="s">
        <v>215</v>
      </c>
      <c r="C792" s="136" t="s">
        <v>572</v>
      </c>
      <c r="D792" s="84"/>
      <c r="E792" s="84"/>
      <c r="F792" s="137">
        <f>F793</f>
        <v>4978.2999999999993</v>
      </c>
      <c r="G792" s="137">
        <f t="shared" ref="G792" si="343">G793</f>
        <v>2937.9</v>
      </c>
      <c r="H792" s="132">
        <f t="shared" si="338"/>
        <v>59.014121286382917</v>
      </c>
      <c r="I792" s="72"/>
    </row>
    <row r="793" spans="1:9" ht="26.4">
      <c r="A793" s="139" t="s">
        <v>83</v>
      </c>
      <c r="B793" s="79" t="s">
        <v>215</v>
      </c>
      <c r="C793" s="136" t="s">
        <v>572</v>
      </c>
      <c r="D793" s="140" t="s">
        <v>84</v>
      </c>
      <c r="E793" s="140"/>
      <c r="F793" s="137">
        <f>F794+F795</f>
        <v>4978.2999999999993</v>
      </c>
      <c r="G793" s="137">
        <f t="shared" ref="G793" si="344">G794+G795</f>
        <v>2937.9</v>
      </c>
      <c r="H793" s="132">
        <f t="shared" si="338"/>
        <v>59.014121286382917</v>
      </c>
      <c r="I793" s="72"/>
    </row>
    <row r="794" spans="1:9">
      <c r="A794" s="139" t="s">
        <v>85</v>
      </c>
      <c r="B794" s="79" t="s">
        <v>215</v>
      </c>
      <c r="C794" s="136" t="s">
        <v>572</v>
      </c>
      <c r="D794" s="140" t="s">
        <v>86</v>
      </c>
      <c r="E794" s="140">
        <v>900100</v>
      </c>
      <c r="F794" s="137">
        <v>4587.3999999999996</v>
      </c>
      <c r="G794" s="137">
        <v>2911.6</v>
      </c>
      <c r="H794" s="132">
        <f t="shared" si="338"/>
        <v>63.46950342241793</v>
      </c>
      <c r="I794" s="72"/>
    </row>
    <row r="795" spans="1:9">
      <c r="A795" s="139" t="s">
        <v>96</v>
      </c>
      <c r="B795" s="79" t="s">
        <v>215</v>
      </c>
      <c r="C795" s="136" t="s">
        <v>572</v>
      </c>
      <c r="D795" s="140" t="s">
        <v>97</v>
      </c>
      <c r="E795" s="140">
        <v>900100</v>
      </c>
      <c r="F795" s="137">
        <v>390.9</v>
      </c>
      <c r="G795" s="137">
        <v>26.3</v>
      </c>
      <c r="H795" s="132">
        <f t="shared" si="338"/>
        <v>6.7280634433358921</v>
      </c>
      <c r="I795" s="72"/>
    </row>
    <row r="796" spans="1:9" ht="39.6">
      <c r="A796" s="172" t="s">
        <v>565</v>
      </c>
      <c r="B796" s="79" t="s">
        <v>215</v>
      </c>
      <c r="C796" s="136" t="s">
        <v>573</v>
      </c>
      <c r="D796" s="84"/>
      <c r="E796" s="84"/>
      <c r="F796" s="137">
        <f>F797</f>
        <v>2440.3000000000002</v>
      </c>
      <c r="G796" s="137">
        <f t="shared" ref="G796" si="345">G797</f>
        <v>1774.8000000000002</v>
      </c>
      <c r="H796" s="132">
        <f t="shared" si="338"/>
        <v>72.728762857025771</v>
      </c>
      <c r="I796" s="72"/>
    </row>
    <row r="797" spans="1:9" ht="26.4">
      <c r="A797" s="139" t="s">
        <v>83</v>
      </c>
      <c r="B797" s="79" t="s">
        <v>215</v>
      </c>
      <c r="C797" s="136" t="s">
        <v>573</v>
      </c>
      <c r="D797" s="140" t="s">
        <v>84</v>
      </c>
      <c r="E797" s="140"/>
      <c r="F797" s="137">
        <f>F798+F799</f>
        <v>2440.3000000000002</v>
      </c>
      <c r="G797" s="137">
        <f t="shared" ref="G797" si="346">G798+G799</f>
        <v>1774.8000000000002</v>
      </c>
      <c r="H797" s="132">
        <f t="shared" si="338"/>
        <v>72.728762857025771</v>
      </c>
      <c r="I797" s="72"/>
    </row>
    <row r="798" spans="1:9">
      <c r="A798" s="139" t="s">
        <v>85</v>
      </c>
      <c r="B798" s="79" t="s">
        <v>215</v>
      </c>
      <c r="C798" s="136" t="s">
        <v>573</v>
      </c>
      <c r="D798" s="140" t="s">
        <v>86</v>
      </c>
      <c r="E798" s="140">
        <v>900100</v>
      </c>
      <c r="F798" s="137">
        <v>2380.3000000000002</v>
      </c>
      <c r="G798" s="137">
        <v>1716.9</v>
      </c>
      <c r="H798" s="132">
        <f t="shared" si="338"/>
        <v>72.129563500399101</v>
      </c>
      <c r="I798" s="72"/>
    </row>
    <row r="799" spans="1:9">
      <c r="A799" s="139" t="s">
        <v>96</v>
      </c>
      <c r="B799" s="79" t="s">
        <v>215</v>
      </c>
      <c r="C799" s="136" t="s">
        <v>573</v>
      </c>
      <c r="D799" s="140" t="s">
        <v>97</v>
      </c>
      <c r="E799" s="140">
        <v>900100</v>
      </c>
      <c r="F799" s="137">
        <v>60</v>
      </c>
      <c r="G799" s="137">
        <v>57.9</v>
      </c>
      <c r="H799" s="132">
        <f t="shared" si="338"/>
        <v>96.5</v>
      </c>
      <c r="I799" s="72"/>
    </row>
    <row r="800" spans="1:9" ht="52.8">
      <c r="A800" s="145" t="s">
        <v>817</v>
      </c>
      <c r="B800" s="82" t="s">
        <v>215</v>
      </c>
      <c r="C800" s="134" t="s">
        <v>819</v>
      </c>
      <c r="D800" s="144"/>
      <c r="E800" s="144"/>
      <c r="F800" s="131">
        <f>F801</f>
        <v>18</v>
      </c>
      <c r="G800" s="131">
        <f t="shared" ref="G800:I801" si="347">G801</f>
        <v>5.4</v>
      </c>
      <c r="H800" s="132">
        <f t="shared" si="338"/>
        <v>30.000000000000004</v>
      </c>
      <c r="I800" s="131">
        <f t="shared" si="347"/>
        <v>0</v>
      </c>
    </row>
    <row r="801" spans="1:9" ht="52.8">
      <c r="A801" s="139" t="s">
        <v>818</v>
      </c>
      <c r="B801" s="79" t="s">
        <v>215</v>
      </c>
      <c r="C801" s="136" t="s">
        <v>820</v>
      </c>
      <c r="D801" s="140"/>
      <c r="E801" s="140"/>
      <c r="F801" s="137">
        <f>F802</f>
        <v>18</v>
      </c>
      <c r="G801" s="137">
        <f t="shared" si="347"/>
        <v>5.4</v>
      </c>
      <c r="H801" s="132">
        <f t="shared" si="338"/>
        <v>30.000000000000004</v>
      </c>
      <c r="I801" s="137">
        <f t="shared" si="347"/>
        <v>0</v>
      </c>
    </row>
    <row r="802" spans="1:9" ht="26.4">
      <c r="A802" s="139" t="s">
        <v>83</v>
      </c>
      <c r="B802" s="79" t="s">
        <v>215</v>
      </c>
      <c r="C802" s="136" t="s">
        <v>820</v>
      </c>
      <c r="D802" s="140" t="s">
        <v>84</v>
      </c>
      <c r="E802" s="140"/>
      <c r="F802" s="137">
        <f>F803+F804</f>
        <v>18</v>
      </c>
      <c r="G802" s="137">
        <f t="shared" ref="G802:I802" si="348">G803+G804</f>
        <v>5.4</v>
      </c>
      <c r="H802" s="132">
        <f t="shared" si="338"/>
        <v>30.000000000000004</v>
      </c>
      <c r="I802" s="137">
        <f t="shared" si="348"/>
        <v>0</v>
      </c>
    </row>
    <row r="803" spans="1:9">
      <c r="A803" s="139" t="s">
        <v>85</v>
      </c>
      <c r="B803" s="79" t="s">
        <v>215</v>
      </c>
      <c r="C803" s="136" t="s">
        <v>820</v>
      </c>
      <c r="D803" s="140" t="s">
        <v>86</v>
      </c>
      <c r="E803" s="140">
        <v>900304</v>
      </c>
      <c r="F803" s="137">
        <v>12</v>
      </c>
      <c r="G803" s="137">
        <v>3.2</v>
      </c>
      <c r="H803" s="132">
        <f t="shared" si="338"/>
        <v>26.666666666666668</v>
      </c>
      <c r="I803" s="72"/>
    </row>
    <row r="804" spans="1:9">
      <c r="A804" s="139" t="s">
        <v>96</v>
      </c>
      <c r="B804" s="79" t="s">
        <v>215</v>
      </c>
      <c r="C804" s="136" t="s">
        <v>820</v>
      </c>
      <c r="D804" s="140" t="s">
        <v>97</v>
      </c>
      <c r="E804" s="140">
        <v>900304</v>
      </c>
      <c r="F804" s="137">
        <v>6</v>
      </c>
      <c r="G804" s="137">
        <v>2.2000000000000002</v>
      </c>
      <c r="H804" s="132">
        <f t="shared" si="338"/>
        <v>36.666666666666671</v>
      </c>
      <c r="I804" s="72"/>
    </row>
    <row r="805" spans="1:9" ht="39.6">
      <c r="A805" s="148" t="s">
        <v>422</v>
      </c>
      <c r="B805" s="82" t="s">
        <v>215</v>
      </c>
      <c r="C805" s="134" t="s">
        <v>574</v>
      </c>
      <c r="D805" s="144"/>
      <c r="E805" s="144"/>
      <c r="F805" s="131">
        <f>F806</f>
        <v>23695.7</v>
      </c>
      <c r="G805" s="131">
        <f t="shared" ref="G805" si="349">G806</f>
        <v>13555.4</v>
      </c>
      <c r="H805" s="132">
        <f t="shared" si="338"/>
        <v>57.206159767383959</v>
      </c>
      <c r="I805" s="72"/>
    </row>
    <row r="806" spans="1:9" ht="26.4">
      <c r="A806" s="165" t="s">
        <v>423</v>
      </c>
      <c r="B806" s="79" t="s">
        <v>215</v>
      </c>
      <c r="C806" s="136" t="s">
        <v>575</v>
      </c>
      <c r="D806" s="140"/>
      <c r="E806" s="140"/>
      <c r="F806" s="137">
        <f>F807+F811</f>
        <v>23695.7</v>
      </c>
      <c r="G806" s="137">
        <f>G807+G811</f>
        <v>13555.4</v>
      </c>
      <c r="H806" s="132">
        <f t="shared" si="338"/>
        <v>57.206159767383959</v>
      </c>
      <c r="I806" s="72"/>
    </row>
    <row r="807" spans="1:9" ht="26.4">
      <c r="A807" s="139" t="s">
        <v>83</v>
      </c>
      <c r="B807" s="79" t="s">
        <v>215</v>
      </c>
      <c r="C807" s="136" t="s">
        <v>575</v>
      </c>
      <c r="D807" s="140" t="s">
        <v>84</v>
      </c>
      <c r="E807" s="140"/>
      <c r="F807" s="137">
        <f>SUM(F808:F810)</f>
        <v>23451</v>
      </c>
      <c r="G807" s="137">
        <f>SUM(G808:G810)</f>
        <v>13555.4</v>
      </c>
      <c r="H807" s="132">
        <f t="shared" si="338"/>
        <v>57.803078759967583</v>
      </c>
      <c r="I807" s="72"/>
    </row>
    <row r="808" spans="1:9">
      <c r="A808" s="139" t="s">
        <v>85</v>
      </c>
      <c r="B808" s="79" t="s">
        <v>215</v>
      </c>
      <c r="C808" s="136" t="s">
        <v>575</v>
      </c>
      <c r="D808" s="140" t="s">
        <v>86</v>
      </c>
      <c r="E808" s="140">
        <v>900100</v>
      </c>
      <c r="F808" s="137">
        <v>13929</v>
      </c>
      <c r="G808" s="137">
        <v>8305.4</v>
      </c>
      <c r="H808" s="132">
        <f t="shared" si="338"/>
        <v>59.626678153492705</v>
      </c>
      <c r="I808" s="72"/>
    </row>
    <row r="809" spans="1:9">
      <c r="A809" s="139" t="s">
        <v>96</v>
      </c>
      <c r="B809" s="79" t="s">
        <v>215</v>
      </c>
      <c r="C809" s="136" t="s">
        <v>575</v>
      </c>
      <c r="D809" s="140" t="s">
        <v>97</v>
      </c>
      <c r="E809" s="140">
        <v>900100</v>
      </c>
      <c r="F809" s="137">
        <v>9277.2000000000007</v>
      </c>
      <c r="G809" s="137">
        <v>5250</v>
      </c>
      <c r="H809" s="132">
        <f t="shared" si="338"/>
        <v>56.590350536799896</v>
      </c>
      <c r="I809" s="72"/>
    </row>
    <row r="810" spans="1:9" ht="45" customHeight="1">
      <c r="A810" s="165" t="s">
        <v>832</v>
      </c>
      <c r="B810" s="79" t="s">
        <v>215</v>
      </c>
      <c r="C810" s="136" t="s">
        <v>575</v>
      </c>
      <c r="D810" s="140">
        <v>630</v>
      </c>
      <c r="E810" s="140">
        <v>900100</v>
      </c>
      <c r="F810" s="137">
        <v>244.8</v>
      </c>
      <c r="G810" s="137">
        <v>0</v>
      </c>
      <c r="H810" s="132">
        <f t="shared" si="338"/>
        <v>0</v>
      </c>
      <c r="I810" s="72"/>
    </row>
    <row r="811" spans="1:9">
      <c r="A811" s="191" t="s">
        <v>72</v>
      </c>
      <c r="B811" s="79" t="s">
        <v>215</v>
      </c>
      <c r="C811" s="136" t="s">
        <v>575</v>
      </c>
      <c r="D811" s="140">
        <v>800</v>
      </c>
      <c r="E811" s="140"/>
      <c r="F811" s="137">
        <f>F812</f>
        <v>244.7</v>
      </c>
      <c r="G811" s="137">
        <f>G812</f>
        <v>0</v>
      </c>
      <c r="H811" s="132">
        <f t="shared" si="338"/>
        <v>0</v>
      </c>
      <c r="I811" s="72"/>
    </row>
    <row r="812" spans="1:9" ht="43.5" customHeight="1">
      <c r="A812" s="202" t="s">
        <v>99</v>
      </c>
      <c r="B812" s="79" t="s">
        <v>215</v>
      </c>
      <c r="C812" s="136" t="s">
        <v>575</v>
      </c>
      <c r="D812" s="140">
        <v>810</v>
      </c>
      <c r="E812" s="140">
        <v>900100</v>
      </c>
      <c r="F812" s="137">
        <v>244.7</v>
      </c>
      <c r="G812" s="137">
        <v>0</v>
      </c>
      <c r="H812" s="132">
        <f t="shared" si="338"/>
        <v>0</v>
      </c>
      <c r="I812" s="72"/>
    </row>
    <row r="813" spans="1:9" ht="21" customHeight="1">
      <c r="A813" s="110" t="s">
        <v>461</v>
      </c>
      <c r="B813" s="82" t="s">
        <v>215</v>
      </c>
      <c r="C813" s="83" t="s">
        <v>154</v>
      </c>
      <c r="D813" s="140"/>
      <c r="E813" s="140"/>
      <c r="F813" s="131">
        <f>F814</f>
        <v>56310.1</v>
      </c>
      <c r="G813" s="131">
        <f t="shared" ref="G813" si="350">G814</f>
        <v>37888.699999999997</v>
      </c>
      <c r="H813" s="132">
        <f t="shared" si="338"/>
        <v>67.285797752090645</v>
      </c>
      <c r="I813" s="72"/>
    </row>
    <row r="814" spans="1:9" ht="18.75" customHeight="1">
      <c r="A814" s="145" t="s">
        <v>481</v>
      </c>
      <c r="B814" s="82" t="s">
        <v>215</v>
      </c>
      <c r="C814" s="134" t="s">
        <v>407</v>
      </c>
      <c r="D814" s="140"/>
      <c r="E814" s="140"/>
      <c r="F814" s="131">
        <f>F815</f>
        <v>56310.1</v>
      </c>
      <c r="G814" s="131">
        <f>G815</f>
        <v>37888.699999999997</v>
      </c>
      <c r="H814" s="132">
        <f t="shared" si="338"/>
        <v>67.285797752090645</v>
      </c>
      <c r="I814" s="72"/>
    </row>
    <row r="815" spans="1:9" ht="26.4">
      <c r="A815" s="145" t="s">
        <v>482</v>
      </c>
      <c r="B815" s="82" t="s">
        <v>215</v>
      </c>
      <c r="C815" s="134" t="s">
        <v>408</v>
      </c>
      <c r="D815" s="140"/>
      <c r="E815" s="140"/>
      <c r="F815" s="131">
        <f>F816</f>
        <v>56310.1</v>
      </c>
      <c r="G815" s="131">
        <f t="shared" ref="G815" si="351">G816</f>
        <v>37888.699999999997</v>
      </c>
      <c r="H815" s="132">
        <f t="shared" si="338"/>
        <v>67.285797752090645</v>
      </c>
      <c r="I815" s="72"/>
    </row>
    <row r="816" spans="1:9" ht="26.4">
      <c r="A816" s="139" t="s">
        <v>483</v>
      </c>
      <c r="B816" s="79" t="s">
        <v>215</v>
      </c>
      <c r="C816" s="136" t="s">
        <v>409</v>
      </c>
      <c r="D816" s="140"/>
      <c r="E816" s="140"/>
      <c r="F816" s="131">
        <f>F817</f>
        <v>56310.1</v>
      </c>
      <c r="G816" s="131">
        <f t="shared" ref="G816:G817" si="352">G817</f>
        <v>37888.699999999997</v>
      </c>
      <c r="H816" s="132">
        <f t="shared" si="338"/>
        <v>67.285797752090645</v>
      </c>
      <c r="I816" s="72"/>
    </row>
    <row r="817" spans="1:9" ht="26.4">
      <c r="A817" s="139" t="s">
        <v>83</v>
      </c>
      <c r="B817" s="79" t="s">
        <v>215</v>
      </c>
      <c r="C817" s="136" t="s">
        <v>409</v>
      </c>
      <c r="D817" s="140" t="s">
        <v>84</v>
      </c>
      <c r="E817" s="140"/>
      <c r="F817" s="137">
        <f>F818</f>
        <v>56310.1</v>
      </c>
      <c r="G817" s="137">
        <f t="shared" si="352"/>
        <v>37888.699999999997</v>
      </c>
      <c r="H817" s="132">
        <f t="shared" si="338"/>
        <v>67.285797752090645</v>
      </c>
      <c r="I817" s="72"/>
    </row>
    <row r="818" spans="1:9">
      <c r="A818" s="139" t="s">
        <v>502</v>
      </c>
      <c r="B818" s="79" t="s">
        <v>215</v>
      </c>
      <c r="C818" s="136" t="s">
        <v>409</v>
      </c>
      <c r="D818" s="140">
        <v>620</v>
      </c>
      <c r="E818" s="140">
        <v>900100</v>
      </c>
      <c r="F818" s="137">
        <v>56310.1</v>
      </c>
      <c r="G818" s="137">
        <v>37888.699999999997</v>
      </c>
      <c r="H818" s="132">
        <f t="shared" si="338"/>
        <v>67.285797752090645</v>
      </c>
      <c r="I818" s="72"/>
    </row>
    <row r="819" spans="1:9" ht="26.4">
      <c r="A819" s="150" t="s">
        <v>534</v>
      </c>
      <c r="B819" s="82" t="s">
        <v>215</v>
      </c>
      <c r="C819" s="134" t="s">
        <v>143</v>
      </c>
      <c r="D819" s="140"/>
      <c r="E819" s="140"/>
      <c r="F819" s="131">
        <f>F820</f>
        <v>19.899999999999999</v>
      </c>
      <c r="G819" s="131">
        <f t="shared" ref="G819:G820" si="353">G820</f>
        <v>19.899999999999999</v>
      </c>
      <c r="H819" s="132">
        <f t="shared" si="338"/>
        <v>100</v>
      </c>
      <c r="I819" s="72"/>
    </row>
    <row r="820" spans="1:9" ht="26.4">
      <c r="A820" s="150" t="s">
        <v>529</v>
      </c>
      <c r="B820" s="82" t="s">
        <v>215</v>
      </c>
      <c r="C820" s="134" t="s">
        <v>531</v>
      </c>
      <c r="D820" s="92"/>
      <c r="E820" s="92"/>
      <c r="F820" s="131">
        <f t="shared" ref="F820:G822" si="354">F821</f>
        <v>19.899999999999999</v>
      </c>
      <c r="G820" s="131">
        <f t="shared" si="353"/>
        <v>19.899999999999999</v>
      </c>
      <c r="H820" s="132">
        <f t="shared" si="338"/>
        <v>100</v>
      </c>
      <c r="I820" s="72"/>
    </row>
    <row r="821" spans="1:9" ht="26.4">
      <c r="A821" s="171" t="s">
        <v>530</v>
      </c>
      <c r="B821" s="82" t="s">
        <v>215</v>
      </c>
      <c r="C821" s="134" t="s">
        <v>532</v>
      </c>
      <c r="D821" s="144"/>
      <c r="E821" s="144"/>
      <c r="F821" s="131">
        <f t="shared" si="354"/>
        <v>19.899999999999999</v>
      </c>
      <c r="G821" s="131">
        <f t="shared" si="354"/>
        <v>19.899999999999999</v>
      </c>
      <c r="H821" s="132">
        <f t="shared" si="338"/>
        <v>100</v>
      </c>
      <c r="I821" s="72"/>
    </row>
    <row r="822" spans="1:9" ht="26.4">
      <c r="A822" s="153" t="s">
        <v>305</v>
      </c>
      <c r="B822" s="79" t="s">
        <v>215</v>
      </c>
      <c r="C822" s="155" t="s">
        <v>533</v>
      </c>
      <c r="D822" s="140"/>
      <c r="E822" s="140"/>
      <c r="F822" s="137">
        <f>F823</f>
        <v>19.899999999999999</v>
      </c>
      <c r="G822" s="137">
        <f t="shared" si="354"/>
        <v>19.899999999999999</v>
      </c>
      <c r="H822" s="132">
        <f t="shared" si="338"/>
        <v>100</v>
      </c>
      <c r="I822" s="72"/>
    </row>
    <row r="823" spans="1:9" ht="26.4">
      <c r="A823" s="139" t="s">
        <v>83</v>
      </c>
      <c r="B823" s="79" t="s">
        <v>215</v>
      </c>
      <c r="C823" s="155" t="s">
        <v>533</v>
      </c>
      <c r="D823" s="140" t="s">
        <v>84</v>
      </c>
      <c r="E823" s="140"/>
      <c r="F823" s="137">
        <f>F824</f>
        <v>19.899999999999999</v>
      </c>
      <c r="G823" s="137">
        <f>G824</f>
        <v>19.899999999999999</v>
      </c>
      <c r="H823" s="132">
        <f t="shared" si="338"/>
        <v>100</v>
      </c>
      <c r="I823" s="72"/>
    </row>
    <row r="824" spans="1:9">
      <c r="A824" s="139" t="s">
        <v>85</v>
      </c>
      <c r="B824" s="79" t="s">
        <v>215</v>
      </c>
      <c r="C824" s="155" t="s">
        <v>533</v>
      </c>
      <c r="D824" s="140" t="s">
        <v>86</v>
      </c>
      <c r="E824" s="140">
        <v>900100</v>
      </c>
      <c r="F824" s="137">
        <v>19.899999999999999</v>
      </c>
      <c r="G824" s="137">
        <v>19.899999999999999</v>
      </c>
      <c r="H824" s="132">
        <f t="shared" si="338"/>
        <v>100</v>
      </c>
      <c r="I824" s="72"/>
    </row>
    <row r="825" spans="1:9" s="78" customFormat="1">
      <c r="A825" s="97" t="s">
        <v>118</v>
      </c>
      <c r="B825" s="82" t="s">
        <v>216</v>
      </c>
      <c r="C825" s="98"/>
      <c r="D825" s="98"/>
      <c r="E825" s="98"/>
      <c r="F825" s="131">
        <f>F826</f>
        <v>17725.900000000001</v>
      </c>
      <c r="G825" s="131">
        <f t="shared" ref="G825" si="355">G826</f>
        <v>8971.1</v>
      </c>
      <c r="H825" s="132">
        <f t="shared" si="338"/>
        <v>50.610124168589465</v>
      </c>
      <c r="I825" s="74" t="e">
        <f>#REF!+I826</f>
        <v>#REF!</v>
      </c>
    </row>
    <row r="826" spans="1:9" ht="39.6">
      <c r="A826" s="148" t="s">
        <v>510</v>
      </c>
      <c r="B826" s="82" t="s">
        <v>216</v>
      </c>
      <c r="C826" s="100" t="s">
        <v>156</v>
      </c>
      <c r="D826" s="100"/>
      <c r="E826" s="100"/>
      <c r="F826" s="131">
        <f>F827+F832</f>
        <v>17725.900000000001</v>
      </c>
      <c r="G826" s="131">
        <f t="shared" ref="G826" si="356">G827+G832</f>
        <v>8971.1</v>
      </c>
      <c r="H826" s="132">
        <f t="shared" si="338"/>
        <v>50.610124168589465</v>
      </c>
      <c r="I826" s="72"/>
    </row>
    <row r="827" spans="1:9">
      <c r="A827" s="148" t="s">
        <v>507</v>
      </c>
      <c r="B827" s="82" t="s">
        <v>216</v>
      </c>
      <c r="C827" s="134" t="s">
        <v>337</v>
      </c>
      <c r="D827" s="144"/>
      <c r="E827" s="144"/>
      <c r="F827" s="131">
        <f>F828</f>
        <v>200</v>
      </c>
      <c r="G827" s="131">
        <f t="shared" ref="G827:G828" si="357">G828</f>
        <v>0</v>
      </c>
      <c r="H827" s="132">
        <f t="shared" si="338"/>
        <v>0</v>
      </c>
      <c r="I827" s="72"/>
    </row>
    <row r="828" spans="1:9">
      <c r="A828" s="171" t="s">
        <v>508</v>
      </c>
      <c r="B828" s="82" t="s">
        <v>216</v>
      </c>
      <c r="C828" s="134" t="s">
        <v>338</v>
      </c>
      <c r="D828" s="192"/>
      <c r="E828" s="192"/>
      <c r="F828" s="131">
        <f>F829</f>
        <v>200</v>
      </c>
      <c r="G828" s="131">
        <f t="shared" si="357"/>
        <v>0</v>
      </c>
      <c r="H828" s="132">
        <f t="shared" si="338"/>
        <v>0</v>
      </c>
      <c r="I828" s="72"/>
    </row>
    <row r="829" spans="1:9" ht="26.4">
      <c r="A829" s="170" t="s">
        <v>509</v>
      </c>
      <c r="B829" s="79" t="s">
        <v>216</v>
      </c>
      <c r="C829" s="136" t="s">
        <v>503</v>
      </c>
      <c r="D829" s="193"/>
      <c r="E829" s="193"/>
      <c r="F829" s="137">
        <f t="shared" ref="F829:G830" si="358">F830</f>
        <v>200</v>
      </c>
      <c r="G829" s="137">
        <f t="shared" si="358"/>
        <v>0</v>
      </c>
      <c r="H829" s="132">
        <f t="shared" si="338"/>
        <v>0</v>
      </c>
      <c r="I829" s="72"/>
    </row>
    <row r="830" spans="1:9" ht="26.4">
      <c r="A830" s="139" t="s">
        <v>83</v>
      </c>
      <c r="B830" s="79" t="s">
        <v>216</v>
      </c>
      <c r="C830" s="136" t="s">
        <v>503</v>
      </c>
      <c r="D830" s="143">
        <v>600</v>
      </c>
      <c r="E830" s="143"/>
      <c r="F830" s="137">
        <f t="shared" si="358"/>
        <v>200</v>
      </c>
      <c r="G830" s="137">
        <f t="shared" si="358"/>
        <v>0</v>
      </c>
      <c r="H830" s="132">
        <f t="shared" si="338"/>
        <v>0</v>
      </c>
      <c r="I830" s="72"/>
    </row>
    <row r="831" spans="1:9">
      <c r="A831" s="139" t="s">
        <v>85</v>
      </c>
      <c r="B831" s="79" t="s">
        <v>216</v>
      </c>
      <c r="C831" s="136" t="s">
        <v>503</v>
      </c>
      <c r="D831" s="143">
        <v>610</v>
      </c>
      <c r="E831" s="140">
        <v>900100</v>
      </c>
      <c r="F831" s="137">
        <v>200</v>
      </c>
      <c r="G831" s="137">
        <v>0</v>
      </c>
      <c r="H831" s="132">
        <f t="shared" si="338"/>
        <v>0</v>
      </c>
      <c r="I831" s="72"/>
    </row>
    <row r="832" spans="1:9">
      <c r="A832" s="148" t="s">
        <v>120</v>
      </c>
      <c r="B832" s="82" t="s">
        <v>216</v>
      </c>
      <c r="C832" s="134" t="s">
        <v>504</v>
      </c>
      <c r="D832" s="92"/>
      <c r="E832" s="92"/>
      <c r="F832" s="131">
        <f>F833</f>
        <v>17525.900000000001</v>
      </c>
      <c r="G832" s="131">
        <f t="shared" ref="G832" si="359">G833</f>
        <v>8971.1</v>
      </c>
      <c r="H832" s="132">
        <f t="shared" si="338"/>
        <v>51.187670818617015</v>
      </c>
      <c r="I832" s="72"/>
    </row>
    <row r="833" spans="1:9" ht="26.4">
      <c r="A833" s="148" t="s">
        <v>347</v>
      </c>
      <c r="B833" s="82" t="s">
        <v>216</v>
      </c>
      <c r="C833" s="134" t="s">
        <v>505</v>
      </c>
      <c r="D833" s="92"/>
      <c r="E833" s="92"/>
      <c r="F833" s="131">
        <f>F834</f>
        <v>17525.900000000001</v>
      </c>
      <c r="G833" s="131">
        <f t="shared" ref="G833" si="360">G834</f>
        <v>8971.1</v>
      </c>
      <c r="H833" s="132">
        <f t="shared" si="338"/>
        <v>51.187670818617015</v>
      </c>
      <c r="I833" s="72"/>
    </row>
    <row r="834" spans="1:9" ht="26.4">
      <c r="A834" s="170" t="s">
        <v>336</v>
      </c>
      <c r="B834" s="79" t="s">
        <v>216</v>
      </c>
      <c r="C834" s="136" t="s">
        <v>506</v>
      </c>
      <c r="D834" s="140"/>
      <c r="E834" s="140"/>
      <c r="F834" s="137">
        <f t="shared" ref="F834:G835" si="361">F835</f>
        <v>17525.900000000001</v>
      </c>
      <c r="G834" s="137">
        <f t="shared" si="361"/>
        <v>8971.1</v>
      </c>
      <c r="H834" s="132">
        <f t="shared" si="338"/>
        <v>51.187670818617015</v>
      </c>
      <c r="I834" s="72"/>
    </row>
    <row r="835" spans="1:9" ht="26.4">
      <c r="A835" s="139" t="s">
        <v>83</v>
      </c>
      <c r="B835" s="79" t="s">
        <v>216</v>
      </c>
      <c r="C835" s="136" t="s">
        <v>506</v>
      </c>
      <c r="D835" s="143">
        <v>600</v>
      </c>
      <c r="E835" s="143"/>
      <c r="F835" s="137">
        <f t="shared" si="361"/>
        <v>17525.900000000001</v>
      </c>
      <c r="G835" s="137">
        <f t="shared" si="361"/>
        <v>8971.1</v>
      </c>
      <c r="H835" s="132">
        <f t="shared" ref="H835:H898" si="362">G835/F835*100</f>
        <v>51.187670818617015</v>
      </c>
      <c r="I835" s="72"/>
    </row>
    <row r="836" spans="1:9">
      <c r="A836" s="139" t="s">
        <v>85</v>
      </c>
      <c r="B836" s="79" t="s">
        <v>216</v>
      </c>
      <c r="C836" s="136" t="s">
        <v>506</v>
      </c>
      <c r="D836" s="143">
        <v>610</v>
      </c>
      <c r="E836" s="140">
        <v>900100</v>
      </c>
      <c r="F836" s="137">
        <v>17525.900000000001</v>
      </c>
      <c r="G836" s="137">
        <v>8971.1</v>
      </c>
      <c r="H836" s="132">
        <f t="shared" si="362"/>
        <v>51.187670818617015</v>
      </c>
      <c r="I836" s="72"/>
    </row>
    <row r="837" spans="1:9">
      <c r="A837" s="97" t="s">
        <v>119</v>
      </c>
      <c r="B837" s="82" t="s">
        <v>217</v>
      </c>
      <c r="C837" s="98"/>
      <c r="D837" s="98"/>
      <c r="E837" s="98"/>
      <c r="F837" s="131">
        <f>F838+F862</f>
        <v>36631.599999999999</v>
      </c>
      <c r="G837" s="131">
        <f t="shared" ref="G837" si="363">G838+G862</f>
        <v>25598.400000000001</v>
      </c>
      <c r="H837" s="132">
        <f t="shared" si="362"/>
        <v>69.880649493879616</v>
      </c>
      <c r="I837" s="72"/>
    </row>
    <row r="838" spans="1:9">
      <c r="A838" s="99" t="s">
        <v>340</v>
      </c>
      <c r="B838" s="82" t="s">
        <v>217</v>
      </c>
      <c r="C838" s="134" t="s">
        <v>184</v>
      </c>
      <c r="D838" s="98"/>
      <c r="E838" s="98"/>
      <c r="F838" s="131">
        <f>F839+F845+F852</f>
        <v>24984.199999999997</v>
      </c>
      <c r="G838" s="131">
        <f t="shared" ref="G838" si="364">G839+G845+G852</f>
        <v>15812.3</v>
      </c>
      <c r="H838" s="132">
        <f t="shared" si="362"/>
        <v>63.289198773624932</v>
      </c>
      <c r="I838" s="72"/>
    </row>
    <row r="839" spans="1:9">
      <c r="A839" s="110" t="s">
        <v>112</v>
      </c>
      <c r="B839" s="82" t="s">
        <v>217</v>
      </c>
      <c r="C839" s="134" t="s">
        <v>185</v>
      </c>
      <c r="D839" s="98"/>
      <c r="E839" s="98"/>
      <c r="F839" s="131">
        <f>F840</f>
        <v>3398.7</v>
      </c>
      <c r="G839" s="131">
        <f t="shared" ref="G839:G847" si="365">G840</f>
        <v>2619.9</v>
      </c>
      <c r="H839" s="132">
        <f t="shared" si="362"/>
        <v>77.085356165592728</v>
      </c>
      <c r="I839" s="72"/>
    </row>
    <row r="840" spans="1:9" ht="26.4">
      <c r="A840" s="145" t="s">
        <v>566</v>
      </c>
      <c r="B840" s="82" t="s">
        <v>217</v>
      </c>
      <c r="C840" s="134" t="s">
        <v>777</v>
      </c>
      <c r="D840" s="92"/>
      <c r="E840" s="144"/>
      <c r="F840" s="131">
        <f>F841</f>
        <v>3398.7</v>
      </c>
      <c r="G840" s="131">
        <f t="shared" si="365"/>
        <v>2619.9</v>
      </c>
      <c r="H840" s="132">
        <f t="shared" si="362"/>
        <v>77.085356165592728</v>
      </c>
      <c r="I840" s="72"/>
    </row>
    <row r="841" spans="1:9" ht="158.4">
      <c r="A841" s="139" t="s">
        <v>772</v>
      </c>
      <c r="B841" s="79" t="s">
        <v>217</v>
      </c>
      <c r="C841" s="136" t="s">
        <v>769</v>
      </c>
      <c r="D841" s="84"/>
      <c r="E841" s="140"/>
      <c r="F841" s="137">
        <f>F842</f>
        <v>3398.7</v>
      </c>
      <c r="G841" s="137">
        <f t="shared" ref="G841" si="366">G842</f>
        <v>2619.9</v>
      </c>
      <c r="H841" s="132">
        <f t="shared" si="362"/>
        <v>77.085356165592728</v>
      </c>
      <c r="I841" s="72"/>
    </row>
    <row r="842" spans="1:9" ht="26.4">
      <c r="A842" s="139" t="s">
        <v>83</v>
      </c>
      <c r="B842" s="79" t="s">
        <v>217</v>
      </c>
      <c r="C842" s="136" t="s">
        <v>769</v>
      </c>
      <c r="D842" s="84">
        <v>600</v>
      </c>
      <c r="E842" s="140"/>
      <c r="F842" s="137">
        <f t="shared" ref="F842:G842" si="367">F843+F844</f>
        <v>3398.7</v>
      </c>
      <c r="G842" s="137">
        <f t="shared" si="367"/>
        <v>2619.9</v>
      </c>
      <c r="H842" s="132">
        <f t="shared" si="362"/>
        <v>77.085356165592728</v>
      </c>
      <c r="I842" s="72"/>
    </row>
    <row r="843" spans="1:9">
      <c r="A843" s="139" t="s">
        <v>85</v>
      </c>
      <c r="B843" s="79" t="s">
        <v>217</v>
      </c>
      <c r="C843" s="136" t="s">
        <v>769</v>
      </c>
      <c r="D843" s="84">
        <v>610</v>
      </c>
      <c r="E843" s="140">
        <v>900203</v>
      </c>
      <c r="F843" s="163">
        <v>2549</v>
      </c>
      <c r="G843" s="163">
        <v>1964.9</v>
      </c>
      <c r="H843" s="132">
        <f t="shared" si="362"/>
        <v>77.085131424087876</v>
      </c>
      <c r="I843" s="72"/>
    </row>
    <row r="844" spans="1:9">
      <c r="A844" s="139" t="s">
        <v>85</v>
      </c>
      <c r="B844" s="79" t="s">
        <v>217</v>
      </c>
      <c r="C844" s="136" t="s">
        <v>769</v>
      </c>
      <c r="D844" s="84">
        <v>610</v>
      </c>
      <c r="E844" s="140">
        <v>900303</v>
      </c>
      <c r="F844" s="163">
        <v>849.7</v>
      </c>
      <c r="G844" s="163">
        <v>655</v>
      </c>
      <c r="H844" s="132">
        <f t="shared" si="362"/>
        <v>77.086030363657756</v>
      </c>
      <c r="I844" s="72"/>
    </row>
    <row r="845" spans="1:9" ht="26.4">
      <c r="A845" s="148" t="s">
        <v>560</v>
      </c>
      <c r="B845" s="82" t="s">
        <v>217</v>
      </c>
      <c r="C845" s="134" t="s">
        <v>186</v>
      </c>
      <c r="D845" s="98"/>
      <c r="E845" s="98"/>
      <c r="F845" s="131">
        <f>F846</f>
        <v>130.29999999999998</v>
      </c>
      <c r="G845" s="131">
        <f>G847</f>
        <v>125.9</v>
      </c>
      <c r="H845" s="132">
        <f t="shared" si="362"/>
        <v>96.623177283192646</v>
      </c>
      <c r="I845" s="72"/>
    </row>
    <row r="846" spans="1:9" ht="26.4">
      <c r="A846" s="145" t="s">
        <v>566</v>
      </c>
      <c r="B846" s="82" t="s">
        <v>217</v>
      </c>
      <c r="C846" s="134" t="s">
        <v>576</v>
      </c>
      <c r="D846" s="92"/>
      <c r="E846" s="144"/>
      <c r="F846" s="131">
        <f>F847</f>
        <v>130.29999999999998</v>
      </c>
      <c r="G846" s="131">
        <f t="shared" ref="G846" si="368">G847</f>
        <v>125.9</v>
      </c>
      <c r="H846" s="132">
        <f t="shared" si="362"/>
        <v>96.623177283192646</v>
      </c>
      <c r="I846" s="72"/>
    </row>
    <row r="847" spans="1:9" ht="39.6">
      <c r="A847" s="139" t="s">
        <v>567</v>
      </c>
      <c r="B847" s="79" t="s">
        <v>217</v>
      </c>
      <c r="C847" s="136" t="s">
        <v>577</v>
      </c>
      <c r="D847" s="84"/>
      <c r="E847" s="140"/>
      <c r="F847" s="137">
        <f>F848</f>
        <v>130.29999999999998</v>
      </c>
      <c r="G847" s="137">
        <f t="shared" si="365"/>
        <v>125.9</v>
      </c>
      <c r="H847" s="132">
        <f t="shared" si="362"/>
        <v>96.623177283192646</v>
      </c>
      <c r="I847" s="72"/>
    </row>
    <row r="848" spans="1:9" ht="26.4">
      <c r="A848" s="139" t="s">
        <v>67</v>
      </c>
      <c r="B848" s="79" t="s">
        <v>217</v>
      </c>
      <c r="C848" s="136" t="s">
        <v>577</v>
      </c>
      <c r="D848" s="140">
        <v>200</v>
      </c>
      <c r="E848" s="140"/>
      <c r="F848" s="137">
        <f>F849+F850+F851</f>
        <v>130.29999999999998</v>
      </c>
      <c r="G848" s="137">
        <f t="shared" ref="G848" si="369">G849+G850+G851</f>
        <v>125.9</v>
      </c>
      <c r="H848" s="132">
        <f t="shared" si="362"/>
        <v>96.623177283192646</v>
      </c>
      <c r="I848" s="72"/>
    </row>
    <row r="849" spans="1:9" ht="26.4">
      <c r="A849" s="139" t="s">
        <v>69</v>
      </c>
      <c r="B849" s="79" t="s">
        <v>217</v>
      </c>
      <c r="C849" s="136" t="s">
        <v>577</v>
      </c>
      <c r="D849" s="84">
        <v>240</v>
      </c>
      <c r="E849" s="140">
        <v>900202</v>
      </c>
      <c r="F849" s="137">
        <v>96.5</v>
      </c>
      <c r="G849" s="137">
        <v>93.3</v>
      </c>
      <c r="H849" s="132">
        <f t="shared" si="362"/>
        <v>96.683937823834199</v>
      </c>
      <c r="I849" s="72"/>
    </row>
    <row r="850" spans="1:9" ht="26.4">
      <c r="A850" s="139" t="s">
        <v>69</v>
      </c>
      <c r="B850" s="79" t="s">
        <v>217</v>
      </c>
      <c r="C850" s="136" t="s">
        <v>577</v>
      </c>
      <c r="D850" s="84">
        <v>240</v>
      </c>
      <c r="E850" s="140">
        <v>900302</v>
      </c>
      <c r="F850" s="137">
        <v>32.200000000000003</v>
      </c>
      <c r="G850" s="137">
        <v>31.1</v>
      </c>
      <c r="H850" s="132">
        <f t="shared" si="362"/>
        <v>96.58385093167702</v>
      </c>
      <c r="I850" s="72"/>
    </row>
    <row r="851" spans="1:9" ht="26.4">
      <c r="A851" s="139" t="s">
        <v>69</v>
      </c>
      <c r="B851" s="79" t="s">
        <v>217</v>
      </c>
      <c r="C851" s="136" t="s">
        <v>577</v>
      </c>
      <c r="D851" s="84">
        <v>240</v>
      </c>
      <c r="E851" s="140">
        <v>900100</v>
      </c>
      <c r="F851" s="137">
        <v>1.6</v>
      </c>
      <c r="G851" s="137">
        <v>1.5</v>
      </c>
      <c r="H851" s="132">
        <f t="shared" si="362"/>
        <v>93.75</v>
      </c>
      <c r="I851" s="72"/>
    </row>
    <row r="852" spans="1:9">
      <c r="A852" s="148" t="s">
        <v>390</v>
      </c>
      <c r="B852" s="104" t="s">
        <v>217</v>
      </c>
      <c r="C852" s="134" t="s">
        <v>579</v>
      </c>
      <c r="D852" s="144"/>
      <c r="E852" s="144"/>
      <c r="F852" s="131">
        <f>F853</f>
        <v>21455.199999999997</v>
      </c>
      <c r="G852" s="131">
        <f t="shared" ref="G852" si="370">G853</f>
        <v>13066.5</v>
      </c>
      <c r="H852" s="132">
        <f t="shared" si="362"/>
        <v>60.901319959730046</v>
      </c>
      <c r="I852" s="72"/>
    </row>
    <row r="853" spans="1:9" ht="26.4">
      <c r="A853" s="148" t="s">
        <v>347</v>
      </c>
      <c r="B853" s="82" t="s">
        <v>217</v>
      </c>
      <c r="C853" s="134" t="s">
        <v>580</v>
      </c>
      <c r="D853" s="89"/>
      <c r="E853" s="89"/>
      <c r="F853" s="131">
        <f>F854+F859</f>
        <v>21455.199999999997</v>
      </c>
      <c r="G853" s="131">
        <f>G854+G859</f>
        <v>13066.5</v>
      </c>
      <c r="H853" s="132">
        <f t="shared" si="362"/>
        <v>60.901319959730046</v>
      </c>
      <c r="I853" s="72"/>
    </row>
    <row r="854" spans="1:9">
      <c r="A854" s="170" t="s">
        <v>61</v>
      </c>
      <c r="B854" s="79" t="s">
        <v>217</v>
      </c>
      <c r="C854" s="136" t="s">
        <v>581</v>
      </c>
      <c r="D854" s="84"/>
      <c r="E854" s="84"/>
      <c r="F854" s="137">
        <f>F855+F857</f>
        <v>11098.4</v>
      </c>
      <c r="G854" s="137">
        <f t="shared" ref="G854" si="371">G855+G857</f>
        <v>6909.2</v>
      </c>
      <c r="H854" s="132">
        <f t="shared" si="362"/>
        <v>62.254018597275284</v>
      </c>
      <c r="I854" s="72"/>
    </row>
    <row r="855" spans="1:9" ht="39.6">
      <c r="A855" s="139" t="s">
        <v>62</v>
      </c>
      <c r="B855" s="79" t="s">
        <v>217</v>
      </c>
      <c r="C855" s="136" t="s">
        <v>581</v>
      </c>
      <c r="D855" s="140" t="s">
        <v>63</v>
      </c>
      <c r="E855" s="140"/>
      <c r="F855" s="137">
        <f>F856</f>
        <v>10589.8</v>
      </c>
      <c r="G855" s="137">
        <f t="shared" ref="G855" si="372">G856</f>
        <v>6612.9</v>
      </c>
      <c r="H855" s="132">
        <f t="shared" si="362"/>
        <v>62.445938544637293</v>
      </c>
      <c r="I855" s="72"/>
    </row>
    <row r="856" spans="1:9">
      <c r="A856" s="139" t="s">
        <v>64</v>
      </c>
      <c r="B856" s="79" t="s">
        <v>217</v>
      </c>
      <c r="C856" s="136" t="s">
        <v>581</v>
      </c>
      <c r="D856" s="140" t="s">
        <v>65</v>
      </c>
      <c r="E856" s="140">
        <v>900100</v>
      </c>
      <c r="F856" s="137">
        <v>10589.8</v>
      </c>
      <c r="G856" s="137">
        <v>6612.9</v>
      </c>
      <c r="H856" s="132">
        <f t="shared" si="362"/>
        <v>62.445938544637293</v>
      </c>
      <c r="I856" s="72"/>
    </row>
    <row r="857" spans="1:9" ht="26.4">
      <c r="A857" s="139" t="s">
        <v>67</v>
      </c>
      <c r="B857" s="79" t="s">
        <v>217</v>
      </c>
      <c r="C857" s="136" t="s">
        <v>581</v>
      </c>
      <c r="D857" s="140" t="s">
        <v>68</v>
      </c>
      <c r="E857" s="140"/>
      <c r="F857" s="137">
        <f>F858</f>
        <v>508.6</v>
      </c>
      <c r="G857" s="137">
        <f t="shared" ref="G857" si="373">G858</f>
        <v>296.3</v>
      </c>
      <c r="H857" s="132">
        <f t="shared" si="362"/>
        <v>58.257963035784513</v>
      </c>
      <c r="I857" s="72"/>
    </row>
    <row r="858" spans="1:9" ht="26.4">
      <c r="A858" s="139" t="s">
        <v>69</v>
      </c>
      <c r="B858" s="79" t="s">
        <v>217</v>
      </c>
      <c r="C858" s="136" t="s">
        <v>581</v>
      </c>
      <c r="D858" s="140" t="s">
        <v>70</v>
      </c>
      <c r="E858" s="140">
        <v>900100</v>
      </c>
      <c r="F858" s="137">
        <v>508.6</v>
      </c>
      <c r="G858" s="137">
        <v>296.3</v>
      </c>
      <c r="H858" s="132">
        <f t="shared" si="362"/>
        <v>58.257963035784513</v>
      </c>
      <c r="I858" s="72"/>
    </row>
    <row r="859" spans="1:9">
      <c r="A859" s="170" t="s">
        <v>578</v>
      </c>
      <c r="B859" s="79" t="s">
        <v>217</v>
      </c>
      <c r="C859" s="136" t="s">
        <v>582</v>
      </c>
      <c r="D859" s="89"/>
      <c r="E859" s="89"/>
      <c r="F859" s="137">
        <f t="shared" ref="F859:G860" si="374">F860</f>
        <v>10356.799999999999</v>
      </c>
      <c r="G859" s="137">
        <f t="shared" si="374"/>
        <v>6157.3</v>
      </c>
      <c r="H859" s="132">
        <f t="shared" si="362"/>
        <v>59.451761161748806</v>
      </c>
      <c r="I859" s="72"/>
    </row>
    <row r="860" spans="1:9" ht="26.4">
      <c r="A860" s="139" t="s">
        <v>83</v>
      </c>
      <c r="B860" s="79" t="s">
        <v>217</v>
      </c>
      <c r="C860" s="136" t="s">
        <v>582</v>
      </c>
      <c r="D860" s="140" t="s">
        <v>84</v>
      </c>
      <c r="E860" s="140"/>
      <c r="F860" s="137">
        <f t="shared" si="374"/>
        <v>10356.799999999999</v>
      </c>
      <c r="G860" s="137">
        <f t="shared" si="374"/>
        <v>6157.3</v>
      </c>
      <c r="H860" s="132">
        <f t="shared" si="362"/>
        <v>59.451761161748806</v>
      </c>
      <c r="I860" s="72"/>
    </row>
    <row r="861" spans="1:9">
      <c r="A861" s="139" t="s">
        <v>85</v>
      </c>
      <c r="B861" s="79" t="s">
        <v>217</v>
      </c>
      <c r="C861" s="136" t="s">
        <v>582</v>
      </c>
      <c r="D861" s="140" t="s">
        <v>86</v>
      </c>
      <c r="E861" s="140">
        <v>900100</v>
      </c>
      <c r="F861" s="137">
        <v>10356.799999999999</v>
      </c>
      <c r="G861" s="137">
        <v>6157.3</v>
      </c>
      <c r="H861" s="132">
        <f t="shared" si="362"/>
        <v>59.451761161748806</v>
      </c>
      <c r="I861" s="72"/>
    </row>
    <row r="862" spans="1:9">
      <c r="A862" s="133" t="s">
        <v>586</v>
      </c>
      <c r="B862" s="82" t="s">
        <v>217</v>
      </c>
      <c r="C862" s="134" t="s">
        <v>149</v>
      </c>
      <c r="D862" s="140"/>
      <c r="E862" s="140"/>
      <c r="F862" s="131">
        <f>F863</f>
        <v>11647.4</v>
      </c>
      <c r="G862" s="146">
        <f t="shared" ref="G862:G863" si="375">G863</f>
        <v>9786.1000000000022</v>
      </c>
      <c r="H862" s="132">
        <f t="shared" si="362"/>
        <v>84.019609526589647</v>
      </c>
      <c r="I862" s="72"/>
    </row>
    <row r="863" spans="1:9">
      <c r="A863" s="133" t="s">
        <v>584</v>
      </c>
      <c r="B863" s="82" t="s">
        <v>217</v>
      </c>
      <c r="C863" s="134" t="s">
        <v>187</v>
      </c>
      <c r="D863" s="88"/>
      <c r="E863" s="88"/>
      <c r="F863" s="131">
        <f>F864</f>
        <v>11647.4</v>
      </c>
      <c r="G863" s="131">
        <f t="shared" si="375"/>
        <v>9786.1000000000022</v>
      </c>
      <c r="H863" s="132">
        <f t="shared" si="362"/>
        <v>84.019609526589647</v>
      </c>
      <c r="I863" s="72"/>
    </row>
    <row r="864" spans="1:9" ht="26.4">
      <c r="A864" s="141" t="s">
        <v>585</v>
      </c>
      <c r="B864" s="82" t="s">
        <v>217</v>
      </c>
      <c r="C864" s="134" t="s">
        <v>587</v>
      </c>
      <c r="D864" s="144"/>
      <c r="E864" s="144"/>
      <c r="F864" s="131">
        <f>F865+F876</f>
        <v>11647.4</v>
      </c>
      <c r="G864" s="131">
        <f>G865+G876</f>
        <v>9786.1000000000022</v>
      </c>
      <c r="H864" s="132">
        <f t="shared" si="362"/>
        <v>84.019609526589647</v>
      </c>
      <c r="I864" s="72"/>
    </row>
    <row r="865" spans="1:9">
      <c r="A865" s="164" t="s">
        <v>344</v>
      </c>
      <c r="B865" s="79" t="s">
        <v>217</v>
      </c>
      <c r="C865" s="136" t="s">
        <v>588</v>
      </c>
      <c r="D865" s="140"/>
      <c r="E865" s="140"/>
      <c r="F865" s="137">
        <f>F870+F866+F868</f>
        <v>9561</v>
      </c>
      <c r="G865" s="137">
        <f>G870+G866+G868</f>
        <v>9521.4000000000015</v>
      </c>
      <c r="H865" s="132">
        <f t="shared" si="362"/>
        <v>99.585817383118936</v>
      </c>
      <c r="I865" s="72"/>
    </row>
    <row r="866" spans="1:9" ht="26.4">
      <c r="A866" s="139" t="s">
        <v>67</v>
      </c>
      <c r="B866" s="79" t="s">
        <v>217</v>
      </c>
      <c r="C866" s="136" t="s">
        <v>588</v>
      </c>
      <c r="D866" s="140" t="s">
        <v>68</v>
      </c>
      <c r="E866" s="140"/>
      <c r="F866" s="137">
        <f>F867</f>
        <v>952.8</v>
      </c>
      <c r="G866" s="137">
        <f t="shared" ref="G866" si="376">G867</f>
        <v>913.2</v>
      </c>
      <c r="H866" s="132">
        <f t="shared" si="362"/>
        <v>95.843828715365248</v>
      </c>
      <c r="I866" s="72"/>
    </row>
    <row r="867" spans="1:9" ht="26.4">
      <c r="A867" s="139" t="s">
        <v>69</v>
      </c>
      <c r="B867" s="79" t="s">
        <v>217</v>
      </c>
      <c r="C867" s="136" t="s">
        <v>588</v>
      </c>
      <c r="D867" s="140" t="s">
        <v>70</v>
      </c>
      <c r="E867" s="140">
        <v>900302</v>
      </c>
      <c r="F867" s="137">
        <v>952.8</v>
      </c>
      <c r="G867" s="137">
        <v>913.2</v>
      </c>
      <c r="H867" s="132">
        <f t="shared" si="362"/>
        <v>95.843828715365248</v>
      </c>
      <c r="I867" s="72"/>
    </row>
    <row r="868" spans="1:9">
      <c r="A868" s="139" t="s">
        <v>113</v>
      </c>
      <c r="B868" s="79" t="s">
        <v>217</v>
      </c>
      <c r="C868" s="136" t="s">
        <v>588</v>
      </c>
      <c r="D868" s="140" t="s">
        <v>114</v>
      </c>
      <c r="E868" s="193"/>
      <c r="F868" s="147">
        <f>F869</f>
        <v>82.4</v>
      </c>
      <c r="G868" s="147">
        <f t="shared" ref="G868" si="377">G869</f>
        <v>82.4</v>
      </c>
      <c r="H868" s="132">
        <f t="shared" si="362"/>
        <v>100</v>
      </c>
      <c r="I868" s="72"/>
    </row>
    <row r="869" spans="1:9" ht="26.4">
      <c r="A869" s="139" t="s">
        <v>115</v>
      </c>
      <c r="B869" s="79" t="s">
        <v>217</v>
      </c>
      <c r="C869" s="136" t="s">
        <v>588</v>
      </c>
      <c r="D869" s="140" t="s">
        <v>116</v>
      </c>
      <c r="E869" s="140">
        <v>900100</v>
      </c>
      <c r="F869" s="213">
        <v>82.4</v>
      </c>
      <c r="G869" s="147">
        <v>82.4</v>
      </c>
      <c r="H869" s="132">
        <f t="shared" si="362"/>
        <v>100</v>
      </c>
      <c r="I869" s="72"/>
    </row>
    <row r="870" spans="1:9" ht="26.4">
      <c r="A870" s="165" t="s">
        <v>83</v>
      </c>
      <c r="B870" s="79" t="s">
        <v>217</v>
      </c>
      <c r="C870" s="136" t="s">
        <v>588</v>
      </c>
      <c r="D870" s="193">
        <v>600</v>
      </c>
      <c r="E870" s="193"/>
      <c r="F870" s="137">
        <f>F871+F872+F873</f>
        <v>8525.8000000000011</v>
      </c>
      <c r="G870" s="137">
        <f t="shared" ref="G870" si="378">G871+G872+G873</f>
        <v>8525.8000000000011</v>
      </c>
      <c r="H870" s="132">
        <f t="shared" si="362"/>
        <v>100</v>
      </c>
      <c r="I870" s="72"/>
    </row>
    <row r="871" spans="1:9">
      <c r="A871" s="165" t="s">
        <v>138</v>
      </c>
      <c r="B871" s="79" t="s">
        <v>217</v>
      </c>
      <c r="C871" s="136" t="s">
        <v>588</v>
      </c>
      <c r="D871" s="193">
        <v>610</v>
      </c>
      <c r="E871" s="140">
        <v>900302</v>
      </c>
      <c r="F871" s="137">
        <v>1908.2</v>
      </c>
      <c r="G871" s="137">
        <v>1908.2</v>
      </c>
      <c r="H871" s="132">
        <f t="shared" si="362"/>
        <v>100</v>
      </c>
      <c r="I871" s="72"/>
    </row>
    <row r="872" spans="1:9">
      <c r="A872" s="165" t="s">
        <v>138</v>
      </c>
      <c r="B872" s="79" t="s">
        <v>217</v>
      </c>
      <c r="C872" s="136" t="s">
        <v>588</v>
      </c>
      <c r="D872" s="193">
        <v>610</v>
      </c>
      <c r="E872" s="140">
        <v>900100</v>
      </c>
      <c r="F872" s="147">
        <v>6598.1</v>
      </c>
      <c r="G872" s="147">
        <v>6598.1</v>
      </c>
      <c r="H872" s="132">
        <f t="shared" si="362"/>
        <v>100</v>
      </c>
      <c r="I872" s="72"/>
    </row>
    <row r="873" spans="1:9">
      <c r="A873" s="139" t="s">
        <v>96</v>
      </c>
      <c r="B873" s="79" t="s">
        <v>217</v>
      </c>
      <c r="C873" s="136" t="s">
        <v>588</v>
      </c>
      <c r="D873" s="140" t="s">
        <v>97</v>
      </c>
      <c r="E873" s="140">
        <v>900100</v>
      </c>
      <c r="F873" s="147">
        <v>19.5</v>
      </c>
      <c r="G873" s="147">
        <v>19.5</v>
      </c>
      <c r="H873" s="132">
        <f t="shared" si="362"/>
        <v>100</v>
      </c>
      <c r="I873" s="72"/>
    </row>
    <row r="874" spans="1:9" ht="39.6">
      <c r="A874" s="139" t="s">
        <v>848</v>
      </c>
      <c r="B874" s="79" t="s">
        <v>217</v>
      </c>
      <c r="C874" s="136" t="s">
        <v>849</v>
      </c>
      <c r="D874" s="140"/>
      <c r="E874" s="140"/>
      <c r="F874" s="147">
        <f>F875</f>
        <v>2086.4</v>
      </c>
      <c r="G874" s="147">
        <f t="shared" ref="G874:G875" si="379">G875</f>
        <v>264.7</v>
      </c>
      <c r="H874" s="132">
        <f t="shared" si="362"/>
        <v>12.686924846625766</v>
      </c>
      <c r="I874" s="72"/>
    </row>
    <row r="875" spans="1:9">
      <c r="A875" s="139" t="s">
        <v>113</v>
      </c>
      <c r="B875" s="79" t="s">
        <v>217</v>
      </c>
      <c r="C875" s="136" t="s">
        <v>849</v>
      </c>
      <c r="D875" s="140" t="s">
        <v>114</v>
      </c>
      <c r="E875" s="193"/>
      <c r="F875" s="147">
        <f>F876</f>
        <v>2086.4</v>
      </c>
      <c r="G875" s="147">
        <f t="shared" si="379"/>
        <v>264.7</v>
      </c>
      <c r="H875" s="132">
        <f t="shared" si="362"/>
        <v>12.686924846625766</v>
      </c>
      <c r="I875" s="72"/>
    </row>
    <row r="876" spans="1:9" ht="26.4">
      <c r="A876" s="139" t="s">
        <v>115</v>
      </c>
      <c r="B876" s="79" t="s">
        <v>217</v>
      </c>
      <c r="C876" s="136" t="s">
        <v>849</v>
      </c>
      <c r="D876" s="140" t="s">
        <v>116</v>
      </c>
      <c r="E876" s="140">
        <v>900100</v>
      </c>
      <c r="F876" s="147">
        <v>2086.4</v>
      </c>
      <c r="G876" s="147">
        <v>264.7</v>
      </c>
      <c r="H876" s="132">
        <f t="shared" si="362"/>
        <v>12.686924846625766</v>
      </c>
      <c r="I876" s="72"/>
    </row>
    <row r="877" spans="1:9">
      <c r="A877" s="94" t="s">
        <v>121</v>
      </c>
      <c r="B877" s="95" t="s">
        <v>366</v>
      </c>
      <c r="C877" s="96"/>
      <c r="D877" s="96"/>
      <c r="E877" s="96"/>
      <c r="F877" s="131">
        <f>F878</f>
        <v>202952.69000000003</v>
      </c>
      <c r="G877" s="131">
        <f t="shared" ref="G877:G878" si="380">G878</f>
        <v>137001.29999999999</v>
      </c>
      <c r="H877" s="132">
        <f t="shared" si="362"/>
        <v>67.504057226341757</v>
      </c>
      <c r="I877" s="72"/>
    </row>
    <row r="878" spans="1:9">
      <c r="A878" s="97" t="s">
        <v>122</v>
      </c>
      <c r="B878" s="82" t="s">
        <v>218</v>
      </c>
      <c r="C878" s="98"/>
      <c r="D878" s="98"/>
      <c r="E878" s="98"/>
      <c r="F878" s="131">
        <f>F879</f>
        <v>202952.69000000003</v>
      </c>
      <c r="G878" s="131">
        <f t="shared" si="380"/>
        <v>137001.29999999999</v>
      </c>
      <c r="H878" s="132">
        <f t="shared" si="362"/>
        <v>67.504057226341757</v>
      </c>
      <c r="I878" s="72"/>
    </row>
    <row r="879" spans="1:9">
      <c r="A879" s="110" t="s">
        <v>461</v>
      </c>
      <c r="B879" s="82" t="s">
        <v>218</v>
      </c>
      <c r="C879" s="83" t="s">
        <v>154</v>
      </c>
      <c r="D879" s="88"/>
      <c r="E879" s="88"/>
      <c r="F879" s="131">
        <f>F880+F888+F901+F925</f>
        <v>202952.69000000003</v>
      </c>
      <c r="G879" s="131">
        <f>G880+G888+G901+G925</f>
        <v>137001.29999999999</v>
      </c>
      <c r="H879" s="132">
        <f t="shared" si="362"/>
        <v>67.504057226341757</v>
      </c>
      <c r="I879" s="72"/>
    </row>
    <row r="880" spans="1:9">
      <c r="A880" s="115" t="s">
        <v>462</v>
      </c>
      <c r="B880" s="82" t="s">
        <v>218</v>
      </c>
      <c r="C880" s="116" t="s">
        <v>179</v>
      </c>
      <c r="D880" s="89"/>
      <c r="E880" s="89"/>
      <c r="F880" s="131">
        <f t="shared" ref="F880:G883" si="381">F881</f>
        <v>13007.1</v>
      </c>
      <c r="G880" s="131">
        <f t="shared" si="381"/>
        <v>8615.7999999999993</v>
      </c>
      <c r="H880" s="132">
        <f t="shared" si="362"/>
        <v>66.239207817269019</v>
      </c>
      <c r="I880" s="72"/>
    </row>
    <row r="881" spans="1:9" ht="26.4">
      <c r="A881" s="117" t="s">
        <v>317</v>
      </c>
      <c r="B881" s="82" t="s">
        <v>218</v>
      </c>
      <c r="C881" s="118" t="s">
        <v>180</v>
      </c>
      <c r="D881" s="92"/>
      <c r="E881" s="92"/>
      <c r="F881" s="131">
        <f>F882+F885</f>
        <v>13007.1</v>
      </c>
      <c r="G881" s="131">
        <f t="shared" ref="G881" si="382">G882+G885</f>
        <v>8615.7999999999993</v>
      </c>
      <c r="H881" s="132">
        <f t="shared" si="362"/>
        <v>66.239207817269019</v>
      </c>
      <c r="I881" s="72"/>
    </row>
    <row r="882" spans="1:9" ht="26.4">
      <c r="A882" s="139" t="s">
        <v>318</v>
      </c>
      <c r="B882" s="79" t="s">
        <v>218</v>
      </c>
      <c r="C882" s="105" t="s">
        <v>322</v>
      </c>
      <c r="D882" s="140"/>
      <c r="E882" s="140"/>
      <c r="F882" s="137">
        <f t="shared" si="381"/>
        <v>12569.1</v>
      </c>
      <c r="G882" s="137">
        <f t="shared" si="381"/>
        <v>8615.7999999999993</v>
      </c>
      <c r="H882" s="132">
        <f t="shared" si="362"/>
        <v>68.547469588116883</v>
      </c>
      <c r="I882" s="72"/>
    </row>
    <row r="883" spans="1:9" ht="26.4">
      <c r="A883" s="139" t="s">
        <v>83</v>
      </c>
      <c r="B883" s="79" t="s">
        <v>218</v>
      </c>
      <c r="C883" s="105" t="s">
        <v>322</v>
      </c>
      <c r="D883" s="140" t="s">
        <v>84</v>
      </c>
      <c r="E883" s="140"/>
      <c r="F883" s="137">
        <f t="shared" si="381"/>
        <v>12569.1</v>
      </c>
      <c r="G883" s="137">
        <f t="shared" si="381"/>
        <v>8615.7999999999993</v>
      </c>
      <c r="H883" s="132">
        <f t="shared" si="362"/>
        <v>68.547469588116883</v>
      </c>
      <c r="I883" s="72"/>
    </row>
    <row r="884" spans="1:9">
      <c r="A884" s="139" t="s">
        <v>85</v>
      </c>
      <c r="B884" s="79" t="s">
        <v>218</v>
      </c>
      <c r="C884" s="105" t="s">
        <v>322</v>
      </c>
      <c r="D884" s="140" t="s">
        <v>86</v>
      </c>
      <c r="E884" s="140">
        <v>900100</v>
      </c>
      <c r="F884" s="137">
        <v>12569.1</v>
      </c>
      <c r="G884" s="137">
        <v>8615.7999999999993</v>
      </c>
      <c r="H884" s="132">
        <f t="shared" si="362"/>
        <v>68.547469588116883</v>
      </c>
      <c r="I884" s="72"/>
    </row>
    <row r="885" spans="1:9" ht="26.4">
      <c r="A885" s="139" t="s">
        <v>864</v>
      </c>
      <c r="B885" s="79" t="s">
        <v>218</v>
      </c>
      <c r="C885" s="105" t="s">
        <v>854</v>
      </c>
      <c r="D885" s="140"/>
      <c r="E885" s="140"/>
      <c r="F885" s="137">
        <f t="shared" ref="F885:G886" si="383">F886</f>
        <v>438</v>
      </c>
      <c r="G885" s="137">
        <f t="shared" si="383"/>
        <v>0</v>
      </c>
      <c r="H885" s="132">
        <f t="shared" si="362"/>
        <v>0</v>
      </c>
      <c r="I885" s="72"/>
    </row>
    <row r="886" spans="1:9" ht="26.4">
      <c r="A886" s="139" t="s">
        <v>83</v>
      </c>
      <c r="B886" s="79" t="s">
        <v>218</v>
      </c>
      <c r="C886" s="105" t="s">
        <v>854</v>
      </c>
      <c r="D886" s="140" t="s">
        <v>84</v>
      </c>
      <c r="E886" s="140"/>
      <c r="F886" s="137">
        <f t="shared" si="383"/>
        <v>438</v>
      </c>
      <c r="G886" s="137">
        <f t="shared" si="383"/>
        <v>0</v>
      </c>
      <c r="H886" s="132">
        <f t="shared" si="362"/>
        <v>0</v>
      </c>
      <c r="I886" s="72"/>
    </row>
    <row r="887" spans="1:9">
      <c r="A887" s="139" t="s">
        <v>85</v>
      </c>
      <c r="B887" s="79" t="s">
        <v>218</v>
      </c>
      <c r="C887" s="105" t="s">
        <v>854</v>
      </c>
      <c r="D887" s="140" t="s">
        <v>86</v>
      </c>
      <c r="E887" s="140">
        <v>900304</v>
      </c>
      <c r="F887" s="137">
        <v>438</v>
      </c>
      <c r="G887" s="137">
        <v>0</v>
      </c>
      <c r="H887" s="132">
        <f t="shared" si="362"/>
        <v>0</v>
      </c>
      <c r="I887" s="72"/>
    </row>
    <row r="888" spans="1:9">
      <c r="A888" s="145" t="s">
        <v>464</v>
      </c>
      <c r="B888" s="82" t="s">
        <v>218</v>
      </c>
      <c r="C888" s="118" t="s">
        <v>181</v>
      </c>
      <c r="D888" s="144"/>
      <c r="E888" s="144"/>
      <c r="F888" s="131">
        <f>F889</f>
        <v>40953.19</v>
      </c>
      <c r="G888" s="131">
        <f>G889</f>
        <v>26514.300000000003</v>
      </c>
      <c r="H888" s="132">
        <f t="shared" si="362"/>
        <v>64.742941880717964</v>
      </c>
      <c r="I888" s="72"/>
    </row>
    <row r="889" spans="1:9" ht="26.4">
      <c r="A889" s="117" t="s">
        <v>465</v>
      </c>
      <c r="B889" s="82" t="s">
        <v>218</v>
      </c>
      <c r="C889" s="118" t="s">
        <v>182</v>
      </c>
      <c r="D889" s="92"/>
      <c r="E889" s="92"/>
      <c r="F889" s="131">
        <f>F890+F893+F896</f>
        <v>40953.19</v>
      </c>
      <c r="G889" s="131">
        <f>G890+G893+G896</f>
        <v>26514.300000000003</v>
      </c>
      <c r="H889" s="132">
        <f t="shared" si="362"/>
        <v>64.742941880717964</v>
      </c>
      <c r="I889" s="72"/>
    </row>
    <row r="890" spans="1:9" ht="26.4">
      <c r="A890" s="194" t="s">
        <v>319</v>
      </c>
      <c r="B890" s="79" t="s">
        <v>218</v>
      </c>
      <c r="C890" s="136" t="s">
        <v>323</v>
      </c>
      <c r="D890" s="140"/>
      <c r="E890" s="140"/>
      <c r="F890" s="137">
        <f t="shared" ref="F890:G891" si="384">F891</f>
        <v>39000</v>
      </c>
      <c r="G890" s="137">
        <f t="shared" si="384"/>
        <v>26140.9</v>
      </c>
      <c r="H890" s="132">
        <f t="shared" si="362"/>
        <v>67.027948717948732</v>
      </c>
      <c r="I890" s="72"/>
    </row>
    <row r="891" spans="1:9" ht="26.4">
      <c r="A891" s="139" t="s">
        <v>83</v>
      </c>
      <c r="B891" s="79" t="s">
        <v>218</v>
      </c>
      <c r="C891" s="136" t="s">
        <v>323</v>
      </c>
      <c r="D891" s="140" t="s">
        <v>84</v>
      </c>
      <c r="E891" s="140"/>
      <c r="F891" s="137">
        <f t="shared" si="384"/>
        <v>39000</v>
      </c>
      <c r="G891" s="137">
        <f t="shared" si="384"/>
        <v>26140.9</v>
      </c>
      <c r="H891" s="132">
        <f t="shared" si="362"/>
        <v>67.027948717948732</v>
      </c>
      <c r="I891" s="72"/>
    </row>
    <row r="892" spans="1:9">
      <c r="A892" s="139" t="s">
        <v>85</v>
      </c>
      <c r="B892" s="79" t="s">
        <v>218</v>
      </c>
      <c r="C892" s="136" t="s">
        <v>323</v>
      </c>
      <c r="D892" s="140" t="s">
        <v>86</v>
      </c>
      <c r="E892" s="140">
        <v>900100</v>
      </c>
      <c r="F892" s="137">
        <v>39000</v>
      </c>
      <c r="G892" s="137">
        <v>26140.9</v>
      </c>
      <c r="H892" s="132">
        <f t="shared" si="362"/>
        <v>67.027948717948732</v>
      </c>
      <c r="I892" s="72"/>
    </row>
    <row r="893" spans="1:9" ht="26.4">
      <c r="A893" s="139" t="s">
        <v>864</v>
      </c>
      <c r="B893" s="79" t="s">
        <v>218</v>
      </c>
      <c r="C893" s="136" t="s">
        <v>855</v>
      </c>
      <c r="D893" s="140"/>
      <c r="E893" s="140"/>
      <c r="F893" s="137">
        <f t="shared" ref="F893:G894" si="385">F894</f>
        <v>1579.8</v>
      </c>
      <c r="G893" s="137">
        <f t="shared" si="385"/>
        <v>0</v>
      </c>
      <c r="H893" s="132">
        <f t="shared" si="362"/>
        <v>0</v>
      </c>
      <c r="I893" s="72"/>
    </row>
    <row r="894" spans="1:9" ht="26.4">
      <c r="A894" s="139" t="s">
        <v>83</v>
      </c>
      <c r="B894" s="79" t="s">
        <v>218</v>
      </c>
      <c r="C894" s="136" t="s">
        <v>855</v>
      </c>
      <c r="D894" s="140" t="s">
        <v>84</v>
      </c>
      <c r="E894" s="140"/>
      <c r="F894" s="137">
        <f t="shared" si="385"/>
        <v>1579.8</v>
      </c>
      <c r="G894" s="137">
        <f t="shared" si="385"/>
        <v>0</v>
      </c>
      <c r="H894" s="132">
        <f t="shared" si="362"/>
        <v>0</v>
      </c>
      <c r="I894" s="72"/>
    </row>
    <row r="895" spans="1:9">
      <c r="A895" s="139" t="s">
        <v>85</v>
      </c>
      <c r="B895" s="79" t="s">
        <v>218</v>
      </c>
      <c r="C895" s="136" t="s">
        <v>855</v>
      </c>
      <c r="D895" s="140">
        <v>610</v>
      </c>
      <c r="E895" s="140">
        <v>900304</v>
      </c>
      <c r="F895" s="137">
        <v>1579.8</v>
      </c>
      <c r="G895" s="137">
        <v>0</v>
      </c>
      <c r="H895" s="132">
        <f t="shared" si="362"/>
        <v>0</v>
      </c>
      <c r="I895" s="72"/>
    </row>
    <row r="896" spans="1:9" ht="26.4">
      <c r="A896" s="139" t="s">
        <v>466</v>
      </c>
      <c r="B896" s="79" t="s">
        <v>218</v>
      </c>
      <c r="C896" s="136" t="s">
        <v>463</v>
      </c>
      <c r="D896" s="140"/>
      <c r="E896" s="140"/>
      <c r="F896" s="137">
        <f>F897</f>
        <v>373.39</v>
      </c>
      <c r="G896" s="137">
        <f t="shared" ref="G896" si="386">G897</f>
        <v>373.4</v>
      </c>
      <c r="H896" s="132">
        <f t="shared" si="362"/>
        <v>100.00267816492139</v>
      </c>
      <c r="I896" s="72"/>
    </row>
    <row r="897" spans="1:9" ht="26.4">
      <c r="A897" s="139" t="s">
        <v>83</v>
      </c>
      <c r="B897" s="79" t="s">
        <v>218</v>
      </c>
      <c r="C897" s="136" t="s">
        <v>463</v>
      </c>
      <c r="D897" s="140">
        <v>600</v>
      </c>
      <c r="E897" s="140"/>
      <c r="F897" s="137">
        <f>F898+F899+F900</f>
        <v>373.39</v>
      </c>
      <c r="G897" s="137">
        <f t="shared" ref="G897" si="387">G898+G899+G900</f>
        <v>373.4</v>
      </c>
      <c r="H897" s="132">
        <f t="shared" si="362"/>
        <v>100.00267816492139</v>
      </c>
      <c r="I897" s="72"/>
    </row>
    <row r="898" spans="1:9">
      <c r="A898" s="139" t="s">
        <v>85</v>
      </c>
      <c r="B898" s="79" t="s">
        <v>218</v>
      </c>
      <c r="C898" s="136" t="s">
        <v>463</v>
      </c>
      <c r="D898" s="140">
        <v>610</v>
      </c>
      <c r="E898" s="140">
        <v>900202</v>
      </c>
      <c r="F898" s="137">
        <v>165.19</v>
      </c>
      <c r="G898" s="137">
        <v>165.2</v>
      </c>
      <c r="H898" s="132">
        <f t="shared" si="362"/>
        <v>100.00605363520793</v>
      </c>
      <c r="I898" s="72"/>
    </row>
    <row r="899" spans="1:9">
      <c r="A899" s="139" t="s">
        <v>85</v>
      </c>
      <c r="B899" s="79" t="s">
        <v>218</v>
      </c>
      <c r="C899" s="136" t="s">
        <v>463</v>
      </c>
      <c r="D899" s="140">
        <v>610</v>
      </c>
      <c r="E899" s="140">
        <v>900302</v>
      </c>
      <c r="F899" s="137">
        <v>129.80000000000001</v>
      </c>
      <c r="G899" s="137">
        <v>129.80000000000001</v>
      </c>
      <c r="H899" s="132">
        <f t="shared" ref="H899:H962" si="388">G899/F899*100</f>
        <v>100</v>
      </c>
      <c r="I899" s="72"/>
    </row>
    <row r="900" spans="1:9">
      <c r="A900" s="139" t="s">
        <v>85</v>
      </c>
      <c r="B900" s="79" t="s">
        <v>218</v>
      </c>
      <c r="C900" s="136" t="s">
        <v>463</v>
      </c>
      <c r="D900" s="140">
        <v>610</v>
      </c>
      <c r="E900" s="140">
        <v>900100</v>
      </c>
      <c r="F900" s="137">
        <v>78.400000000000006</v>
      </c>
      <c r="G900" s="137">
        <v>78.400000000000006</v>
      </c>
      <c r="H900" s="132">
        <f t="shared" si="388"/>
        <v>100</v>
      </c>
      <c r="I900" s="72"/>
    </row>
    <row r="901" spans="1:9" ht="26.4">
      <c r="A901" s="148" t="s">
        <v>469</v>
      </c>
      <c r="B901" s="82" t="s">
        <v>218</v>
      </c>
      <c r="C901" s="134" t="s">
        <v>183</v>
      </c>
      <c r="D901" s="88"/>
      <c r="E901" s="88"/>
      <c r="F901" s="131">
        <f>F902+F906+F916+F920</f>
        <v>147052.40000000002</v>
      </c>
      <c r="G901" s="131">
        <f t="shared" ref="G901" si="389">G902+G906+G916+G920</f>
        <v>101088.29999999999</v>
      </c>
      <c r="H901" s="132">
        <f t="shared" si="388"/>
        <v>68.743046696279677</v>
      </c>
      <c r="I901" s="72"/>
    </row>
    <row r="902" spans="1:9" ht="26.4">
      <c r="A902" s="148" t="s">
        <v>470</v>
      </c>
      <c r="B902" s="82" t="s">
        <v>218</v>
      </c>
      <c r="C902" s="134" t="s">
        <v>467</v>
      </c>
      <c r="D902" s="195"/>
      <c r="E902" s="195"/>
      <c r="F902" s="131">
        <f t="shared" ref="F902:G904" si="390">F903</f>
        <v>36</v>
      </c>
      <c r="G902" s="131">
        <f t="shared" si="390"/>
        <v>0</v>
      </c>
      <c r="H902" s="132">
        <f t="shared" si="388"/>
        <v>0</v>
      </c>
      <c r="I902" s="72"/>
    </row>
    <row r="903" spans="1:9">
      <c r="A903" s="172" t="s">
        <v>321</v>
      </c>
      <c r="B903" s="79" t="s">
        <v>218</v>
      </c>
      <c r="C903" s="136" t="s">
        <v>468</v>
      </c>
      <c r="D903" s="151"/>
      <c r="E903" s="151"/>
      <c r="F903" s="137">
        <f t="shared" si="390"/>
        <v>36</v>
      </c>
      <c r="G903" s="137">
        <f t="shared" si="390"/>
        <v>0</v>
      </c>
      <c r="H903" s="132">
        <f t="shared" si="388"/>
        <v>0</v>
      </c>
      <c r="I903" s="72"/>
    </row>
    <row r="904" spans="1:9">
      <c r="A904" s="139" t="s">
        <v>113</v>
      </c>
      <c r="B904" s="79" t="s">
        <v>218</v>
      </c>
      <c r="C904" s="136" t="s">
        <v>468</v>
      </c>
      <c r="D904" s="140" t="s">
        <v>114</v>
      </c>
      <c r="E904" s="151"/>
      <c r="F904" s="137">
        <f t="shared" si="390"/>
        <v>36</v>
      </c>
      <c r="G904" s="137">
        <f>G905</f>
        <v>0</v>
      </c>
      <c r="H904" s="132">
        <f t="shared" si="388"/>
        <v>0</v>
      </c>
      <c r="I904" s="72"/>
    </row>
    <row r="905" spans="1:9">
      <c r="A905" s="139" t="s">
        <v>123</v>
      </c>
      <c r="B905" s="79" t="s">
        <v>218</v>
      </c>
      <c r="C905" s="136" t="s">
        <v>468</v>
      </c>
      <c r="D905" s="140" t="s">
        <v>124</v>
      </c>
      <c r="E905" s="140">
        <v>900100</v>
      </c>
      <c r="F905" s="137">
        <v>36</v>
      </c>
      <c r="G905" s="137">
        <v>0</v>
      </c>
      <c r="H905" s="132">
        <f t="shared" si="388"/>
        <v>0</v>
      </c>
      <c r="I905" s="72"/>
    </row>
    <row r="906" spans="1:9" ht="26.4">
      <c r="A906" s="145" t="s">
        <v>385</v>
      </c>
      <c r="B906" s="82" t="s">
        <v>218</v>
      </c>
      <c r="C906" s="134" t="s">
        <v>471</v>
      </c>
      <c r="D906" s="140"/>
      <c r="E906" s="140"/>
      <c r="F906" s="131">
        <f>F911+F907</f>
        <v>132168</v>
      </c>
      <c r="G906" s="131">
        <f>G911+G907</f>
        <v>93845.9</v>
      </c>
      <c r="H906" s="132">
        <f t="shared" si="388"/>
        <v>71.005008776708422</v>
      </c>
      <c r="I906" s="72"/>
    </row>
    <row r="907" spans="1:9">
      <c r="A907" s="194" t="s">
        <v>320</v>
      </c>
      <c r="B907" s="79" t="s">
        <v>218</v>
      </c>
      <c r="C907" s="136" t="s">
        <v>472</v>
      </c>
      <c r="D907" s="151"/>
      <c r="E907" s="151"/>
      <c r="F907" s="131">
        <f>F908</f>
        <v>24479.3</v>
      </c>
      <c r="G907" s="131">
        <f t="shared" ref="G907" si="391">G908</f>
        <v>23524.6</v>
      </c>
      <c r="H907" s="132">
        <f t="shared" si="388"/>
        <v>96.099970178885826</v>
      </c>
      <c r="I907" s="72"/>
    </row>
    <row r="908" spans="1:9" ht="26.4">
      <c r="A908" s="139" t="s">
        <v>83</v>
      </c>
      <c r="B908" s="79" t="s">
        <v>218</v>
      </c>
      <c r="C908" s="136" t="s">
        <v>472</v>
      </c>
      <c r="D908" s="140" t="s">
        <v>84</v>
      </c>
      <c r="E908" s="140"/>
      <c r="F908" s="137">
        <f>F909+F910</f>
        <v>24479.3</v>
      </c>
      <c r="G908" s="137">
        <f t="shared" ref="G908" si="392">G909+G910</f>
        <v>23524.6</v>
      </c>
      <c r="H908" s="132">
        <f t="shared" si="388"/>
        <v>96.099970178885826</v>
      </c>
      <c r="I908" s="72"/>
    </row>
    <row r="909" spans="1:9">
      <c r="A909" s="139" t="s">
        <v>85</v>
      </c>
      <c r="B909" s="79" t="s">
        <v>218</v>
      </c>
      <c r="C909" s="136" t="s">
        <v>472</v>
      </c>
      <c r="D909" s="140" t="s">
        <v>86</v>
      </c>
      <c r="E909" s="140">
        <v>900100</v>
      </c>
      <c r="F909" s="137">
        <v>12475</v>
      </c>
      <c r="G909" s="137">
        <v>12408</v>
      </c>
      <c r="H909" s="132">
        <f t="shared" si="388"/>
        <v>99.462925851703403</v>
      </c>
      <c r="I909" s="72"/>
    </row>
    <row r="910" spans="1:9">
      <c r="A910" s="139" t="s">
        <v>96</v>
      </c>
      <c r="B910" s="79" t="s">
        <v>218</v>
      </c>
      <c r="C910" s="136" t="s">
        <v>472</v>
      </c>
      <c r="D910" s="140" t="s">
        <v>97</v>
      </c>
      <c r="E910" s="140">
        <v>900100</v>
      </c>
      <c r="F910" s="137">
        <v>12004.3</v>
      </c>
      <c r="G910" s="137">
        <v>11116.6</v>
      </c>
      <c r="H910" s="132">
        <f t="shared" si="388"/>
        <v>92.605149821314043</v>
      </c>
      <c r="I910" s="72"/>
    </row>
    <row r="911" spans="1:9" ht="26.4">
      <c r="A911" s="139" t="s">
        <v>474</v>
      </c>
      <c r="B911" s="79" t="s">
        <v>218</v>
      </c>
      <c r="C911" s="136" t="s">
        <v>473</v>
      </c>
      <c r="D911" s="140"/>
      <c r="E911" s="140"/>
      <c r="F911" s="137">
        <f>F912</f>
        <v>107688.70000000001</v>
      </c>
      <c r="G911" s="137">
        <f t="shared" ref="G911" si="393">G912</f>
        <v>70321.3</v>
      </c>
      <c r="H911" s="132">
        <f t="shared" si="388"/>
        <v>65.300537568008522</v>
      </c>
      <c r="I911" s="72"/>
    </row>
    <row r="912" spans="1:9" ht="26.4">
      <c r="A912" s="139" t="s">
        <v>83</v>
      </c>
      <c r="B912" s="79" t="s">
        <v>218</v>
      </c>
      <c r="C912" s="136" t="s">
        <v>473</v>
      </c>
      <c r="D912" s="140" t="s">
        <v>84</v>
      </c>
      <c r="E912" s="140"/>
      <c r="F912" s="137">
        <f>F913+F914+F915</f>
        <v>107688.70000000001</v>
      </c>
      <c r="G912" s="137">
        <f t="shared" ref="G912" si="394">G913+G914+G915</f>
        <v>70321.3</v>
      </c>
      <c r="H912" s="132">
        <f t="shared" si="388"/>
        <v>65.300537568008522</v>
      </c>
      <c r="I912" s="72"/>
    </row>
    <row r="913" spans="1:9">
      <c r="A913" s="139" t="s">
        <v>85</v>
      </c>
      <c r="B913" s="79" t="s">
        <v>218</v>
      </c>
      <c r="C913" s="136" t="s">
        <v>473</v>
      </c>
      <c r="D913" s="140" t="s">
        <v>86</v>
      </c>
      <c r="E913" s="140">
        <v>900100</v>
      </c>
      <c r="F913" s="137">
        <v>40772.400000000001</v>
      </c>
      <c r="G913" s="137">
        <v>26719.3</v>
      </c>
      <c r="H913" s="132">
        <f t="shared" si="388"/>
        <v>65.532811411641205</v>
      </c>
      <c r="I913" s="72"/>
    </row>
    <row r="914" spans="1:9">
      <c r="A914" s="139" t="s">
        <v>96</v>
      </c>
      <c r="B914" s="79" t="s">
        <v>218</v>
      </c>
      <c r="C914" s="136" t="s">
        <v>473</v>
      </c>
      <c r="D914" s="140" t="s">
        <v>97</v>
      </c>
      <c r="E914" s="140">
        <v>900100</v>
      </c>
      <c r="F914" s="137">
        <v>65516.3</v>
      </c>
      <c r="G914" s="137">
        <f>43602-1085.7</f>
        <v>42516.3</v>
      </c>
      <c r="H914" s="132">
        <f t="shared" si="388"/>
        <v>64.89423242765541</v>
      </c>
      <c r="I914" s="72"/>
    </row>
    <row r="915" spans="1:9">
      <c r="A915" s="139" t="s">
        <v>96</v>
      </c>
      <c r="B915" s="79" t="s">
        <v>218</v>
      </c>
      <c r="C915" s="136" t="s">
        <v>473</v>
      </c>
      <c r="D915" s="140" t="s">
        <v>97</v>
      </c>
      <c r="E915" s="140">
        <v>900306</v>
      </c>
      <c r="F915" s="208">
        <v>1400</v>
      </c>
      <c r="G915" s="137">
        <v>1085.7</v>
      </c>
      <c r="H915" s="132">
        <f t="shared" si="388"/>
        <v>77.550000000000011</v>
      </c>
      <c r="I915" s="72"/>
    </row>
    <row r="916" spans="1:9" s="78" customFormat="1" ht="26.4">
      <c r="A916" s="145" t="s">
        <v>476</v>
      </c>
      <c r="B916" s="79" t="s">
        <v>218</v>
      </c>
      <c r="C916" s="134" t="s">
        <v>475</v>
      </c>
      <c r="D916" s="144"/>
      <c r="E916" s="144"/>
      <c r="F916" s="131">
        <f>F917</f>
        <v>10674.2</v>
      </c>
      <c r="G916" s="131">
        <f t="shared" ref="G916" si="395">G917</f>
        <v>7242.4</v>
      </c>
      <c r="H916" s="132">
        <f t="shared" si="388"/>
        <v>67.849581233254014</v>
      </c>
      <c r="I916" s="91"/>
    </row>
    <row r="917" spans="1:9" ht="26.4">
      <c r="A917" s="139" t="s">
        <v>326</v>
      </c>
      <c r="B917" s="79" t="s">
        <v>218</v>
      </c>
      <c r="C917" s="136" t="s">
        <v>477</v>
      </c>
      <c r="D917" s="140"/>
      <c r="E917" s="140"/>
      <c r="F917" s="137">
        <f>F918</f>
        <v>10674.2</v>
      </c>
      <c r="G917" s="137">
        <f t="shared" ref="G917:G918" si="396">G918</f>
        <v>7242.4</v>
      </c>
      <c r="H917" s="132">
        <f t="shared" si="388"/>
        <v>67.849581233254014</v>
      </c>
      <c r="I917" s="72"/>
    </row>
    <row r="918" spans="1:9" ht="26.4">
      <c r="A918" s="139" t="s">
        <v>83</v>
      </c>
      <c r="B918" s="79" t="s">
        <v>218</v>
      </c>
      <c r="C918" s="136" t="s">
        <v>477</v>
      </c>
      <c r="D918" s="140">
        <v>600</v>
      </c>
      <c r="E918" s="140"/>
      <c r="F918" s="137">
        <f>F919</f>
        <v>10674.2</v>
      </c>
      <c r="G918" s="137">
        <f t="shared" si="396"/>
        <v>7242.4</v>
      </c>
      <c r="H918" s="132">
        <f t="shared" si="388"/>
        <v>67.849581233254014</v>
      </c>
      <c r="I918" s="72"/>
    </row>
    <row r="919" spans="1:9">
      <c r="A919" s="139" t="s">
        <v>96</v>
      </c>
      <c r="B919" s="79" t="s">
        <v>218</v>
      </c>
      <c r="C919" s="136" t="s">
        <v>477</v>
      </c>
      <c r="D919" s="140" t="s">
        <v>97</v>
      </c>
      <c r="E919" s="140">
        <v>900100</v>
      </c>
      <c r="F919" s="137">
        <v>10674.2</v>
      </c>
      <c r="G919" s="137">
        <v>7242.4</v>
      </c>
      <c r="H919" s="132">
        <f t="shared" si="388"/>
        <v>67.849581233254014</v>
      </c>
      <c r="I919" s="72"/>
    </row>
    <row r="920" spans="1:9" ht="26.4">
      <c r="A920" s="145" t="s">
        <v>856</v>
      </c>
      <c r="B920" s="82" t="s">
        <v>218</v>
      </c>
      <c r="C920" s="134" t="s">
        <v>858</v>
      </c>
      <c r="D920" s="144"/>
      <c r="E920" s="144"/>
      <c r="F920" s="131">
        <f t="shared" ref="F920:G921" si="397">F921</f>
        <v>4174.2</v>
      </c>
      <c r="G920" s="131">
        <f t="shared" si="397"/>
        <v>0</v>
      </c>
      <c r="H920" s="132">
        <f t="shared" si="388"/>
        <v>0</v>
      </c>
      <c r="I920" s="72"/>
    </row>
    <row r="921" spans="1:9" ht="26.4">
      <c r="A921" s="139" t="s">
        <v>864</v>
      </c>
      <c r="B921" s="79" t="s">
        <v>218</v>
      </c>
      <c r="C921" s="136" t="s">
        <v>859</v>
      </c>
      <c r="D921" s="140"/>
      <c r="E921" s="140"/>
      <c r="F921" s="137">
        <f t="shared" si="397"/>
        <v>4174.2</v>
      </c>
      <c r="G921" s="137">
        <f t="shared" si="397"/>
        <v>0</v>
      </c>
      <c r="H921" s="132">
        <f t="shared" si="388"/>
        <v>0</v>
      </c>
      <c r="I921" s="72"/>
    </row>
    <row r="922" spans="1:9" ht="26.4">
      <c r="A922" s="139" t="s">
        <v>83</v>
      </c>
      <c r="B922" s="79" t="s">
        <v>218</v>
      </c>
      <c r="C922" s="136" t="s">
        <v>859</v>
      </c>
      <c r="D922" s="140">
        <v>600</v>
      </c>
      <c r="E922" s="140"/>
      <c r="F922" s="137">
        <f>F923+F924</f>
        <v>4174.2</v>
      </c>
      <c r="G922" s="137">
        <f>G923+G924</f>
        <v>0</v>
      </c>
      <c r="H922" s="132">
        <f t="shared" si="388"/>
        <v>0</v>
      </c>
      <c r="I922" s="72"/>
    </row>
    <row r="923" spans="1:9">
      <c r="A923" s="139" t="s">
        <v>85</v>
      </c>
      <c r="B923" s="79" t="s">
        <v>218</v>
      </c>
      <c r="C923" s="136" t="s">
        <v>859</v>
      </c>
      <c r="D923" s="140">
        <v>610</v>
      </c>
      <c r="E923" s="140">
        <v>900304</v>
      </c>
      <c r="F923" s="137">
        <v>1441.8</v>
      </c>
      <c r="G923" s="137">
        <v>0</v>
      </c>
      <c r="H923" s="132">
        <f t="shared" si="388"/>
        <v>0</v>
      </c>
      <c r="I923" s="72"/>
    </row>
    <row r="924" spans="1:9">
      <c r="A924" s="139" t="s">
        <v>857</v>
      </c>
      <c r="B924" s="79" t="s">
        <v>218</v>
      </c>
      <c r="C924" s="136" t="s">
        <v>859</v>
      </c>
      <c r="D924" s="140">
        <v>620</v>
      </c>
      <c r="E924" s="140">
        <v>900304</v>
      </c>
      <c r="F924" s="137">
        <v>2732.4</v>
      </c>
      <c r="G924" s="137">
        <v>0</v>
      </c>
      <c r="H924" s="132">
        <f t="shared" si="388"/>
        <v>0</v>
      </c>
      <c r="I924" s="72"/>
    </row>
    <row r="925" spans="1:9">
      <c r="A925" s="148" t="s">
        <v>120</v>
      </c>
      <c r="B925" s="82" t="s">
        <v>218</v>
      </c>
      <c r="C925" s="134" t="s">
        <v>324</v>
      </c>
      <c r="D925" s="195"/>
      <c r="E925" s="195"/>
      <c r="F925" s="131">
        <f>F926</f>
        <v>1940</v>
      </c>
      <c r="G925" s="131">
        <f>G926</f>
        <v>782.9</v>
      </c>
      <c r="H925" s="132">
        <f t="shared" si="388"/>
        <v>40.355670103092784</v>
      </c>
      <c r="I925" s="72"/>
    </row>
    <row r="926" spans="1:9" ht="26.4">
      <c r="A926" s="122" t="s">
        <v>347</v>
      </c>
      <c r="B926" s="82" t="s">
        <v>218</v>
      </c>
      <c r="C926" s="134" t="s">
        <v>325</v>
      </c>
      <c r="D926" s="195"/>
      <c r="E926" s="195"/>
      <c r="F926" s="131">
        <f>F927</f>
        <v>1940</v>
      </c>
      <c r="G926" s="131">
        <f t="shared" ref="G926" si="398">G927</f>
        <v>782.9</v>
      </c>
      <c r="H926" s="132">
        <f t="shared" si="388"/>
        <v>40.355670103092784</v>
      </c>
      <c r="I926" s="72"/>
    </row>
    <row r="927" spans="1:9">
      <c r="A927" s="170" t="s">
        <v>320</v>
      </c>
      <c r="B927" s="79" t="s">
        <v>218</v>
      </c>
      <c r="C927" s="136" t="s">
        <v>478</v>
      </c>
      <c r="D927" s="151"/>
      <c r="E927" s="151"/>
      <c r="F927" s="137">
        <f t="shared" ref="F927:G928" si="399">F928</f>
        <v>1940</v>
      </c>
      <c r="G927" s="137">
        <f t="shared" si="399"/>
        <v>782.9</v>
      </c>
      <c r="H927" s="132">
        <f t="shared" si="388"/>
        <v>40.355670103092784</v>
      </c>
      <c r="I927" s="72"/>
    </row>
    <row r="928" spans="1:9" ht="26.4">
      <c r="A928" s="139" t="s">
        <v>67</v>
      </c>
      <c r="B928" s="79" t="s">
        <v>218</v>
      </c>
      <c r="C928" s="136" t="s">
        <v>478</v>
      </c>
      <c r="D928" s="140" t="s">
        <v>68</v>
      </c>
      <c r="E928" s="140"/>
      <c r="F928" s="137">
        <f t="shared" si="399"/>
        <v>1940</v>
      </c>
      <c r="G928" s="137">
        <f t="shared" si="399"/>
        <v>782.9</v>
      </c>
      <c r="H928" s="132">
        <f t="shared" si="388"/>
        <v>40.355670103092784</v>
      </c>
      <c r="I928" s="72"/>
    </row>
    <row r="929" spans="1:9" ht="26.4">
      <c r="A929" s="139" t="s">
        <v>69</v>
      </c>
      <c r="B929" s="79" t="s">
        <v>218</v>
      </c>
      <c r="C929" s="136" t="s">
        <v>478</v>
      </c>
      <c r="D929" s="140" t="s">
        <v>70</v>
      </c>
      <c r="E929" s="140">
        <v>900100</v>
      </c>
      <c r="F929" s="137">
        <v>1940</v>
      </c>
      <c r="G929" s="137">
        <v>782.9</v>
      </c>
      <c r="H929" s="132">
        <f t="shared" si="388"/>
        <v>40.355670103092784</v>
      </c>
      <c r="I929" s="72"/>
    </row>
    <row r="930" spans="1:9">
      <c r="A930" s="94" t="s">
        <v>126</v>
      </c>
      <c r="B930" s="95" t="s">
        <v>369</v>
      </c>
      <c r="C930" s="96"/>
      <c r="D930" s="96"/>
      <c r="E930" s="96"/>
      <c r="F930" s="131">
        <f>F931+F938+F964</f>
        <v>79901.299999999988</v>
      </c>
      <c r="G930" s="131">
        <f>G931+G938+G964</f>
        <v>65120.799999999996</v>
      </c>
      <c r="H930" s="132">
        <f t="shared" si="388"/>
        <v>81.501552540446781</v>
      </c>
      <c r="I930" s="72"/>
    </row>
    <row r="931" spans="1:9">
      <c r="A931" s="94" t="s">
        <v>127</v>
      </c>
      <c r="B931" s="154" t="s">
        <v>219</v>
      </c>
      <c r="C931" s="96"/>
      <c r="D931" s="96"/>
      <c r="E931" s="96"/>
      <c r="F931" s="131">
        <f>F932</f>
        <v>12245</v>
      </c>
      <c r="G931" s="131">
        <f t="shared" ref="G931" si="400">G932</f>
        <v>7650.1</v>
      </c>
      <c r="H931" s="132">
        <f t="shared" si="388"/>
        <v>62.475296039199677</v>
      </c>
      <c r="I931" s="72"/>
    </row>
    <row r="932" spans="1:9">
      <c r="A932" s="133" t="s">
        <v>586</v>
      </c>
      <c r="B932" s="154" t="s">
        <v>219</v>
      </c>
      <c r="C932" s="134" t="s">
        <v>149</v>
      </c>
      <c r="D932" s="103"/>
      <c r="E932" s="103"/>
      <c r="F932" s="131">
        <f>F933</f>
        <v>12245</v>
      </c>
      <c r="G932" s="131">
        <f t="shared" ref="G932" si="401">G933</f>
        <v>7650.1</v>
      </c>
      <c r="H932" s="132">
        <f t="shared" si="388"/>
        <v>62.475296039199677</v>
      </c>
      <c r="I932" s="72"/>
    </row>
    <row r="933" spans="1:9">
      <c r="A933" s="133" t="s">
        <v>601</v>
      </c>
      <c r="B933" s="154" t="s">
        <v>219</v>
      </c>
      <c r="C933" s="134" t="s">
        <v>150</v>
      </c>
      <c r="D933" s="88"/>
      <c r="E933" s="88"/>
      <c r="F933" s="131">
        <f>F934</f>
        <v>12245</v>
      </c>
      <c r="G933" s="131">
        <f t="shared" ref="G933" si="402">G934</f>
        <v>7650.1</v>
      </c>
      <c r="H933" s="132">
        <f t="shared" si="388"/>
        <v>62.475296039199677</v>
      </c>
      <c r="I933" s="72"/>
    </row>
    <row r="934" spans="1:9" ht="26.4">
      <c r="A934" s="133" t="s">
        <v>602</v>
      </c>
      <c r="B934" s="154" t="s">
        <v>219</v>
      </c>
      <c r="C934" s="134" t="s">
        <v>603</v>
      </c>
      <c r="D934" s="144"/>
      <c r="E934" s="144"/>
      <c r="F934" s="131">
        <f t="shared" ref="F934:G936" si="403">F935</f>
        <v>12245</v>
      </c>
      <c r="G934" s="131">
        <f t="shared" si="403"/>
        <v>7650.1</v>
      </c>
      <c r="H934" s="132">
        <f t="shared" si="388"/>
        <v>62.475296039199677</v>
      </c>
      <c r="I934" s="72"/>
    </row>
    <row r="935" spans="1:9" ht="26.4">
      <c r="A935" s="164" t="s">
        <v>368</v>
      </c>
      <c r="B935" s="155" t="s">
        <v>219</v>
      </c>
      <c r="C935" s="136" t="s">
        <v>604</v>
      </c>
      <c r="D935" s="140"/>
      <c r="E935" s="140"/>
      <c r="F935" s="137">
        <f t="shared" si="403"/>
        <v>12245</v>
      </c>
      <c r="G935" s="137">
        <f t="shared" si="403"/>
        <v>7650.1</v>
      </c>
      <c r="H935" s="132">
        <f t="shared" si="388"/>
        <v>62.475296039199677</v>
      </c>
      <c r="I935" s="72"/>
    </row>
    <row r="936" spans="1:9">
      <c r="A936" s="139" t="s">
        <v>113</v>
      </c>
      <c r="B936" s="155" t="s">
        <v>219</v>
      </c>
      <c r="C936" s="136" t="s">
        <v>604</v>
      </c>
      <c r="D936" s="140" t="s">
        <v>114</v>
      </c>
      <c r="E936" s="140"/>
      <c r="F936" s="137">
        <f t="shared" si="403"/>
        <v>12245</v>
      </c>
      <c r="G936" s="137">
        <f t="shared" si="403"/>
        <v>7650.1</v>
      </c>
      <c r="H936" s="132">
        <f t="shared" si="388"/>
        <v>62.475296039199677</v>
      </c>
      <c r="I936" s="72"/>
    </row>
    <row r="937" spans="1:9">
      <c r="A937" s="139" t="s">
        <v>130</v>
      </c>
      <c r="B937" s="155" t="s">
        <v>219</v>
      </c>
      <c r="C937" s="136" t="s">
        <v>604</v>
      </c>
      <c r="D937" s="140">
        <v>310</v>
      </c>
      <c r="E937" s="140">
        <v>900100</v>
      </c>
      <c r="F937" s="137">
        <v>12245</v>
      </c>
      <c r="G937" s="137">
        <v>7650.1</v>
      </c>
      <c r="H937" s="132">
        <f t="shared" si="388"/>
        <v>62.475296039199677</v>
      </c>
      <c r="I937" s="72"/>
    </row>
    <row r="938" spans="1:9">
      <c r="A938" s="94" t="s">
        <v>128</v>
      </c>
      <c r="B938" s="154" t="s">
        <v>220</v>
      </c>
      <c r="C938" s="96"/>
      <c r="D938" s="96"/>
      <c r="E938" s="96"/>
      <c r="F938" s="131">
        <f>F939+F945+F958</f>
        <v>13855.6</v>
      </c>
      <c r="G938" s="131">
        <f>G939+G945+G958</f>
        <v>9609.2999999999993</v>
      </c>
      <c r="H938" s="132">
        <f t="shared" si="388"/>
        <v>69.353185715522955</v>
      </c>
      <c r="I938" s="72"/>
    </row>
    <row r="939" spans="1:9">
      <c r="A939" s="81" t="s">
        <v>370</v>
      </c>
      <c r="B939" s="154" t="s">
        <v>220</v>
      </c>
      <c r="C939" s="83" t="s">
        <v>146</v>
      </c>
      <c r="D939" s="100"/>
      <c r="E939" s="100"/>
      <c r="F939" s="131">
        <f>F940</f>
        <v>5280</v>
      </c>
      <c r="G939" s="131">
        <f t="shared" ref="G939" si="404">G940</f>
        <v>2253.1999999999998</v>
      </c>
      <c r="H939" s="132">
        <f t="shared" si="388"/>
        <v>42.674242424242422</v>
      </c>
      <c r="I939" s="72"/>
    </row>
    <row r="940" spans="1:9" ht="26.4">
      <c r="A940" s="145" t="s">
        <v>371</v>
      </c>
      <c r="B940" s="154" t="s">
        <v>220</v>
      </c>
      <c r="C940" s="83" t="s">
        <v>374</v>
      </c>
      <c r="D940" s="103"/>
      <c r="E940" s="103"/>
      <c r="F940" s="131">
        <f t="shared" ref="F940:G943" si="405">F941</f>
        <v>5280</v>
      </c>
      <c r="G940" s="131">
        <f t="shared" si="405"/>
        <v>2253.1999999999998</v>
      </c>
      <c r="H940" s="132">
        <f t="shared" si="388"/>
        <v>42.674242424242422</v>
      </c>
      <c r="I940" s="72"/>
    </row>
    <row r="941" spans="1:9" ht="26.4">
      <c r="A941" s="148" t="s">
        <v>372</v>
      </c>
      <c r="B941" s="154" t="s">
        <v>220</v>
      </c>
      <c r="C941" s="169" t="s">
        <v>592</v>
      </c>
      <c r="D941" s="103"/>
      <c r="E941" s="103"/>
      <c r="F941" s="131">
        <f t="shared" si="405"/>
        <v>5280</v>
      </c>
      <c r="G941" s="131">
        <f t="shared" si="405"/>
        <v>2253.1999999999998</v>
      </c>
      <c r="H941" s="132">
        <f t="shared" si="388"/>
        <v>42.674242424242422</v>
      </c>
      <c r="I941" s="72"/>
    </row>
    <row r="942" spans="1:9" ht="52.8">
      <c r="A942" s="170" t="s">
        <v>594</v>
      </c>
      <c r="B942" s="155" t="s">
        <v>220</v>
      </c>
      <c r="C942" s="196" t="s">
        <v>593</v>
      </c>
      <c r="D942" s="113"/>
      <c r="E942" s="113"/>
      <c r="F942" s="137">
        <f t="shared" si="405"/>
        <v>5280</v>
      </c>
      <c r="G942" s="137">
        <f t="shared" si="405"/>
        <v>2253.1999999999998</v>
      </c>
      <c r="H942" s="132">
        <f t="shared" si="388"/>
        <v>42.674242424242422</v>
      </c>
      <c r="I942" s="72"/>
    </row>
    <row r="943" spans="1:9">
      <c r="A943" s="139" t="s">
        <v>113</v>
      </c>
      <c r="B943" s="155" t="s">
        <v>220</v>
      </c>
      <c r="C943" s="196" t="s">
        <v>593</v>
      </c>
      <c r="D943" s="140" t="s">
        <v>114</v>
      </c>
      <c r="E943" s="113"/>
      <c r="F943" s="137">
        <f t="shared" si="405"/>
        <v>5280</v>
      </c>
      <c r="G943" s="137">
        <f t="shared" si="405"/>
        <v>2253.1999999999998</v>
      </c>
      <c r="H943" s="132">
        <f t="shared" si="388"/>
        <v>42.674242424242422</v>
      </c>
      <c r="I943" s="72"/>
    </row>
    <row r="944" spans="1:9" ht="26.4">
      <c r="A944" s="139" t="s">
        <v>115</v>
      </c>
      <c r="B944" s="155" t="s">
        <v>220</v>
      </c>
      <c r="C944" s="196" t="s">
        <v>593</v>
      </c>
      <c r="D944" s="140" t="s">
        <v>116</v>
      </c>
      <c r="E944" s="140">
        <v>900100</v>
      </c>
      <c r="F944" s="137">
        <v>5280</v>
      </c>
      <c r="G944" s="137">
        <v>2253.1999999999998</v>
      </c>
      <c r="H944" s="132">
        <f t="shared" si="388"/>
        <v>42.674242424242422</v>
      </c>
      <c r="I944" s="72"/>
    </row>
    <row r="945" spans="1:9">
      <c r="A945" s="94" t="s">
        <v>367</v>
      </c>
      <c r="B945" s="154" t="s">
        <v>220</v>
      </c>
      <c r="C945" s="134" t="s">
        <v>149</v>
      </c>
      <c r="D945" s="96"/>
      <c r="E945" s="96"/>
      <c r="F945" s="131">
        <f>F953+F946</f>
        <v>1926.6</v>
      </c>
      <c r="G945" s="131">
        <f t="shared" ref="G945" si="406">G953+G946</f>
        <v>708.5</v>
      </c>
      <c r="H945" s="132">
        <f t="shared" si="388"/>
        <v>36.774628879892042</v>
      </c>
      <c r="I945" s="72"/>
    </row>
    <row r="946" spans="1:9">
      <c r="A946" s="133" t="s">
        <v>601</v>
      </c>
      <c r="B946" s="154" t="s">
        <v>220</v>
      </c>
      <c r="C946" s="134" t="s">
        <v>150</v>
      </c>
      <c r="D946" s="88"/>
      <c r="E946" s="88"/>
      <c r="F946" s="131">
        <f>F947</f>
        <v>1446.6</v>
      </c>
      <c r="G946" s="131">
        <f t="shared" ref="G946" si="407">G947</f>
        <v>229</v>
      </c>
      <c r="H946" s="132">
        <f t="shared" si="388"/>
        <v>15.830222590902807</v>
      </c>
      <c r="I946" s="72"/>
    </row>
    <row r="947" spans="1:9" ht="26.4">
      <c r="A947" s="133" t="s">
        <v>821</v>
      </c>
      <c r="B947" s="154" t="s">
        <v>220</v>
      </c>
      <c r="C947" s="134" t="s">
        <v>823</v>
      </c>
      <c r="D947" s="88"/>
      <c r="E947" s="88"/>
      <c r="F947" s="131">
        <f>F948</f>
        <v>1446.6</v>
      </c>
      <c r="G947" s="131">
        <f t="shared" ref="G947" si="408">G948</f>
        <v>229</v>
      </c>
      <c r="H947" s="132">
        <f t="shared" si="388"/>
        <v>15.830222590902807</v>
      </c>
      <c r="I947" s="72"/>
    </row>
    <row r="948" spans="1:9" ht="26.4">
      <c r="A948" s="135" t="s">
        <v>822</v>
      </c>
      <c r="B948" s="155" t="s">
        <v>220</v>
      </c>
      <c r="C948" s="136" t="s">
        <v>824</v>
      </c>
      <c r="D948" s="88"/>
      <c r="E948" s="88"/>
      <c r="F948" s="137">
        <f>F949+F951</f>
        <v>1446.6</v>
      </c>
      <c r="G948" s="137">
        <f t="shared" ref="G948" si="409">G949+G951</f>
        <v>229</v>
      </c>
      <c r="H948" s="132">
        <f t="shared" si="388"/>
        <v>15.830222590902807</v>
      </c>
      <c r="I948" s="72"/>
    </row>
    <row r="949" spans="1:9" ht="26.4">
      <c r="A949" s="139" t="s">
        <v>67</v>
      </c>
      <c r="B949" s="155" t="s">
        <v>220</v>
      </c>
      <c r="C949" s="136" t="s">
        <v>824</v>
      </c>
      <c r="D949" s="140" t="s">
        <v>68</v>
      </c>
      <c r="E949" s="140"/>
      <c r="F949" s="137">
        <f>F950</f>
        <v>346.6</v>
      </c>
      <c r="G949" s="137">
        <v>0</v>
      </c>
      <c r="H949" s="132">
        <f t="shared" si="388"/>
        <v>0</v>
      </c>
      <c r="I949" s="72"/>
    </row>
    <row r="950" spans="1:9" ht="26.4">
      <c r="A950" s="139" t="s">
        <v>69</v>
      </c>
      <c r="B950" s="155" t="s">
        <v>220</v>
      </c>
      <c r="C950" s="136" t="s">
        <v>824</v>
      </c>
      <c r="D950" s="140">
        <v>240</v>
      </c>
      <c r="E950" s="140">
        <v>900900</v>
      </c>
      <c r="F950" s="137">
        <v>346.6</v>
      </c>
      <c r="G950" s="137">
        <v>0</v>
      </c>
      <c r="H950" s="132">
        <f t="shared" si="388"/>
        <v>0</v>
      </c>
      <c r="I950" s="72"/>
    </row>
    <row r="951" spans="1:9">
      <c r="A951" s="139" t="s">
        <v>113</v>
      </c>
      <c r="B951" s="155" t="s">
        <v>220</v>
      </c>
      <c r="C951" s="136" t="s">
        <v>824</v>
      </c>
      <c r="D951" s="140" t="s">
        <v>114</v>
      </c>
      <c r="E951" s="140"/>
      <c r="F951" s="137">
        <f>F952</f>
        <v>1100</v>
      </c>
      <c r="G951" s="137">
        <f>G952</f>
        <v>229</v>
      </c>
      <c r="H951" s="132">
        <f t="shared" si="388"/>
        <v>20.81818181818182</v>
      </c>
      <c r="I951" s="72"/>
    </row>
    <row r="952" spans="1:9" ht="26.4">
      <c r="A952" s="139" t="s">
        <v>115</v>
      </c>
      <c r="B952" s="155" t="s">
        <v>220</v>
      </c>
      <c r="C952" s="136" t="s">
        <v>824</v>
      </c>
      <c r="D952" s="140">
        <v>320</v>
      </c>
      <c r="E952" s="140">
        <v>900900</v>
      </c>
      <c r="F952" s="137">
        <v>1100</v>
      </c>
      <c r="G952" s="137">
        <v>229</v>
      </c>
      <c r="H952" s="132">
        <f t="shared" si="388"/>
        <v>20.81818181818182</v>
      </c>
      <c r="I952" s="72"/>
    </row>
    <row r="953" spans="1:9" ht="26.4">
      <c r="A953" s="133" t="s">
        <v>608</v>
      </c>
      <c r="B953" s="155" t="s">
        <v>220</v>
      </c>
      <c r="C953" s="134" t="s">
        <v>610</v>
      </c>
      <c r="D953" s="88"/>
      <c r="E953" s="88"/>
      <c r="F953" s="131">
        <f t="shared" ref="F953:G956" si="410">F954</f>
        <v>480</v>
      </c>
      <c r="G953" s="131">
        <f t="shared" si="410"/>
        <v>479.5</v>
      </c>
      <c r="H953" s="132">
        <f t="shared" si="388"/>
        <v>99.895833333333329</v>
      </c>
      <c r="I953" s="72"/>
    </row>
    <row r="954" spans="1:9" ht="26.4">
      <c r="A954" s="141" t="s">
        <v>609</v>
      </c>
      <c r="B954" s="155" t="s">
        <v>220</v>
      </c>
      <c r="C954" s="134" t="s">
        <v>611</v>
      </c>
      <c r="D954" s="89"/>
      <c r="E954" s="89"/>
      <c r="F954" s="131">
        <f>F955</f>
        <v>480</v>
      </c>
      <c r="G954" s="131">
        <f t="shared" si="410"/>
        <v>479.5</v>
      </c>
      <c r="H954" s="132">
        <f t="shared" si="388"/>
        <v>99.895833333333329</v>
      </c>
      <c r="I954" s="72"/>
    </row>
    <row r="955" spans="1:9" ht="26.4">
      <c r="A955" s="164" t="s">
        <v>373</v>
      </c>
      <c r="B955" s="155" t="s">
        <v>220</v>
      </c>
      <c r="C955" s="136" t="s">
        <v>612</v>
      </c>
      <c r="D955" s="84"/>
      <c r="E955" s="84"/>
      <c r="F955" s="137">
        <f t="shared" si="410"/>
        <v>480</v>
      </c>
      <c r="G955" s="137">
        <f t="shared" si="410"/>
        <v>479.5</v>
      </c>
      <c r="H955" s="132">
        <f t="shared" si="388"/>
        <v>99.895833333333329</v>
      </c>
      <c r="I955" s="72"/>
    </row>
    <row r="956" spans="1:9" ht="26.4">
      <c r="A956" s="139" t="s">
        <v>83</v>
      </c>
      <c r="B956" s="155" t="s">
        <v>220</v>
      </c>
      <c r="C956" s="136" t="s">
        <v>612</v>
      </c>
      <c r="D956" s="140" t="s">
        <v>84</v>
      </c>
      <c r="E956" s="140"/>
      <c r="F956" s="137">
        <f t="shared" si="410"/>
        <v>480</v>
      </c>
      <c r="G956" s="137">
        <f t="shared" si="410"/>
        <v>479.5</v>
      </c>
      <c r="H956" s="132">
        <f t="shared" si="388"/>
        <v>99.895833333333329</v>
      </c>
      <c r="I956" s="72"/>
    </row>
    <row r="957" spans="1:9" ht="39.6">
      <c r="A957" s="165" t="s">
        <v>832</v>
      </c>
      <c r="B957" s="155" t="s">
        <v>220</v>
      </c>
      <c r="C957" s="136" t="s">
        <v>612</v>
      </c>
      <c r="D957" s="140" t="s">
        <v>125</v>
      </c>
      <c r="E957" s="140">
        <v>900100</v>
      </c>
      <c r="F957" s="137">
        <v>480</v>
      </c>
      <c r="G957" s="137">
        <v>479.5</v>
      </c>
      <c r="H957" s="132">
        <f t="shared" si="388"/>
        <v>99.895833333333329</v>
      </c>
      <c r="I957" s="72"/>
    </row>
    <row r="958" spans="1:9">
      <c r="A958" s="122" t="s">
        <v>655</v>
      </c>
      <c r="B958" s="154" t="s">
        <v>220</v>
      </c>
      <c r="C958" s="134" t="s">
        <v>142</v>
      </c>
      <c r="D958" s="140"/>
      <c r="E958" s="140"/>
      <c r="F958" s="131">
        <f>F959</f>
        <v>6649</v>
      </c>
      <c r="G958" s="131">
        <f t="shared" ref="G958" si="411">G959</f>
        <v>6647.5999999999995</v>
      </c>
      <c r="H958" s="132">
        <f t="shared" si="388"/>
        <v>99.978944202135651</v>
      </c>
      <c r="I958" s="72"/>
    </row>
    <row r="959" spans="1:9" ht="26.4">
      <c r="A959" s="145" t="s">
        <v>661</v>
      </c>
      <c r="B959" s="154" t="s">
        <v>220</v>
      </c>
      <c r="C959" s="134" t="s">
        <v>455</v>
      </c>
      <c r="D959" s="140"/>
      <c r="E959" s="140"/>
      <c r="F959" s="131">
        <f>F960</f>
        <v>6649</v>
      </c>
      <c r="G959" s="131">
        <f t="shared" ref="G959:G960" si="412">G960</f>
        <v>6647.5999999999995</v>
      </c>
      <c r="H959" s="132">
        <f t="shared" si="388"/>
        <v>99.978944202135651</v>
      </c>
      <c r="I959" s="72"/>
    </row>
    <row r="960" spans="1:9" ht="39.6">
      <c r="A960" s="145" t="s">
        <v>662</v>
      </c>
      <c r="B960" s="154" t="s">
        <v>220</v>
      </c>
      <c r="C960" s="134" t="s">
        <v>456</v>
      </c>
      <c r="D960" s="144"/>
      <c r="E960" s="144"/>
      <c r="F960" s="131">
        <f>F961</f>
        <v>6649</v>
      </c>
      <c r="G960" s="131">
        <f t="shared" si="412"/>
        <v>6647.5999999999995</v>
      </c>
      <c r="H960" s="132">
        <f t="shared" si="388"/>
        <v>99.978944202135651</v>
      </c>
      <c r="I960" s="72"/>
    </row>
    <row r="961" spans="1:9">
      <c r="A961" s="139" t="s">
        <v>454</v>
      </c>
      <c r="B961" s="155" t="s">
        <v>220</v>
      </c>
      <c r="C961" s="136" t="s">
        <v>457</v>
      </c>
      <c r="D961" s="140"/>
      <c r="E961" s="140"/>
      <c r="F961" s="137">
        <f>F962+F963</f>
        <v>6649</v>
      </c>
      <c r="G961" s="137">
        <f t="shared" ref="G961" si="413">G962+G963</f>
        <v>6647.5999999999995</v>
      </c>
      <c r="H961" s="132">
        <f t="shared" si="388"/>
        <v>99.978944202135651</v>
      </c>
      <c r="I961" s="72"/>
    </row>
    <row r="962" spans="1:9" ht="26.4">
      <c r="A962" s="165" t="s">
        <v>115</v>
      </c>
      <c r="B962" s="155" t="s">
        <v>220</v>
      </c>
      <c r="C962" s="136" t="s">
        <v>457</v>
      </c>
      <c r="D962" s="151" t="s">
        <v>116</v>
      </c>
      <c r="E962" s="151" t="s">
        <v>376</v>
      </c>
      <c r="F962" s="137">
        <v>6582</v>
      </c>
      <c r="G962" s="137">
        <v>6581.2</v>
      </c>
      <c r="H962" s="132">
        <f t="shared" si="388"/>
        <v>99.987845639623202</v>
      </c>
      <c r="I962" s="72"/>
    </row>
    <row r="963" spans="1:9" ht="26.4">
      <c r="A963" s="165" t="s">
        <v>115</v>
      </c>
      <c r="B963" s="155" t="s">
        <v>220</v>
      </c>
      <c r="C963" s="136" t="s">
        <v>457</v>
      </c>
      <c r="D963" s="151" t="s">
        <v>116</v>
      </c>
      <c r="E963" s="151" t="s">
        <v>235</v>
      </c>
      <c r="F963" s="137">
        <v>67</v>
      </c>
      <c r="G963" s="137">
        <v>66.400000000000006</v>
      </c>
      <c r="H963" s="132">
        <f t="shared" ref="H963:H1026" si="414">G963/F963*100</f>
        <v>99.104477611940311</v>
      </c>
      <c r="I963" s="72"/>
    </row>
    <row r="964" spans="1:9">
      <c r="A964" s="97" t="s">
        <v>131</v>
      </c>
      <c r="B964" s="82" t="s">
        <v>221</v>
      </c>
      <c r="C964" s="98"/>
      <c r="D964" s="98"/>
      <c r="E964" s="98"/>
      <c r="F964" s="131">
        <f>F965+F972</f>
        <v>53800.7</v>
      </c>
      <c r="G964" s="131">
        <f t="shared" ref="G964" si="415">G965+G972</f>
        <v>47861.399999999994</v>
      </c>
      <c r="H964" s="132">
        <f t="shared" si="414"/>
        <v>88.96055255786635</v>
      </c>
      <c r="I964" s="72"/>
    </row>
    <row r="965" spans="1:9">
      <c r="A965" s="99" t="s">
        <v>340</v>
      </c>
      <c r="B965" s="82" t="s">
        <v>221</v>
      </c>
      <c r="C965" s="169" t="s">
        <v>184</v>
      </c>
      <c r="D965" s="100"/>
      <c r="E965" s="100"/>
      <c r="F965" s="131">
        <f>F966</f>
        <v>15192</v>
      </c>
      <c r="G965" s="131">
        <f t="shared" ref="G965:G968" si="416">G966</f>
        <v>11904.8</v>
      </c>
      <c r="H965" s="132">
        <f t="shared" si="414"/>
        <v>78.362295945234322</v>
      </c>
      <c r="I965" s="72"/>
    </row>
    <row r="966" spans="1:9">
      <c r="A966" s="110" t="s">
        <v>112</v>
      </c>
      <c r="B966" s="82" t="s">
        <v>221</v>
      </c>
      <c r="C966" s="87" t="s">
        <v>185</v>
      </c>
      <c r="D966" s="102"/>
      <c r="E966" s="102"/>
      <c r="F966" s="131">
        <f>F967</f>
        <v>15192</v>
      </c>
      <c r="G966" s="131">
        <f t="shared" si="416"/>
        <v>11904.8</v>
      </c>
      <c r="H966" s="132">
        <f t="shared" si="414"/>
        <v>78.362295945234322</v>
      </c>
      <c r="I966" s="72"/>
    </row>
    <row r="967" spans="1:9" ht="26.4">
      <c r="A967" s="148" t="s">
        <v>511</v>
      </c>
      <c r="B967" s="82" t="s">
        <v>221</v>
      </c>
      <c r="C967" s="134" t="s">
        <v>514</v>
      </c>
      <c r="D967" s="89"/>
      <c r="E967" s="89"/>
      <c r="F967" s="131">
        <f>F968</f>
        <v>15192</v>
      </c>
      <c r="G967" s="131">
        <f t="shared" si="416"/>
        <v>11904.8</v>
      </c>
      <c r="H967" s="132">
        <f t="shared" si="414"/>
        <v>78.362295945234322</v>
      </c>
      <c r="I967" s="72"/>
    </row>
    <row r="968" spans="1:9" ht="52.8">
      <c r="A968" s="170" t="s">
        <v>265</v>
      </c>
      <c r="B968" s="79" t="s">
        <v>221</v>
      </c>
      <c r="C968" s="136" t="s">
        <v>583</v>
      </c>
      <c r="D968" s="84"/>
      <c r="E968" s="84"/>
      <c r="F968" s="137">
        <f>F969</f>
        <v>15192</v>
      </c>
      <c r="G968" s="137">
        <f t="shared" si="416"/>
        <v>11904.8</v>
      </c>
      <c r="H968" s="132">
        <f t="shared" si="414"/>
        <v>78.362295945234322</v>
      </c>
      <c r="I968" s="72"/>
    </row>
    <row r="969" spans="1:9" ht="26.4">
      <c r="A969" s="139" t="s">
        <v>83</v>
      </c>
      <c r="B969" s="79" t="s">
        <v>221</v>
      </c>
      <c r="C969" s="136" t="s">
        <v>583</v>
      </c>
      <c r="D969" s="140" t="s">
        <v>84</v>
      </c>
      <c r="E969" s="140"/>
      <c r="F969" s="137">
        <f>F970+F971</f>
        <v>15192</v>
      </c>
      <c r="G969" s="137">
        <f t="shared" ref="G969" si="417">G970+G971</f>
        <v>11904.8</v>
      </c>
      <c r="H969" s="132">
        <f t="shared" si="414"/>
        <v>78.362295945234322</v>
      </c>
      <c r="I969" s="72"/>
    </row>
    <row r="970" spans="1:9">
      <c r="A970" s="139" t="s">
        <v>85</v>
      </c>
      <c r="B970" s="79" t="s">
        <v>221</v>
      </c>
      <c r="C970" s="136" t="s">
        <v>583</v>
      </c>
      <c r="D970" s="140" t="s">
        <v>86</v>
      </c>
      <c r="E970" s="140">
        <v>900303</v>
      </c>
      <c r="F970" s="137">
        <v>12485</v>
      </c>
      <c r="G970" s="137">
        <v>10447.299999999999</v>
      </c>
      <c r="H970" s="132">
        <f t="shared" si="414"/>
        <v>83.678814577492986</v>
      </c>
      <c r="I970" s="72"/>
    </row>
    <row r="971" spans="1:9">
      <c r="A971" s="139" t="s">
        <v>96</v>
      </c>
      <c r="B971" s="79" t="s">
        <v>221</v>
      </c>
      <c r="C971" s="136" t="s">
        <v>583</v>
      </c>
      <c r="D971" s="140" t="s">
        <v>97</v>
      </c>
      <c r="E971" s="140">
        <v>900303</v>
      </c>
      <c r="F971" s="137">
        <v>2707</v>
      </c>
      <c r="G971" s="137">
        <v>1457.5</v>
      </c>
      <c r="H971" s="132">
        <f t="shared" si="414"/>
        <v>53.841891392685625</v>
      </c>
      <c r="I971" s="72"/>
    </row>
    <row r="972" spans="1:9">
      <c r="A972" s="122" t="s">
        <v>655</v>
      </c>
      <c r="B972" s="82" t="s">
        <v>221</v>
      </c>
      <c r="C972" s="134" t="s">
        <v>142</v>
      </c>
      <c r="D972" s="151"/>
      <c r="E972" s="151"/>
      <c r="F972" s="131">
        <f>F980+F973</f>
        <v>38608.699999999997</v>
      </c>
      <c r="G972" s="131">
        <f>G980+G973</f>
        <v>35956.6</v>
      </c>
      <c r="H972" s="132">
        <f t="shared" si="414"/>
        <v>93.13082284562806</v>
      </c>
      <c r="I972" s="72"/>
    </row>
    <row r="973" spans="1:9">
      <c r="A973" s="122" t="s">
        <v>657</v>
      </c>
      <c r="B973" s="82" t="s">
        <v>221</v>
      </c>
      <c r="C973" s="134" t="s">
        <v>151</v>
      </c>
      <c r="D973" s="144"/>
      <c r="E973" s="144"/>
      <c r="F973" s="131">
        <f t="shared" ref="F973:G975" si="418">F974</f>
        <v>13047.699999999999</v>
      </c>
      <c r="G973" s="131">
        <f t="shared" si="418"/>
        <v>13047.699999999999</v>
      </c>
      <c r="H973" s="132">
        <f t="shared" si="414"/>
        <v>100</v>
      </c>
      <c r="I973" s="72"/>
    </row>
    <row r="974" spans="1:9" ht="39.6">
      <c r="A974" s="122" t="s">
        <v>658</v>
      </c>
      <c r="B974" s="82" t="s">
        <v>221</v>
      </c>
      <c r="C974" s="134" t="s">
        <v>152</v>
      </c>
      <c r="D974" s="144"/>
      <c r="E974" s="144"/>
      <c r="F974" s="131">
        <f>F975</f>
        <v>13047.699999999999</v>
      </c>
      <c r="G974" s="131">
        <f t="shared" si="418"/>
        <v>13047.699999999999</v>
      </c>
      <c r="H974" s="132">
        <f t="shared" si="414"/>
        <v>100</v>
      </c>
      <c r="I974" s="72"/>
    </row>
    <row r="975" spans="1:9">
      <c r="A975" s="173" t="s">
        <v>129</v>
      </c>
      <c r="B975" s="79" t="s">
        <v>221</v>
      </c>
      <c r="C975" s="136" t="s">
        <v>375</v>
      </c>
      <c r="D975" s="140"/>
      <c r="E975" s="140"/>
      <c r="F975" s="137">
        <f t="shared" si="418"/>
        <v>13047.699999999999</v>
      </c>
      <c r="G975" s="137">
        <f t="shared" si="418"/>
        <v>13047.699999999999</v>
      </c>
      <c r="H975" s="132">
        <f t="shared" si="414"/>
        <v>100</v>
      </c>
      <c r="I975" s="72"/>
    </row>
    <row r="976" spans="1:9">
      <c r="A976" s="165" t="s">
        <v>113</v>
      </c>
      <c r="B976" s="79" t="s">
        <v>221</v>
      </c>
      <c r="C976" s="136" t="s">
        <v>375</v>
      </c>
      <c r="D976" s="151" t="s">
        <v>114</v>
      </c>
      <c r="E976" s="151"/>
      <c r="F976" s="137">
        <f>F978+F979+F977</f>
        <v>13047.699999999999</v>
      </c>
      <c r="G976" s="137">
        <f t="shared" ref="G976" si="419">G978+G979+G977</f>
        <v>13047.699999999999</v>
      </c>
      <c r="H976" s="132">
        <f t="shared" si="414"/>
        <v>100</v>
      </c>
      <c r="I976" s="72"/>
    </row>
    <row r="977" spans="1:9" ht="26.4">
      <c r="A977" s="165" t="s">
        <v>115</v>
      </c>
      <c r="B977" s="79" t="s">
        <v>221</v>
      </c>
      <c r="C977" s="136" t="s">
        <v>375</v>
      </c>
      <c r="D977" s="151" t="s">
        <v>116</v>
      </c>
      <c r="E977" s="151" t="s">
        <v>397</v>
      </c>
      <c r="F977" s="137">
        <v>2111.9</v>
      </c>
      <c r="G977" s="137">
        <v>2111.9</v>
      </c>
      <c r="H977" s="132">
        <f t="shared" si="414"/>
        <v>100</v>
      </c>
      <c r="I977" s="72"/>
    </row>
    <row r="978" spans="1:9" ht="26.4">
      <c r="A978" s="165" t="s">
        <v>115</v>
      </c>
      <c r="B978" s="79" t="s">
        <v>221</v>
      </c>
      <c r="C978" s="136" t="s">
        <v>375</v>
      </c>
      <c r="D978" s="151" t="s">
        <v>116</v>
      </c>
      <c r="E978" s="151" t="s">
        <v>376</v>
      </c>
      <c r="F978" s="137">
        <v>5467.9</v>
      </c>
      <c r="G978" s="137">
        <v>5467.9</v>
      </c>
      <c r="H978" s="132">
        <f t="shared" si="414"/>
        <v>100</v>
      </c>
      <c r="I978" s="72"/>
    </row>
    <row r="979" spans="1:9" ht="26.4">
      <c r="A979" s="165" t="s">
        <v>115</v>
      </c>
      <c r="B979" s="79" t="s">
        <v>221</v>
      </c>
      <c r="C979" s="136" t="s">
        <v>375</v>
      </c>
      <c r="D979" s="151" t="s">
        <v>116</v>
      </c>
      <c r="E979" s="151" t="s">
        <v>235</v>
      </c>
      <c r="F979" s="137">
        <v>5467.9</v>
      </c>
      <c r="G979" s="137">
        <v>5467.9</v>
      </c>
      <c r="H979" s="132">
        <f t="shared" si="414"/>
        <v>100</v>
      </c>
      <c r="I979" s="72"/>
    </row>
    <row r="980" spans="1:9" ht="39.6">
      <c r="A980" s="122" t="s">
        <v>659</v>
      </c>
      <c r="B980" s="82" t="s">
        <v>221</v>
      </c>
      <c r="C980" s="134" t="s">
        <v>378</v>
      </c>
      <c r="D980" s="144"/>
      <c r="E980" s="144"/>
      <c r="F980" s="131">
        <f t="shared" ref="F980:G981" si="420">F981</f>
        <v>25561</v>
      </c>
      <c r="G980" s="131">
        <f t="shared" si="420"/>
        <v>22908.9</v>
      </c>
      <c r="H980" s="132">
        <f t="shared" si="414"/>
        <v>89.624427839286412</v>
      </c>
      <c r="I980" s="72"/>
    </row>
    <row r="981" spans="1:9" ht="52.8">
      <c r="A981" s="122" t="s">
        <v>660</v>
      </c>
      <c r="B981" s="82" t="s">
        <v>221</v>
      </c>
      <c r="C981" s="134" t="s">
        <v>379</v>
      </c>
      <c r="D981" s="144"/>
      <c r="E981" s="144"/>
      <c r="F981" s="131">
        <f>F982</f>
        <v>25561</v>
      </c>
      <c r="G981" s="131">
        <f t="shared" si="420"/>
        <v>22908.9</v>
      </c>
      <c r="H981" s="132">
        <f t="shared" si="414"/>
        <v>89.624427839286412</v>
      </c>
      <c r="I981" s="72"/>
    </row>
    <row r="982" spans="1:9" ht="52.8">
      <c r="A982" s="173" t="s">
        <v>377</v>
      </c>
      <c r="B982" s="79" t="s">
        <v>221</v>
      </c>
      <c r="C982" s="136" t="s">
        <v>380</v>
      </c>
      <c r="D982" s="140"/>
      <c r="E982" s="140"/>
      <c r="F982" s="137">
        <f>F985+F983</f>
        <v>25561</v>
      </c>
      <c r="G982" s="137">
        <f t="shared" ref="G982" si="421">G985+G983</f>
        <v>22908.9</v>
      </c>
      <c r="H982" s="132">
        <f t="shared" si="414"/>
        <v>89.624427839286412</v>
      </c>
      <c r="I982" s="72"/>
    </row>
    <row r="983" spans="1:9">
      <c r="A983" s="165" t="s">
        <v>113</v>
      </c>
      <c r="B983" s="79" t="s">
        <v>221</v>
      </c>
      <c r="C983" s="136" t="s">
        <v>380</v>
      </c>
      <c r="D983" s="151" t="s">
        <v>114</v>
      </c>
      <c r="E983" s="140"/>
      <c r="F983" s="137">
        <f>F984</f>
        <v>10224.200000000001</v>
      </c>
      <c r="G983" s="137">
        <f t="shared" ref="G983" si="422">G984</f>
        <v>10244.200000000001</v>
      </c>
      <c r="H983" s="132">
        <f t="shared" si="414"/>
        <v>100.19561432679329</v>
      </c>
      <c r="I983" s="72"/>
    </row>
    <row r="984" spans="1:9" ht="26.4">
      <c r="A984" s="165" t="s">
        <v>115</v>
      </c>
      <c r="B984" s="79" t="s">
        <v>221</v>
      </c>
      <c r="C984" s="136" t="s">
        <v>380</v>
      </c>
      <c r="D984" s="151" t="s">
        <v>116</v>
      </c>
      <c r="E984" s="140">
        <v>900303</v>
      </c>
      <c r="F984" s="208">
        <v>10224.200000000001</v>
      </c>
      <c r="G984" s="137">
        <v>10244.200000000001</v>
      </c>
      <c r="H984" s="132">
        <f t="shared" si="414"/>
        <v>100.19561432679329</v>
      </c>
      <c r="I984" s="72"/>
    </row>
    <row r="985" spans="1:9" ht="26.4">
      <c r="A985" s="139" t="s">
        <v>102</v>
      </c>
      <c r="B985" s="79" t="s">
        <v>221</v>
      </c>
      <c r="C985" s="136" t="s">
        <v>380</v>
      </c>
      <c r="D985" s="140" t="s">
        <v>103</v>
      </c>
      <c r="E985" s="140"/>
      <c r="F985" s="137">
        <f t="shared" ref="F985:G985" si="423">F986</f>
        <v>15336.8</v>
      </c>
      <c r="G985" s="137">
        <f t="shared" si="423"/>
        <v>12664.7</v>
      </c>
      <c r="H985" s="132">
        <f t="shared" si="414"/>
        <v>82.577199937405467</v>
      </c>
      <c r="I985" s="72"/>
    </row>
    <row r="986" spans="1:9">
      <c r="A986" s="139" t="s">
        <v>104</v>
      </c>
      <c r="B986" s="79" t="s">
        <v>221</v>
      </c>
      <c r="C986" s="136" t="s">
        <v>380</v>
      </c>
      <c r="D986" s="140" t="s">
        <v>105</v>
      </c>
      <c r="E986" s="140">
        <v>900303</v>
      </c>
      <c r="F986" s="137">
        <v>15336.8</v>
      </c>
      <c r="G986" s="137">
        <v>12664.7</v>
      </c>
      <c r="H986" s="132">
        <f t="shared" si="414"/>
        <v>82.577199937405467</v>
      </c>
      <c r="I986" s="72"/>
    </row>
    <row r="987" spans="1:9">
      <c r="A987" s="106" t="s">
        <v>132</v>
      </c>
      <c r="B987" s="95" t="s">
        <v>381</v>
      </c>
      <c r="C987" s="95"/>
      <c r="D987" s="96"/>
      <c r="E987" s="96"/>
      <c r="F987" s="131">
        <f>F988+F1012</f>
        <v>114567.1</v>
      </c>
      <c r="G987" s="131">
        <f>G988+G1012</f>
        <v>75538.5</v>
      </c>
      <c r="H987" s="132">
        <f t="shared" si="414"/>
        <v>65.933850119275078</v>
      </c>
      <c r="I987" s="72"/>
    </row>
    <row r="988" spans="1:9">
      <c r="A988" s="80" t="s">
        <v>133</v>
      </c>
      <c r="B988" s="82" t="s">
        <v>222</v>
      </c>
      <c r="C988" s="79"/>
      <c r="D988" s="114"/>
      <c r="E988" s="114"/>
      <c r="F988" s="131">
        <f>F989+F1006</f>
        <v>69197.700000000012</v>
      </c>
      <c r="G988" s="131">
        <f>G989+G1006</f>
        <v>45630.8</v>
      </c>
      <c r="H988" s="132">
        <f t="shared" si="414"/>
        <v>65.942654163360913</v>
      </c>
      <c r="I988" s="72"/>
    </row>
    <row r="989" spans="1:9">
      <c r="A989" s="148" t="s">
        <v>484</v>
      </c>
      <c r="B989" s="82" t="s">
        <v>222</v>
      </c>
      <c r="C989" s="134" t="s">
        <v>165</v>
      </c>
      <c r="D989" s="103"/>
      <c r="E989" s="103"/>
      <c r="F989" s="131">
        <f>F990+F1001</f>
        <v>68791.400000000009</v>
      </c>
      <c r="G989" s="131">
        <f>G990+G1001</f>
        <v>45339.4</v>
      </c>
      <c r="H989" s="132">
        <f t="shared" si="414"/>
        <v>65.908529263832392</v>
      </c>
      <c r="I989" s="72"/>
    </row>
    <row r="990" spans="1:9">
      <c r="A990" s="148" t="s">
        <v>328</v>
      </c>
      <c r="B990" s="82" t="s">
        <v>222</v>
      </c>
      <c r="C990" s="134" t="s">
        <v>329</v>
      </c>
      <c r="D990" s="88"/>
      <c r="E990" s="88"/>
      <c r="F990" s="131">
        <f>F991</f>
        <v>67648.800000000003</v>
      </c>
      <c r="G990" s="131">
        <f t="shared" ref="G990" si="424">G991</f>
        <v>44430.1</v>
      </c>
      <c r="H990" s="132">
        <f t="shared" si="414"/>
        <v>65.677587776871121</v>
      </c>
      <c r="I990" s="72"/>
    </row>
    <row r="991" spans="1:9" ht="39.6">
      <c r="A991" s="148" t="s">
        <v>485</v>
      </c>
      <c r="B991" s="82" t="s">
        <v>222</v>
      </c>
      <c r="C991" s="134" t="s">
        <v>332</v>
      </c>
      <c r="D991" s="89"/>
      <c r="E991" s="89"/>
      <c r="F991" s="131">
        <f>F992+F995+F998</f>
        <v>67648.800000000003</v>
      </c>
      <c r="G991" s="131">
        <f t="shared" ref="G991" si="425">G992+G995+G998</f>
        <v>44430.1</v>
      </c>
      <c r="H991" s="132">
        <f t="shared" si="414"/>
        <v>65.677587776871121</v>
      </c>
      <c r="I991" s="74">
        <f>I992+I995</f>
        <v>0</v>
      </c>
    </row>
    <row r="992" spans="1:9" ht="26.4">
      <c r="A992" s="170" t="s">
        <v>331</v>
      </c>
      <c r="B992" s="79" t="s">
        <v>222</v>
      </c>
      <c r="C992" s="136" t="s">
        <v>333</v>
      </c>
      <c r="D992" s="84"/>
      <c r="E992" s="84"/>
      <c r="F992" s="137">
        <f>F993</f>
        <v>66545.2</v>
      </c>
      <c r="G992" s="137">
        <f t="shared" ref="G992:G993" si="426">G993</f>
        <v>43450.2</v>
      </c>
      <c r="H992" s="132">
        <f t="shared" si="414"/>
        <v>65.294266152930632</v>
      </c>
      <c r="I992" s="72"/>
    </row>
    <row r="993" spans="1:9" ht="26.4">
      <c r="A993" s="139" t="s">
        <v>83</v>
      </c>
      <c r="B993" s="79" t="s">
        <v>222</v>
      </c>
      <c r="C993" s="136" t="s">
        <v>333</v>
      </c>
      <c r="D993" s="140" t="s">
        <v>84</v>
      </c>
      <c r="E993" s="140"/>
      <c r="F993" s="137">
        <f>F994</f>
        <v>66545.2</v>
      </c>
      <c r="G993" s="137">
        <f t="shared" si="426"/>
        <v>43450.2</v>
      </c>
      <c r="H993" s="132">
        <f t="shared" si="414"/>
        <v>65.294266152930632</v>
      </c>
      <c r="I993" s="72"/>
    </row>
    <row r="994" spans="1:9">
      <c r="A994" s="139" t="s">
        <v>96</v>
      </c>
      <c r="B994" s="79" t="s">
        <v>222</v>
      </c>
      <c r="C994" s="136" t="s">
        <v>333</v>
      </c>
      <c r="D994" s="140" t="s">
        <v>97</v>
      </c>
      <c r="E994" s="140">
        <v>900100</v>
      </c>
      <c r="F994" s="137">
        <v>66545.2</v>
      </c>
      <c r="G994" s="137">
        <v>43450.2</v>
      </c>
      <c r="H994" s="132">
        <f t="shared" si="414"/>
        <v>65.294266152930632</v>
      </c>
      <c r="I994" s="72"/>
    </row>
    <row r="995" spans="1:9" ht="26.4">
      <c r="A995" s="170" t="s">
        <v>403</v>
      </c>
      <c r="B995" s="79" t="s">
        <v>222</v>
      </c>
      <c r="C995" s="136" t="s">
        <v>334</v>
      </c>
      <c r="D995" s="84"/>
      <c r="E995" s="84"/>
      <c r="F995" s="137">
        <f>F996</f>
        <v>980</v>
      </c>
      <c r="G995" s="137">
        <f t="shared" ref="G995" si="427">G996</f>
        <v>979.9</v>
      </c>
      <c r="H995" s="132">
        <f t="shared" si="414"/>
        <v>99.989795918367335</v>
      </c>
      <c r="I995" s="72"/>
    </row>
    <row r="996" spans="1:9" ht="26.4">
      <c r="A996" s="139" t="s">
        <v>83</v>
      </c>
      <c r="B996" s="79" t="s">
        <v>222</v>
      </c>
      <c r="C996" s="136" t="s">
        <v>334</v>
      </c>
      <c r="D996" s="140" t="s">
        <v>84</v>
      </c>
      <c r="E996" s="140"/>
      <c r="F996" s="137">
        <f>F997</f>
        <v>980</v>
      </c>
      <c r="G996" s="137">
        <f t="shared" ref="G996" si="428">G997</f>
        <v>979.9</v>
      </c>
      <c r="H996" s="132">
        <f t="shared" si="414"/>
        <v>99.989795918367335</v>
      </c>
      <c r="I996" s="72"/>
    </row>
    <row r="997" spans="1:9">
      <c r="A997" s="139" t="s">
        <v>96</v>
      </c>
      <c r="B997" s="79" t="s">
        <v>222</v>
      </c>
      <c r="C997" s="136" t="s">
        <v>334</v>
      </c>
      <c r="D997" s="140" t="s">
        <v>97</v>
      </c>
      <c r="E997" s="140">
        <v>900100</v>
      </c>
      <c r="F997" s="137">
        <v>980</v>
      </c>
      <c r="G997" s="137">
        <v>979.9</v>
      </c>
      <c r="H997" s="132">
        <f t="shared" si="414"/>
        <v>99.989795918367335</v>
      </c>
      <c r="I997" s="72"/>
    </row>
    <row r="998" spans="1:9" ht="26.4">
      <c r="A998" s="139" t="s">
        <v>864</v>
      </c>
      <c r="B998" s="79" t="s">
        <v>222</v>
      </c>
      <c r="C998" s="136" t="s">
        <v>865</v>
      </c>
      <c r="D998" s="140"/>
      <c r="E998" s="140"/>
      <c r="F998" s="137">
        <f>F999</f>
        <v>123.6</v>
      </c>
      <c r="G998" s="137">
        <f t="shared" ref="G998:G999" si="429">G999</f>
        <v>0</v>
      </c>
      <c r="H998" s="132">
        <f t="shared" si="414"/>
        <v>0</v>
      </c>
      <c r="I998" s="72"/>
    </row>
    <row r="999" spans="1:9" ht="26.4">
      <c r="A999" s="139" t="s">
        <v>83</v>
      </c>
      <c r="B999" s="79" t="s">
        <v>222</v>
      </c>
      <c r="C999" s="136" t="s">
        <v>865</v>
      </c>
      <c r="D999" s="140" t="s">
        <v>84</v>
      </c>
      <c r="E999" s="140"/>
      <c r="F999" s="137">
        <f>F1000</f>
        <v>123.6</v>
      </c>
      <c r="G999" s="137">
        <f t="shared" si="429"/>
        <v>0</v>
      </c>
      <c r="H999" s="132">
        <f t="shared" si="414"/>
        <v>0</v>
      </c>
      <c r="I999" s="72"/>
    </row>
    <row r="1000" spans="1:9">
      <c r="A1000" s="139" t="s">
        <v>96</v>
      </c>
      <c r="B1000" s="79" t="s">
        <v>222</v>
      </c>
      <c r="C1000" s="136" t="s">
        <v>865</v>
      </c>
      <c r="D1000" s="140" t="s">
        <v>97</v>
      </c>
      <c r="E1000" s="140">
        <v>900304</v>
      </c>
      <c r="F1000" s="137">
        <v>123.6</v>
      </c>
      <c r="G1000" s="137">
        <v>0</v>
      </c>
      <c r="H1000" s="132">
        <f t="shared" si="414"/>
        <v>0</v>
      </c>
      <c r="I1000" s="72"/>
    </row>
    <row r="1001" spans="1:9" s="78" customFormat="1">
      <c r="A1001" s="145" t="s">
        <v>120</v>
      </c>
      <c r="B1001" s="82" t="s">
        <v>222</v>
      </c>
      <c r="C1001" s="134" t="s">
        <v>166</v>
      </c>
      <c r="D1001" s="144"/>
      <c r="E1001" s="144"/>
      <c r="F1001" s="131">
        <f>F1002</f>
        <v>1142.5999999999999</v>
      </c>
      <c r="G1001" s="131">
        <f t="shared" ref="G1001:G1003" si="430">G1002</f>
        <v>909.3</v>
      </c>
      <c r="H1001" s="132">
        <f t="shared" si="414"/>
        <v>79.581655872571332</v>
      </c>
      <c r="I1001" s="91"/>
    </row>
    <row r="1002" spans="1:9" ht="26.4">
      <c r="A1002" s="139" t="s">
        <v>347</v>
      </c>
      <c r="B1002" s="79" t="s">
        <v>222</v>
      </c>
      <c r="C1002" s="134" t="s">
        <v>188</v>
      </c>
      <c r="D1002" s="140"/>
      <c r="E1002" s="140"/>
      <c r="F1002" s="137">
        <f>F1003</f>
        <v>1142.5999999999999</v>
      </c>
      <c r="G1002" s="137">
        <f t="shared" si="430"/>
        <v>909.3</v>
      </c>
      <c r="H1002" s="132">
        <f t="shared" si="414"/>
        <v>79.581655872571332</v>
      </c>
      <c r="I1002" s="72"/>
    </row>
    <row r="1003" spans="1:9" ht="26.4">
      <c r="A1003" s="139" t="s">
        <v>403</v>
      </c>
      <c r="B1003" s="79" t="s">
        <v>222</v>
      </c>
      <c r="C1003" s="136" t="s">
        <v>491</v>
      </c>
      <c r="D1003" s="140"/>
      <c r="E1003" s="140"/>
      <c r="F1003" s="137">
        <f>F1004</f>
        <v>1142.5999999999999</v>
      </c>
      <c r="G1003" s="137">
        <f t="shared" si="430"/>
        <v>909.3</v>
      </c>
      <c r="H1003" s="132">
        <f t="shared" si="414"/>
        <v>79.581655872571332</v>
      </c>
      <c r="I1003" s="72"/>
    </row>
    <row r="1004" spans="1:9" ht="26.4">
      <c r="A1004" s="139" t="s">
        <v>67</v>
      </c>
      <c r="B1004" s="79" t="s">
        <v>222</v>
      </c>
      <c r="C1004" s="136" t="s">
        <v>491</v>
      </c>
      <c r="D1004" s="140" t="s">
        <v>68</v>
      </c>
      <c r="E1004" s="140"/>
      <c r="F1004" s="137">
        <f>F1005</f>
        <v>1142.5999999999999</v>
      </c>
      <c r="G1004" s="137">
        <f t="shared" ref="G1004" si="431">G1005</f>
        <v>909.3</v>
      </c>
      <c r="H1004" s="132">
        <f t="shared" si="414"/>
        <v>79.581655872571332</v>
      </c>
      <c r="I1004" s="72"/>
    </row>
    <row r="1005" spans="1:9" ht="26.4">
      <c r="A1005" s="139" t="s">
        <v>69</v>
      </c>
      <c r="B1005" s="79" t="s">
        <v>222</v>
      </c>
      <c r="C1005" s="136" t="s">
        <v>491</v>
      </c>
      <c r="D1005" s="140" t="s">
        <v>70</v>
      </c>
      <c r="E1005" s="140">
        <v>900100</v>
      </c>
      <c r="F1005" s="137">
        <v>1142.5999999999999</v>
      </c>
      <c r="G1005" s="137">
        <v>909.3</v>
      </c>
      <c r="H1005" s="132">
        <f t="shared" si="414"/>
        <v>79.581655872571332</v>
      </c>
      <c r="I1005" s="72"/>
    </row>
    <row r="1006" spans="1:9" ht="26.4">
      <c r="A1006" s="122" t="s">
        <v>599</v>
      </c>
      <c r="B1006" s="82" t="s">
        <v>222</v>
      </c>
      <c r="C1006" s="169" t="s">
        <v>382</v>
      </c>
      <c r="D1006" s="144"/>
      <c r="E1006" s="144"/>
      <c r="F1006" s="131">
        <f t="shared" ref="F1006:G1006" si="432">F1007</f>
        <v>406.3</v>
      </c>
      <c r="G1006" s="131">
        <f t="shared" si="432"/>
        <v>291.39999999999998</v>
      </c>
      <c r="H1006" s="132">
        <f t="shared" si="414"/>
        <v>71.720403642628597</v>
      </c>
      <c r="I1006" s="72"/>
    </row>
    <row r="1007" spans="1:9" ht="26.4">
      <c r="A1007" s="122" t="s">
        <v>600</v>
      </c>
      <c r="B1007" s="82" t="s">
        <v>222</v>
      </c>
      <c r="C1007" s="169" t="s">
        <v>383</v>
      </c>
      <c r="D1007" s="144"/>
      <c r="E1007" s="144"/>
      <c r="F1007" s="131">
        <f>F1008</f>
        <v>406.3</v>
      </c>
      <c r="G1007" s="131">
        <f>G1008</f>
        <v>291.39999999999998</v>
      </c>
      <c r="H1007" s="132">
        <f t="shared" si="414"/>
        <v>71.720403642628597</v>
      </c>
      <c r="I1007" s="72"/>
    </row>
    <row r="1008" spans="1:9" ht="26.4">
      <c r="A1008" s="145" t="s">
        <v>794</v>
      </c>
      <c r="B1008" s="79" t="s">
        <v>222</v>
      </c>
      <c r="C1008" s="196" t="s">
        <v>808</v>
      </c>
      <c r="D1008" s="140"/>
      <c r="E1008" s="140"/>
      <c r="F1008" s="131">
        <f>F1009</f>
        <v>406.3</v>
      </c>
      <c r="G1008" s="131">
        <f>G1009</f>
        <v>291.39999999999998</v>
      </c>
      <c r="H1008" s="132">
        <f t="shared" si="414"/>
        <v>71.720403642628597</v>
      </c>
      <c r="I1008" s="72"/>
    </row>
    <row r="1009" spans="1:9" ht="26.4">
      <c r="A1009" s="139" t="s">
        <v>807</v>
      </c>
      <c r="B1009" s="79" t="s">
        <v>222</v>
      </c>
      <c r="C1009" s="196" t="s">
        <v>808</v>
      </c>
      <c r="D1009" s="140"/>
      <c r="E1009" s="140"/>
      <c r="F1009" s="137">
        <f>F1010</f>
        <v>406.3</v>
      </c>
      <c r="G1009" s="137">
        <f t="shared" ref="G1009:G1010" si="433">G1010</f>
        <v>291.39999999999998</v>
      </c>
      <c r="H1009" s="132">
        <f t="shared" si="414"/>
        <v>71.720403642628597</v>
      </c>
      <c r="I1009" s="72"/>
    </row>
    <row r="1010" spans="1:9" ht="26.4">
      <c r="A1010" s="139" t="s">
        <v>102</v>
      </c>
      <c r="B1010" s="79" t="s">
        <v>222</v>
      </c>
      <c r="C1010" s="196" t="s">
        <v>808</v>
      </c>
      <c r="D1010" s="140">
        <v>400</v>
      </c>
      <c r="E1010" s="140"/>
      <c r="F1010" s="137">
        <f>F1011</f>
        <v>406.3</v>
      </c>
      <c r="G1010" s="137">
        <f t="shared" si="433"/>
        <v>291.39999999999998</v>
      </c>
      <c r="H1010" s="132">
        <f t="shared" si="414"/>
        <v>71.720403642628597</v>
      </c>
      <c r="I1010" s="72"/>
    </row>
    <row r="1011" spans="1:9">
      <c r="A1011" s="139" t="s">
        <v>104</v>
      </c>
      <c r="B1011" s="79" t="s">
        <v>222</v>
      </c>
      <c r="C1011" s="196" t="s">
        <v>808</v>
      </c>
      <c r="D1011" s="140">
        <v>410</v>
      </c>
      <c r="E1011" s="140">
        <v>900100</v>
      </c>
      <c r="F1011" s="137">
        <v>406.3</v>
      </c>
      <c r="G1011" s="137">
        <v>291.39999999999998</v>
      </c>
      <c r="H1011" s="132">
        <f t="shared" si="414"/>
        <v>71.720403642628597</v>
      </c>
      <c r="I1011" s="72"/>
    </row>
    <row r="1012" spans="1:9">
      <c r="A1012" s="97" t="s">
        <v>134</v>
      </c>
      <c r="B1012" s="82" t="s">
        <v>223</v>
      </c>
      <c r="C1012" s="136"/>
      <c r="D1012" s="140"/>
      <c r="E1012" s="140"/>
      <c r="F1012" s="131">
        <f>F1013</f>
        <v>45369.4</v>
      </c>
      <c r="G1012" s="131">
        <f t="shared" ref="G1012" si="434">G1013</f>
        <v>29907.699999999997</v>
      </c>
      <c r="H1012" s="132">
        <f t="shared" si="414"/>
        <v>65.920422134742793</v>
      </c>
      <c r="I1012" s="72"/>
    </row>
    <row r="1013" spans="1:9">
      <c r="A1013" s="148" t="s">
        <v>327</v>
      </c>
      <c r="B1013" s="82" t="s">
        <v>223</v>
      </c>
      <c r="C1013" s="134" t="s">
        <v>165</v>
      </c>
      <c r="D1013" s="140"/>
      <c r="E1013" s="140"/>
      <c r="F1013" s="131">
        <f>F1014+F1018</f>
        <v>45369.4</v>
      </c>
      <c r="G1013" s="131">
        <f>G1014+G1018</f>
        <v>29907.699999999997</v>
      </c>
      <c r="H1013" s="132">
        <f t="shared" si="414"/>
        <v>65.920422134742793</v>
      </c>
      <c r="I1013" s="72"/>
    </row>
    <row r="1014" spans="1:9">
      <c r="A1014" s="148" t="s">
        <v>328</v>
      </c>
      <c r="B1014" s="82" t="s">
        <v>223</v>
      </c>
      <c r="C1014" s="134" t="s">
        <v>329</v>
      </c>
      <c r="D1014" s="140"/>
      <c r="E1014" s="140"/>
      <c r="F1014" s="131">
        <f>F1015</f>
        <v>250</v>
      </c>
      <c r="G1014" s="131">
        <f t="shared" ref="G1014:G1016" si="435">G1015</f>
        <v>139.6</v>
      </c>
      <c r="H1014" s="132">
        <f t="shared" si="414"/>
        <v>55.84</v>
      </c>
      <c r="I1014" s="72"/>
    </row>
    <row r="1015" spans="1:9" ht="39.6">
      <c r="A1015" s="148" t="s">
        <v>330</v>
      </c>
      <c r="B1015" s="82" t="s">
        <v>223</v>
      </c>
      <c r="C1015" s="134" t="s">
        <v>332</v>
      </c>
      <c r="D1015" s="140"/>
      <c r="E1015" s="140"/>
      <c r="F1015" s="131">
        <f>F1016</f>
        <v>250</v>
      </c>
      <c r="G1015" s="131">
        <f t="shared" si="435"/>
        <v>139.6</v>
      </c>
      <c r="H1015" s="132">
        <f t="shared" si="414"/>
        <v>55.84</v>
      </c>
      <c r="I1015" s="72"/>
    </row>
    <row r="1016" spans="1:9" ht="26.4">
      <c r="A1016" s="139" t="s">
        <v>83</v>
      </c>
      <c r="B1016" s="79" t="s">
        <v>223</v>
      </c>
      <c r="C1016" s="136" t="s">
        <v>334</v>
      </c>
      <c r="D1016" s="140" t="s">
        <v>84</v>
      </c>
      <c r="E1016" s="140"/>
      <c r="F1016" s="137">
        <f>F1017</f>
        <v>250</v>
      </c>
      <c r="G1016" s="137">
        <f t="shared" si="435"/>
        <v>139.6</v>
      </c>
      <c r="H1016" s="132">
        <f t="shared" si="414"/>
        <v>55.84</v>
      </c>
      <c r="I1016" s="72"/>
    </row>
    <row r="1017" spans="1:9">
      <c r="A1017" s="139" t="s">
        <v>85</v>
      </c>
      <c r="B1017" s="79" t="s">
        <v>223</v>
      </c>
      <c r="C1017" s="136" t="s">
        <v>334</v>
      </c>
      <c r="D1017" s="140" t="s">
        <v>86</v>
      </c>
      <c r="E1017" s="140">
        <v>900100</v>
      </c>
      <c r="F1017" s="137">
        <v>250</v>
      </c>
      <c r="G1017" s="137">
        <v>139.6</v>
      </c>
      <c r="H1017" s="132">
        <f t="shared" si="414"/>
        <v>55.84</v>
      </c>
      <c r="I1017" s="72"/>
    </row>
    <row r="1018" spans="1:9">
      <c r="A1018" s="148" t="s">
        <v>335</v>
      </c>
      <c r="B1018" s="82" t="s">
        <v>223</v>
      </c>
      <c r="C1018" s="134" t="s">
        <v>486</v>
      </c>
      <c r="D1018" s="88"/>
      <c r="E1018" s="88"/>
      <c r="F1018" s="131">
        <f>F1019+F1023</f>
        <v>45119.4</v>
      </c>
      <c r="G1018" s="131">
        <f t="shared" ref="G1018" si="436">G1019+G1023</f>
        <v>29768.1</v>
      </c>
      <c r="H1018" s="132">
        <f t="shared" si="414"/>
        <v>65.976276280269673</v>
      </c>
      <c r="I1018" s="72"/>
    </row>
    <row r="1019" spans="1:9">
      <c r="A1019" s="148" t="s">
        <v>489</v>
      </c>
      <c r="B1019" s="82" t="s">
        <v>223</v>
      </c>
      <c r="C1019" s="134" t="s">
        <v>487</v>
      </c>
      <c r="D1019" s="89"/>
      <c r="E1019" s="89"/>
      <c r="F1019" s="131">
        <f>F1020</f>
        <v>45000</v>
      </c>
      <c r="G1019" s="131">
        <f>G1020</f>
        <v>29768.1</v>
      </c>
      <c r="H1019" s="132">
        <f t="shared" si="414"/>
        <v>66.151333333333326</v>
      </c>
      <c r="I1019" s="72"/>
    </row>
    <row r="1020" spans="1:9" ht="26.4">
      <c r="A1020" s="170" t="s">
        <v>490</v>
      </c>
      <c r="B1020" s="79" t="s">
        <v>223</v>
      </c>
      <c r="C1020" s="136" t="s">
        <v>488</v>
      </c>
      <c r="D1020" s="84"/>
      <c r="E1020" s="84"/>
      <c r="F1020" s="137">
        <f t="shared" ref="F1020:G1021" si="437">F1021</f>
        <v>45000</v>
      </c>
      <c r="G1020" s="137">
        <f t="shared" si="437"/>
        <v>29768.1</v>
      </c>
      <c r="H1020" s="132">
        <f t="shared" si="414"/>
        <v>66.151333333333326</v>
      </c>
      <c r="I1020" s="72"/>
    </row>
    <row r="1021" spans="1:9" ht="26.4">
      <c r="A1021" s="139" t="s">
        <v>83</v>
      </c>
      <c r="B1021" s="79" t="s">
        <v>223</v>
      </c>
      <c r="C1021" s="136" t="s">
        <v>488</v>
      </c>
      <c r="D1021" s="140" t="s">
        <v>84</v>
      </c>
      <c r="E1021" s="140"/>
      <c r="F1021" s="137">
        <f t="shared" si="437"/>
        <v>45000</v>
      </c>
      <c r="G1021" s="137">
        <f t="shared" si="437"/>
        <v>29768.1</v>
      </c>
      <c r="H1021" s="132">
        <f t="shared" si="414"/>
        <v>66.151333333333326</v>
      </c>
      <c r="I1021" s="72"/>
    </row>
    <row r="1022" spans="1:9">
      <c r="A1022" s="139" t="s">
        <v>85</v>
      </c>
      <c r="B1022" s="79" t="s">
        <v>223</v>
      </c>
      <c r="C1022" s="136" t="s">
        <v>488</v>
      </c>
      <c r="D1022" s="140" t="s">
        <v>86</v>
      </c>
      <c r="E1022" s="140">
        <v>900100</v>
      </c>
      <c r="F1022" s="137">
        <v>45000</v>
      </c>
      <c r="G1022" s="137">
        <v>29768.1</v>
      </c>
      <c r="H1022" s="132">
        <f t="shared" si="414"/>
        <v>66.151333333333326</v>
      </c>
      <c r="I1022" s="72"/>
    </row>
    <row r="1023" spans="1:9" ht="39.6">
      <c r="A1023" s="145" t="s">
        <v>866</v>
      </c>
      <c r="B1023" s="82" t="s">
        <v>223</v>
      </c>
      <c r="C1023" s="134" t="s">
        <v>867</v>
      </c>
      <c r="D1023" s="144"/>
      <c r="E1023" s="144"/>
      <c r="F1023" s="131">
        <f>F1024</f>
        <v>119.4</v>
      </c>
      <c r="G1023" s="131">
        <f t="shared" ref="G1023:G1025" si="438">G1024</f>
        <v>0</v>
      </c>
      <c r="H1023" s="132">
        <f t="shared" si="414"/>
        <v>0</v>
      </c>
      <c r="I1023" s="72"/>
    </row>
    <row r="1024" spans="1:9" ht="26.4">
      <c r="A1024" s="139" t="s">
        <v>864</v>
      </c>
      <c r="B1024" s="79" t="s">
        <v>223</v>
      </c>
      <c r="C1024" s="136" t="s">
        <v>868</v>
      </c>
      <c r="D1024" s="140"/>
      <c r="E1024" s="140"/>
      <c r="F1024" s="137">
        <f>F1025</f>
        <v>119.4</v>
      </c>
      <c r="G1024" s="137">
        <f t="shared" si="438"/>
        <v>0</v>
      </c>
      <c r="H1024" s="132">
        <f t="shared" si="414"/>
        <v>0</v>
      </c>
      <c r="I1024" s="72"/>
    </row>
    <row r="1025" spans="1:9" ht="26.4">
      <c r="A1025" s="139" t="s">
        <v>83</v>
      </c>
      <c r="B1025" s="79" t="s">
        <v>223</v>
      </c>
      <c r="C1025" s="136" t="s">
        <v>868</v>
      </c>
      <c r="D1025" s="140" t="s">
        <v>84</v>
      </c>
      <c r="E1025" s="140"/>
      <c r="F1025" s="137">
        <f>F1026</f>
        <v>119.4</v>
      </c>
      <c r="G1025" s="137">
        <f t="shared" si="438"/>
        <v>0</v>
      </c>
      <c r="H1025" s="132">
        <f t="shared" si="414"/>
        <v>0</v>
      </c>
      <c r="I1025" s="72"/>
    </row>
    <row r="1026" spans="1:9">
      <c r="A1026" s="139" t="s">
        <v>85</v>
      </c>
      <c r="B1026" s="79" t="s">
        <v>223</v>
      </c>
      <c r="C1026" s="136" t="s">
        <v>868</v>
      </c>
      <c r="D1026" s="140" t="s">
        <v>86</v>
      </c>
      <c r="E1026" s="140">
        <v>900304</v>
      </c>
      <c r="F1026" s="137">
        <v>119.4</v>
      </c>
      <c r="G1026" s="137">
        <v>0</v>
      </c>
      <c r="H1026" s="132">
        <f t="shared" si="414"/>
        <v>0</v>
      </c>
      <c r="I1026" s="72"/>
    </row>
    <row r="1027" spans="1:9">
      <c r="A1027" s="145" t="s">
        <v>439</v>
      </c>
      <c r="B1027" s="82" t="s">
        <v>437</v>
      </c>
      <c r="C1027" s="136"/>
      <c r="D1027" s="140"/>
      <c r="E1027" s="140"/>
      <c r="F1027" s="131">
        <f>F1028</f>
        <v>11000</v>
      </c>
      <c r="G1027" s="131">
        <f t="shared" ref="G1027:G1028" si="439">G1028</f>
        <v>4696.3999999999996</v>
      </c>
      <c r="H1027" s="132">
        <f t="shared" ref="H1027:H1052" si="440">G1027/F1027*100</f>
        <v>42.694545454545448</v>
      </c>
      <c r="I1027" s="73" t="e">
        <f t="shared" ref="I1027" si="441">I1028</f>
        <v>#REF!</v>
      </c>
    </row>
    <row r="1028" spans="1:9">
      <c r="A1028" s="145" t="s">
        <v>440</v>
      </c>
      <c r="B1028" s="82" t="s">
        <v>438</v>
      </c>
      <c r="C1028" s="136"/>
      <c r="D1028" s="140"/>
      <c r="E1028" s="140"/>
      <c r="F1028" s="131">
        <f>F1029</f>
        <v>11000</v>
      </c>
      <c r="G1028" s="131">
        <f t="shared" si="439"/>
        <v>4696.3999999999996</v>
      </c>
      <c r="H1028" s="132">
        <f t="shared" si="440"/>
        <v>42.694545454545448</v>
      </c>
      <c r="I1028" s="73" t="e">
        <f>#REF!</f>
        <v>#REF!</v>
      </c>
    </row>
    <row r="1029" spans="1:9" ht="39.6">
      <c r="A1029" s="148" t="s">
        <v>510</v>
      </c>
      <c r="B1029" s="82" t="s">
        <v>438</v>
      </c>
      <c r="C1029" s="134" t="s">
        <v>156</v>
      </c>
      <c r="D1029" s="89"/>
      <c r="E1029" s="89"/>
      <c r="F1029" s="131">
        <f>F1030</f>
        <v>11000</v>
      </c>
      <c r="G1029" s="131">
        <f t="shared" ref="G1029:G1030" si="442">G1030</f>
        <v>4696.3999999999996</v>
      </c>
      <c r="H1029" s="132">
        <f t="shared" si="440"/>
        <v>42.694545454545448</v>
      </c>
      <c r="I1029" s="72"/>
    </row>
    <row r="1030" spans="1:9" ht="39.6">
      <c r="A1030" s="148" t="s">
        <v>631</v>
      </c>
      <c r="B1030" s="82" t="s">
        <v>438</v>
      </c>
      <c r="C1030" s="134" t="s">
        <v>157</v>
      </c>
      <c r="D1030" s="89"/>
      <c r="E1030" s="89"/>
      <c r="F1030" s="131">
        <f>F1031</f>
        <v>11000</v>
      </c>
      <c r="G1030" s="131">
        <f t="shared" si="442"/>
        <v>4696.3999999999996</v>
      </c>
      <c r="H1030" s="132">
        <f t="shared" si="440"/>
        <v>42.694545454545448</v>
      </c>
      <c r="I1030" s="72"/>
    </row>
    <row r="1031" spans="1:9" ht="39.6">
      <c r="A1031" s="171" t="s">
        <v>632</v>
      </c>
      <c r="B1031" s="82" t="s">
        <v>438</v>
      </c>
      <c r="C1031" s="134" t="s">
        <v>158</v>
      </c>
      <c r="D1031" s="192"/>
      <c r="E1031" s="192"/>
      <c r="F1031" s="131">
        <f>F1032+F1038+F1041+F1037</f>
        <v>11000</v>
      </c>
      <c r="G1031" s="131">
        <f t="shared" ref="G1031" si="443">G1032+G1038+G1041+G1037</f>
        <v>4696.3999999999996</v>
      </c>
      <c r="H1031" s="132">
        <f t="shared" si="440"/>
        <v>42.694545454545448</v>
      </c>
      <c r="I1031" s="72"/>
    </row>
    <row r="1032" spans="1:9" ht="92.4">
      <c r="A1032" s="170" t="s">
        <v>754</v>
      </c>
      <c r="B1032" s="79" t="s">
        <v>438</v>
      </c>
      <c r="C1032" s="155" t="s">
        <v>752</v>
      </c>
      <c r="D1032" s="93"/>
      <c r="E1032" s="93"/>
      <c r="F1032" s="137">
        <f>F1033</f>
        <v>1468.8</v>
      </c>
      <c r="G1032" s="137">
        <f t="shared" ref="G1032:G1033" si="444">G1033</f>
        <v>1460.8</v>
      </c>
      <c r="H1032" s="132">
        <f t="shared" si="440"/>
        <v>99.455337690631808</v>
      </c>
      <c r="I1032" s="72"/>
    </row>
    <row r="1033" spans="1:9" ht="26.4">
      <c r="A1033" s="139" t="s">
        <v>67</v>
      </c>
      <c r="B1033" s="79" t="s">
        <v>438</v>
      </c>
      <c r="C1033" s="155" t="s">
        <v>752</v>
      </c>
      <c r="D1033" s="140" t="s">
        <v>68</v>
      </c>
      <c r="E1033" s="140"/>
      <c r="F1033" s="137">
        <f>F1034</f>
        <v>1468.8</v>
      </c>
      <c r="G1033" s="137">
        <f t="shared" si="444"/>
        <v>1460.8</v>
      </c>
      <c r="H1033" s="132">
        <f t="shared" si="440"/>
        <v>99.455337690631808</v>
      </c>
      <c r="I1033" s="72"/>
    </row>
    <row r="1034" spans="1:9" ht="26.4">
      <c r="A1034" s="139" t="s">
        <v>69</v>
      </c>
      <c r="B1034" s="79" t="s">
        <v>438</v>
      </c>
      <c r="C1034" s="155" t="s">
        <v>752</v>
      </c>
      <c r="D1034" s="140" t="s">
        <v>70</v>
      </c>
      <c r="E1034" s="140">
        <v>900100</v>
      </c>
      <c r="F1034" s="137">
        <v>1468.8</v>
      </c>
      <c r="G1034" s="137">
        <v>1460.8</v>
      </c>
      <c r="H1034" s="132">
        <f t="shared" si="440"/>
        <v>99.455337690631808</v>
      </c>
      <c r="I1034" s="72"/>
    </row>
    <row r="1035" spans="1:9" ht="105.6">
      <c r="A1035" s="139" t="s">
        <v>846</v>
      </c>
      <c r="B1035" s="79" t="s">
        <v>438</v>
      </c>
      <c r="C1035" s="155" t="s">
        <v>845</v>
      </c>
      <c r="D1035" s="93"/>
      <c r="E1035" s="93"/>
      <c r="F1035" s="137">
        <f>F1036</f>
        <v>135</v>
      </c>
      <c r="G1035" s="137">
        <f t="shared" ref="G1035:G1036" si="445">G1036</f>
        <v>134.4</v>
      </c>
      <c r="H1035" s="132">
        <f t="shared" si="440"/>
        <v>99.555555555555557</v>
      </c>
      <c r="I1035" s="72"/>
    </row>
    <row r="1036" spans="1:9" ht="26.4">
      <c r="A1036" s="139" t="s">
        <v>67</v>
      </c>
      <c r="B1036" s="79" t="s">
        <v>438</v>
      </c>
      <c r="C1036" s="155" t="s">
        <v>845</v>
      </c>
      <c r="D1036" s="140" t="s">
        <v>68</v>
      </c>
      <c r="E1036" s="140"/>
      <c r="F1036" s="137">
        <f>F1037</f>
        <v>135</v>
      </c>
      <c r="G1036" s="137">
        <f t="shared" si="445"/>
        <v>134.4</v>
      </c>
      <c r="H1036" s="132">
        <f t="shared" si="440"/>
        <v>99.555555555555557</v>
      </c>
      <c r="I1036" s="72"/>
    </row>
    <row r="1037" spans="1:9" ht="26.4">
      <c r="A1037" s="139" t="s">
        <v>69</v>
      </c>
      <c r="B1037" s="79" t="s">
        <v>438</v>
      </c>
      <c r="C1037" s="155" t="s">
        <v>845</v>
      </c>
      <c r="D1037" s="140" t="s">
        <v>70</v>
      </c>
      <c r="E1037" s="140">
        <v>900100</v>
      </c>
      <c r="F1037" s="137">
        <v>135</v>
      </c>
      <c r="G1037" s="137">
        <v>134.4</v>
      </c>
      <c r="H1037" s="132">
        <f t="shared" si="440"/>
        <v>99.555555555555557</v>
      </c>
      <c r="I1037" s="72"/>
    </row>
    <row r="1038" spans="1:9" ht="105.6">
      <c r="A1038" s="170" t="s">
        <v>755</v>
      </c>
      <c r="B1038" s="79" t="s">
        <v>438</v>
      </c>
      <c r="C1038" s="155" t="s">
        <v>753</v>
      </c>
      <c r="D1038" s="93"/>
      <c r="E1038" s="93"/>
      <c r="F1038" s="137">
        <f>F1039</f>
        <v>6216.2</v>
      </c>
      <c r="G1038" s="137">
        <f t="shared" ref="G1038:G1039" si="446">G1039</f>
        <v>1771.2</v>
      </c>
      <c r="H1038" s="132">
        <f t="shared" si="440"/>
        <v>28.49329172163058</v>
      </c>
      <c r="I1038" s="72"/>
    </row>
    <row r="1039" spans="1:9" ht="26.4">
      <c r="A1039" s="139" t="s">
        <v>67</v>
      </c>
      <c r="B1039" s="79" t="s">
        <v>438</v>
      </c>
      <c r="C1039" s="155" t="s">
        <v>753</v>
      </c>
      <c r="D1039" s="140" t="s">
        <v>68</v>
      </c>
      <c r="E1039" s="140"/>
      <c r="F1039" s="137">
        <f>F1040</f>
        <v>6216.2</v>
      </c>
      <c r="G1039" s="137">
        <f t="shared" si="446"/>
        <v>1771.2</v>
      </c>
      <c r="H1039" s="132">
        <f t="shared" si="440"/>
        <v>28.49329172163058</v>
      </c>
      <c r="I1039" s="72"/>
    </row>
    <row r="1040" spans="1:9" ht="26.4">
      <c r="A1040" s="139" t="s">
        <v>69</v>
      </c>
      <c r="B1040" s="79" t="s">
        <v>438</v>
      </c>
      <c r="C1040" s="155" t="s">
        <v>753</v>
      </c>
      <c r="D1040" s="140" t="s">
        <v>70</v>
      </c>
      <c r="E1040" s="140">
        <v>900100</v>
      </c>
      <c r="F1040" s="137">
        <v>6216.2</v>
      </c>
      <c r="G1040" s="137">
        <v>1771.2</v>
      </c>
      <c r="H1040" s="132">
        <f t="shared" si="440"/>
        <v>28.49329172163058</v>
      </c>
      <c r="I1040" s="72"/>
    </row>
    <row r="1041" spans="1:9" ht="158.4">
      <c r="A1041" s="139" t="s">
        <v>814</v>
      </c>
      <c r="B1041" s="79" t="s">
        <v>438</v>
      </c>
      <c r="C1041" s="155" t="s">
        <v>813</v>
      </c>
      <c r="D1041" s="140"/>
      <c r="E1041" s="140"/>
      <c r="F1041" s="137">
        <f>F1042</f>
        <v>3180</v>
      </c>
      <c r="G1041" s="137">
        <f t="shared" ref="G1041:G1042" si="447">G1042</f>
        <v>1330</v>
      </c>
      <c r="H1041" s="132">
        <f t="shared" si="440"/>
        <v>41.823899371069182</v>
      </c>
      <c r="I1041" s="72"/>
    </row>
    <row r="1042" spans="1:9" ht="26.4">
      <c r="A1042" s="139" t="s">
        <v>67</v>
      </c>
      <c r="B1042" s="79" t="s">
        <v>438</v>
      </c>
      <c r="C1042" s="155" t="s">
        <v>813</v>
      </c>
      <c r="D1042" s="140" t="s">
        <v>68</v>
      </c>
      <c r="E1042" s="140"/>
      <c r="F1042" s="137">
        <f>F1043</f>
        <v>3180</v>
      </c>
      <c r="G1042" s="137">
        <f t="shared" si="447"/>
        <v>1330</v>
      </c>
      <c r="H1042" s="132">
        <f t="shared" si="440"/>
        <v>41.823899371069182</v>
      </c>
      <c r="I1042" s="72"/>
    </row>
    <row r="1043" spans="1:9" ht="26.4">
      <c r="A1043" s="139" t="s">
        <v>69</v>
      </c>
      <c r="B1043" s="79" t="s">
        <v>438</v>
      </c>
      <c r="C1043" s="155" t="s">
        <v>813</v>
      </c>
      <c r="D1043" s="140" t="s">
        <v>70</v>
      </c>
      <c r="E1043" s="140">
        <v>900100</v>
      </c>
      <c r="F1043" s="137">
        <v>3180</v>
      </c>
      <c r="G1043" s="137">
        <v>1330</v>
      </c>
      <c r="H1043" s="132">
        <f t="shared" si="440"/>
        <v>41.823899371069182</v>
      </c>
      <c r="I1043" s="72"/>
    </row>
    <row r="1044" spans="1:9" ht="23.25" customHeight="1">
      <c r="A1044" s="121" t="s">
        <v>501</v>
      </c>
      <c r="B1044" s="82" t="s">
        <v>384</v>
      </c>
      <c r="C1044" s="136"/>
      <c r="D1044" s="140"/>
      <c r="E1044" s="140"/>
      <c r="F1044" s="131">
        <f>F1045</f>
        <v>1000</v>
      </c>
      <c r="G1044" s="131">
        <f t="shared" ref="G1044:G1046" si="448">G1045</f>
        <v>0</v>
      </c>
      <c r="H1044" s="132">
        <f t="shared" si="440"/>
        <v>0</v>
      </c>
      <c r="I1044" s="72"/>
    </row>
    <row r="1045" spans="1:9">
      <c r="A1045" s="97" t="s">
        <v>744</v>
      </c>
      <c r="B1045" s="82" t="s">
        <v>224</v>
      </c>
      <c r="C1045" s="136"/>
      <c r="D1045" s="140"/>
      <c r="E1045" s="140"/>
      <c r="F1045" s="131">
        <f>F1046</f>
        <v>1000</v>
      </c>
      <c r="G1045" s="131">
        <f t="shared" si="448"/>
        <v>0</v>
      </c>
      <c r="H1045" s="132">
        <f t="shared" si="440"/>
        <v>0</v>
      </c>
      <c r="I1045" s="72"/>
    </row>
    <row r="1046" spans="1:9" ht="26.4">
      <c r="A1046" s="133" t="s">
        <v>675</v>
      </c>
      <c r="B1046" s="82" t="s">
        <v>224</v>
      </c>
      <c r="C1046" s="134" t="s">
        <v>174</v>
      </c>
      <c r="D1046" s="177"/>
      <c r="E1046" s="177"/>
      <c r="F1046" s="131">
        <f>F1047</f>
        <v>1000</v>
      </c>
      <c r="G1046" s="131">
        <f t="shared" si="448"/>
        <v>0</v>
      </c>
      <c r="H1046" s="132">
        <f t="shared" si="440"/>
        <v>0</v>
      </c>
      <c r="I1046" s="72"/>
    </row>
    <row r="1047" spans="1:9">
      <c r="A1047" s="133" t="s">
        <v>735</v>
      </c>
      <c r="B1047" s="82" t="s">
        <v>224</v>
      </c>
      <c r="C1047" s="134" t="s">
        <v>434</v>
      </c>
      <c r="D1047" s="140"/>
      <c r="E1047" s="140"/>
      <c r="F1047" s="131">
        <f t="shared" ref="F1047:G1050" si="449">F1048</f>
        <v>1000</v>
      </c>
      <c r="G1047" s="131">
        <f t="shared" si="449"/>
        <v>0</v>
      </c>
      <c r="H1047" s="132">
        <f t="shared" si="440"/>
        <v>0</v>
      </c>
      <c r="I1047" s="72"/>
    </row>
    <row r="1048" spans="1:9" ht="26.4">
      <c r="A1048" s="141" t="s">
        <v>736</v>
      </c>
      <c r="B1048" s="82" t="s">
        <v>224</v>
      </c>
      <c r="C1048" s="134" t="s">
        <v>435</v>
      </c>
      <c r="D1048" s="140"/>
      <c r="E1048" s="140"/>
      <c r="F1048" s="131">
        <f>F1049</f>
        <v>1000</v>
      </c>
      <c r="G1048" s="131">
        <f t="shared" si="449"/>
        <v>0</v>
      </c>
      <c r="H1048" s="132">
        <f t="shared" si="440"/>
        <v>0</v>
      </c>
      <c r="I1048" s="72"/>
    </row>
    <row r="1049" spans="1:9">
      <c r="A1049" s="164" t="s">
        <v>136</v>
      </c>
      <c r="B1049" s="79" t="s">
        <v>224</v>
      </c>
      <c r="C1049" s="136" t="s">
        <v>743</v>
      </c>
      <c r="D1049" s="140"/>
      <c r="E1049" s="140"/>
      <c r="F1049" s="137">
        <f>F1050</f>
        <v>1000</v>
      </c>
      <c r="G1049" s="137">
        <f t="shared" si="449"/>
        <v>0</v>
      </c>
      <c r="H1049" s="132">
        <f t="shared" si="440"/>
        <v>0</v>
      </c>
      <c r="I1049" s="72"/>
    </row>
    <row r="1050" spans="1:9">
      <c r="A1050" s="139" t="s">
        <v>135</v>
      </c>
      <c r="B1050" s="79" t="s">
        <v>224</v>
      </c>
      <c r="C1050" s="136" t="s">
        <v>743</v>
      </c>
      <c r="D1050" s="140">
        <v>700</v>
      </c>
      <c r="E1050" s="140"/>
      <c r="F1050" s="137">
        <f t="shared" si="449"/>
        <v>1000</v>
      </c>
      <c r="G1050" s="137">
        <f t="shared" si="449"/>
        <v>0</v>
      </c>
      <c r="H1050" s="132">
        <f t="shared" si="440"/>
        <v>0</v>
      </c>
      <c r="I1050" s="72"/>
    </row>
    <row r="1051" spans="1:9">
      <c r="A1051" s="139" t="s">
        <v>136</v>
      </c>
      <c r="B1051" s="79" t="s">
        <v>224</v>
      </c>
      <c r="C1051" s="136" t="s">
        <v>743</v>
      </c>
      <c r="D1051" s="140">
        <v>730</v>
      </c>
      <c r="E1051" s="140">
        <v>900100</v>
      </c>
      <c r="F1051" s="137">
        <v>1000</v>
      </c>
      <c r="G1051" s="137">
        <v>0</v>
      </c>
      <c r="H1051" s="132">
        <f t="shared" si="440"/>
        <v>0</v>
      </c>
      <c r="I1051" s="72"/>
    </row>
    <row r="1052" spans="1:9" ht="13.8" thickBot="1">
      <c r="A1052" s="214" t="s">
        <v>31</v>
      </c>
      <c r="B1052" s="215"/>
      <c r="C1052" s="215"/>
      <c r="D1052" s="215"/>
      <c r="E1052" s="198"/>
      <c r="F1052" s="197">
        <f>F9+F211+F219+F284+F433+F562+F581+F877+F930+F987+F1044+F1027</f>
        <v>4299408.8899999997</v>
      </c>
      <c r="G1052" s="197">
        <f>G9+G211+G219+G284+G433+G562+G581+G877+G930+G987+G1044+G1027</f>
        <v>2511524.4999999995</v>
      </c>
      <c r="H1052" s="132">
        <f t="shared" si="440"/>
        <v>58.415576751528739</v>
      </c>
      <c r="I1052" s="72"/>
    </row>
  </sheetData>
  <autoFilter ref="B1:J1052"/>
  <mergeCells count="13">
    <mergeCell ref="G2:H2"/>
    <mergeCell ref="F5:F7"/>
    <mergeCell ref="E6:E7"/>
    <mergeCell ref="A3:H3"/>
    <mergeCell ref="G5:G7"/>
    <mergeCell ref="H5:H7"/>
    <mergeCell ref="F4:H4"/>
    <mergeCell ref="A1052:D1052"/>
    <mergeCell ref="A5:A7"/>
    <mergeCell ref="B6:B7"/>
    <mergeCell ref="C6:C7"/>
    <mergeCell ref="D6:D7"/>
    <mergeCell ref="B5:E5"/>
  </mergeCells>
  <phoneticPr fontId="4" type="noConversion"/>
  <pageMargins left="0.98425196850393704" right="0.62992125984251968" top="0.35433070866141736" bottom="0.39370078740157483" header="0.31496062992125984" footer="0.31496062992125984"/>
  <pageSetup scale="59" fitToHeight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9"/>
  <sheetViews>
    <sheetView zoomScale="145" zoomScaleNormal="145" workbookViewId="0">
      <selection activeCell="S2" sqref="S1:S1048576"/>
    </sheetView>
  </sheetViews>
  <sheetFormatPr defaultColWidth="9.109375" defaultRowHeight="13.2"/>
  <cols>
    <col min="1" max="13" width="0.5546875" style="28" customWidth="1" collapsed="1"/>
    <col min="14" max="15" width="35.5546875" style="28" customWidth="1" collapsed="1"/>
    <col min="16" max="17" width="5.5546875" style="28" customWidth="1" collapsed="1"/>
    <col min="18" max="18" width="10.5546875" style="28" customWidth="1" collapsed="1"/>
    <col min="19" max="19" width="4.5546875" style="28" customWidth="1" collapsed="1"/>
    <col min="20" max="20" width="9.88671875" style="28" customWidth="1" collapsed="1"/>
    <col min="21" max="21" width="10" style="28" customWidth="1" collapsed="1"/>
    <col min="22" max="22" width="10.109375" style="28" customWidth="1" collapsed="1"/>
    <col min="23" max="23" width="9.88671875" style="28" customWidth="1" collapsed="1"/>
    <col min="24" max="24" width="14.44140625" style="28" customWidth="1" collapsed="1"/>
    <col min="25" max="25" width="12.5546875" style="28" customWidth="1" collapsed="1"/>
    <col min="26" max="26" width="2.44140625" style="28" customWidth="1" collapsed="1"/>
    <col min="27" max="27" width="14.44140625" style="28" customWidth="1" collapsed="1"/>
    <col min="28" max="28" width="0.5546875" style="28" customWidth="1" collapsed="1"/>
    <col min="29" max="974" width="8.5546875" style="28" customWidth="1" collapsed="1"/>
    <col min="975" max="16384" width="9.109375" style="28" collapsed="1"/>
  </cols>
  <sheetData>
    <row r="1" spans="1:27" ht="13.8">
      <c r="A1" s="1"/>
      <c r="B1" s="250" t="s">
        <v>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1:27" hidden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/>
      <c r="B3" s="251" t="s">
        <v>1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</row>
    <row r="4" spans="1:27" ht="9" customHeight="1">
      <c r="A4" s="2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>
      <c r="A5" s="3"/>
      <c r="B5" s="251" t="s">
        <v>2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</row>
    <row r="6" spans="1:27" ht="18.75" customHeight="1" thickBot="1">
      <c r="A6" s="2"/>
      <c r="B6" s="254" t="s">
        <v>44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34" customFormat="1" ht="23.25" customHeight="1" thickBot="1">
      <c r="A7" s="21"/>
      <c r="B7" s="252" t="s">
        <v>3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2" t="s">
        <v>4</v>
      </c>
      <c r="Q7" s="22" t="s">
        <v>5</v>
      </c>
      <c r="R7" s="23" t="s">
        <v>6</v>
      </c>
      <c r="S7" s="23" t="s">
        <v>7</v>
      </c>
      <c r="T7" s="23" t="s">
        <v>41</v>
      </c>
      <c r="U7" s="23" t="s">
        <v>45</v>
      </c>
      <c r="V7" s="23" t="s">
        <v>53</v>
      </c>
      <c r="W7" s="23" t="s">
        <v>51</v>
      </c>
      <c r="X7" s="23" t="s">
        <v>8</v>
      </c>
      <c r="Y7" s="253" t="s">
        <v>9</v>
      </c>
      <c r="Z7" s="253"/>
      <c r="AA7" s="33" t="s">
        <v>10</v>
      </c>
    </row>
    <row r="8" spans="1:27" ht="13.8" thickBot="1">
      <c r="A8" s="4"/>
      <c r="B8" s="238" t="s">
        <v>11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30" t="s">
        <v>11</v>
      </c>
      <c r="Q8" s="30" t="s">
        <v>11</v>
      </c>
      <c r="R8" s="30" t="s">
        <v>11</v>
      </c>
      <c r="S8" s="30" t="s">
        <v>11</v>
      </c>
      <c r="T8" s="30" t="s">
        <v>11</v>
      </c>
      <c r="U8" s="30" t="s">
        <v>11</v>
      </c>
      <c r="V8" s="30" t="s">
        <v>11</v>
      </c>
      <c r="W8" s="30" t="s">
        <v>11</v>
      </c>
      <c r="X8" s="30" t="s">
        <v>11</v>
      </c>
      <c r="Y8" s="239" t="s">
        <v>11</v>
      </c>
      <c r="Z8" s="239"/>
      <c r="AA8" s="35" t="s">
        <v>11</v>
      </c>
    </row>
    <row r="9" spans="1:27">
      <c r="A9" s="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ht="12.75" customHeight="1">
      <c r="A10" s="5"/>
      <c r="B10" s="240" t="s">
        <v>12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9" t="s">
        <v>13</v>
      </c>
      <c r="Q10" s="9"/>
      <c r="R10" s="9"/>
      <c r="S10" s="9"/>
      <c r="T10" s="9"/>
      <c r="U10" s="9"/>
      <c r="V10" s="9"/>
      <c r="W10" s="9"/>
      <c r="X10" s="38" t="s">
        <v>14</v>
      </c>
      <c r="Y10" s="241" t="s">
        <v>15</v>
      </c>
      <c r="Z10" s="241"/>
      <c r="AA10" s="39" t="s">
        <v>16</v>
      </c>
    </row>
    <row r="11" spans="1:27" ht="14.25" customHeight="1">
      <c r="A11" s="5"/>
      <c r="B11" s="16"/>
      <c r="C11" s="242" t="s">
        <v>17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10" t="s">
        <v>13</v>
      </c>
      <c r="Q11" s="10" t="s">
        <v>18</v>
      </c>
      <c r="R11" s="10"/>
      <c r="S11" s="10"/>
      <c r="T11" s="10"/>
      <c r="U11" s="10"/>
      <c r="V11" s="10"/>
      <c r="W11" s="10"/>
      <c r="X11" s="40" t="s">
        <v>14</v>
      </c>
      <c r="Y11" s="243" t="s">
        <v>15</v>
      </c>
      <c r="Z11" s="243"/>
      <c r="AA11" s="41" t="s">
        <v>16</v>
      </c>
    </row>
    <row r="12" spans="1:27" ht="14.25" customHeight="1">
      <c r="A12" s="5"/>
      <c r="B12" s="16"/>
      <c r="C12" s="42"/>
      <c r="D12" s="249" t="s">
        <v>19</v>
      </c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11" t="s">
        <v>13</v>
      </c>
      <c r="Q12" s="11" t="s">
        <v>20</v>
      </c>
      <c r="R12" s="11"/>
      <c r="S12" s="11"/>
      <c r="T12" s="11"/>
      <c r="U12" s="11"/>
      <c r="V12" s="11"/>
      <c r="W12" s="11"/>
      <c r="X12" s="27" t="s">
        <v>14</v>
      </c>
      <c r="Y12" s="244" t="s">
        <v>15</v>
      </c>
      <c r="Z12" s="244"/>
      <c r="AA12" s="43" t="s">
        <v>16</v>
      </c>
    </row>
    <row r="13" spans="1:27" ht="12.75" customHeight="1">
      <c r="A13" s="5"/>
      <c r="B13" s="16"/>
      <c r="C13" s="42"/>
      <c r="D13" s="44"/>
      <c r="E13" s="245" t="s">
        <v>21</v>
      </c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12" t="s">
        <v>13</v>
      </c>
      <c r="Q13" s="12" t="s">
        <v>20</v>
      </c>
      <c r="R13" s="12" t="s">
        <v>22</v>
      </c>
      <c r="S13" s="12"/>
      <c r="T13" s="12"/>
      <c r="U13" s="12"/>
      <c r="V13" s="12"/>
      <c r="W13" s="12"/>
      <c r="X13" s="45" t="s">
        <v>14</v>
      </c>
      <c r="Y13" s="246" t="s">
        <v>15</v>
      </c>
      <c r="Z13" s="246"/>
      <c r="AA13" s="46" t="s">
        <v>16</v>
      </c>
    </row>
    <row r="14" spans="1:27" ht="12.75" customHeight="1">
      <c r="A14" s="5"/>
      <c r="B14" s="16"/>
      <c r="C14" s="42"/>
      <c r="D14" s="44"/>
      <c r="E14" s="17"/>
      <c r="F14" s="247" t="s">
        <v>23</v>
      </c>
      <c r="G14" s="247"/>
      <c r="H14" s="247"/>
      <c r="I14" s="247"/>
      <c r="J14" s="247"/>
      <c r="K14" s="247"/>
      <c r="L14" s="247"/>
      <c r="M14" s="247"/>
      <c r="N14" s="247"/>
      <c r="O14" s="247"/>
      <c r="P14" s="13" t="s">
        <v>13</v>
      </c>
      <c r="Q14" s="13" t="s">
        <v>20</v>
      </c>
      <c r="R14" s="13" t="s">
        <v>24</v>
      </c>
      <c r="S14" s="13"/>
      <c r="T14" s="13"/>
      <c r="U14" s="13"/>
      <c r="V14" s="13"/>
      <c r="W14" s="13"/>
      <c r="X14" s="47" t="s">
        <v>14</v>
      </c>
      <c r="Y14" s="248" t="s">
        <v>15</v>
      </c>
      <c r="Z14" s="248"/>
      <c r="AA14" s="48" t="s">
        <v>16</v>
      </c>
    </row>
    <row r="15" spans="1:27" ht="12.75" customHeight="1">
      <c r="A15" s="5"/>
      <c r="B15" s="16"/>
      <c r="C15" s="42"/>
      <c r="D15" s="44"/>
      <c r="E15" s="17"/>
      <c r="F15" s="18"/>
      <c r="G15" s="255" t="s">
        <v>25</v>
      </c>
      <c r="H15" s="255"/>
      <c r="I15" s="255"/>
      <c r="J15" s="255"/>
      <c r="K15" s="255"/>
      <c r="L15" s="255"/>
      <c r="M15" s="255"/>
      <c r="N15" s="255"/>
      <c r="O15" s="255"/>
      <c r="P15" s="14" t="s">
        <v>13</v>
      </c>
      <c r="Q15" s="14" t="s">
        <v>20</v>
      </c>
      <c r="R15" s="14" t="s">
        <v>26</v>
      </c>
      <c r="S15" s="14"/>
      <c r="T15" s="14"/>
      <c r="U15" s="14"/>
      <c r="V15" s="14"/>
      <c r="W15" s="14"/>
      <c r="X15" s="49" t="s">
        <v>14</v>
      </c>
      <c r="Y15" s="256" t="s">
        <v>15</v>
      </c>
      <c r="Z15" s="256"/>
      <c r="AA15" s="50" t="s">
        <v>16</v>
      </c>
    </row>
    <row r="16" spans="1:27" ht="12.75" customHeight="1">
      <c r="A16" s="5"/>
      <c r="B16" s="16"/>
      <c r="C16" s="42"/>
      <c r="D16" s="44"/>
      <c r="E16" s="17"/>
      <c r="F16" s="18"/>
      <c r="G16" s="19"/>
      <c r="H16" s="257" t="s">
        <v>27</v>
      </c>
      <c r="I16" s="257"/>
      <c r="J16" s="257"/>
      <c r="K16" s="257"/>
      <c r="L16" s="257"/>
      <c r="M16" s="257"/>
      <c r="N16" s="257"/>
      <c r="O16" s="257"/>
      <c r="P16" s="15" t="s">
        <v>13</v>
      </c>
      <c r="Q16" s="15" t="s">
        <v>20</v>
      </c>
      <c r="R16" s="15" t="s">
        <v>28</v>
      </c>
      <c r="S16" s="15"/>
      <c r="T16" s="15"/>
      <c r="U16" s="15"/>
      <c r="V16" s="15"/>
      <c r="W16" s="15"/>
      <c r="X16" s="51" t="s">
        <v>14</v>
      </c>
      <c r="Y16" s="258" t="s">
        <v>15</v>
      </c>
      <c r="Z16" s="258"/>
      <c r="AA16" s="52" t="s">
        <v>16</v>
      </c>
    </row>
    <row r="17" spans="1:30" ht="12.75" customHeight="1">
      <c r="A17" s="5"/>
      <c r="B17" s="16"/>
      <c r="C17" s="42"/>
      <c r="D17" s="44"/>
      <c r="E17" s="17"/>
      <c r="F17" s="18"/>
      <c r="G17" s="19"/>
      <c r="H17" s="20"/>
      <c r="I17" s="260" t="s">
        <v>55</v>
      </c>
      <c r="J17" s="261"/>
      <c r="K17" s="261"/>
      <c r="L17" s="261"/>
      <c r="M17" s="261"/>
      <c r="N17" s="261"/>
      <c r="O17" s="262"/>
      <c r="P17" s="64" t="s">
        <v>13</v>
      </c>
      <c r="Q17" s="64" t="s">
        <v>20</v>
      </c>
      <c r="R17" s="64" t="s">
        <v>28</v>
      </c>
      <c r="S17" s="64" t="s">
        <v>57</v>
      </c>
      <c r="T17" s="64"/>
      <c r="U17" s="64"/>
      <c r="V17" s="64"/>
      <c r="W17" s="64"/>
      <c r="X17" s="65" t="s">
        <v>14</v>
      </c>
      <c r="Y17" s="259" t="s">
        <v>15</v>
      </c>
      <c r="Z17" s="259"/>
      <c r="AA17" s="66" t="s">
        <v>16</v>
      </c>
      <c r="AD17" s="28" t="s">
        <v>47</v>
      </c>
    </row>
    <row r="18" spans="1:30" ht="12.75" customHeight="1">
      <c r="A18" s="5"/>
      <c r="B18" s="16"/>
      <c r="C18" s="42"/>
      <c r="D18" s="44"/>
      <c r="E18" s="17"/>
      <c r="F18" s="18"/>
      <c r="G18" s="19"/>
      <c r="H18" s="20"/>
      <c r="I18" s="235" t="s">
        <v>56</v>
      </c>
      <c r="J18" s="236"/>
      <c r="K18" s="236"/>
      <c r="L18" s="236"/>
      <c r="M18" s="236"/>
      <c r="N18" s="236"/>
      <c r="O18" s="237"/>
      <c r="P18" s="26" t="s">
        <v>13</v>
      </c>
      <c r="Q18" s="26" t="s">
        <v>20</v>
      </c>
      <c r="R18" s="26" t="s">
        <v>28</v>
      </c>
      <c r="S18" s="26" t="s">
        <v>58</v>
      </c>
      <c r="T18" s="26"/>
      <c r="U18" s="26"/>
      <c r="V18" s="26"/>
      <c r="W18" s="26"/>
      <c r="X18" s="53" t="s">
        <v>14</v>
      </c>
      <c r="Y18" s="233" t="s">
        <v>15</v>
      </c>
      <c r="Z18" s="233"/>
      <c r="AA18" s="54" t="s">
        <v>16</v>
      </c>
    </row>
    <row r="19" spans="1:30" ht="12.75" customHeight="1">
      <c r="A19" s="5"/>
      <c r="B19" s="16"/>
      <c r="C19" s="42"/>
      <c r="D19" s="44"/>
      <c r="E19" s="17"/>
      <c r="F19" s="18"/>
      <c r="G19" s="19"/>
      <c r="H19" s="20"/>
      <c r="I19" s="230" t="s">
        <v>29</v>
      </c>
      <c r="J19" s="231"/>
      <c r="K19" s="231"/>
      <c r="L19" s="231"/>
      <c r="M19" s="231"/>
      <c r="N19" s="231"/>
      <c r="O19" s="232"/>
      <c r="P19" s="67" t="s">
        <v>13</v>
      </c>
      <c r="Q19" s="67" t="s">
        <v>20</v>
      </c>
      <c r="R19" s="67" t="s">
        <v>28</v>
      </c>
      <c r="S19" s="67" t="s">
        <v>30</v>
      </c>
      <c r="T19" s="67"/>
      <c r="U19" s="67"/>
      <c r="V19" s="67"/>
      <c r="W19" s="67"/>
      <c r="X19" s="68" t="s">
        <v>14</v>
      </c>
      <c r="Y19" s="234" t="s">
        <v>15</v>
      </c>
      <c r="Z19" s="234"/>
      <c r="AA19" s="69" t="s">
        <v>16</v>
      </c>
    </row>
    <row r="20" spans="1:30" ht="12.75" customHeight="1">
      <c r="A20" s="5"/>
      <c r="B20" s="16"/>
      <c r="C20" s="42"/>
      <c r="D20" s="44"/>
      <c r="E20" s="17"/>
      <c r="F20" s="18"/>
      <c r="G20" s="19"/>
      <c r="H20" s="20"/>
      <c r="I20" s="24"/>
      <c r="J20" s="271" t="s">
        <v>42</v>
      </c>
      <c r="K20" s="272"/>
      <c r="L20" s="272"/>
      <c r="M20" s="272"/>
      <c r="N20" s="272"/>
      <c r="O20" s="273"/>
      <c r="P20" s="55" t="s">
        <v>13</v>
      </c>
      <c r="Q20" s="55" t="s">
        <v>20</v>
      </c>
      <c r="R20" s="55" t="s">
        <v>28</v>
      </c>
      <c r="S20" s="55" t="s">
        <v>30</v>
      </c>
      <c r="T20" s="29" t="s">
        <v>43</v>
      </c>
      <c r="U20" s="29"/>
      <c r="V20" s="29"/>
      <c r="W20" s="29"/>
      <c r="X20" s="56" t="s">
        <v>14</v>
      </c>
      <c r="Y20" s="263" t="s">
        <v>15</v>
      </c>
      <c r="Z20" s="263"/>
      <c r="AA20" s="57" t="s">
        <v>16</v>
      </c>
    </row>
    <row r="21" spans="1:30" ht="12.75" customHeight="1">
      <c r="A21" s="5"/>
      <c r="B21" s="16"/>
      <c r="C21" s="42"/>
      <c r="D21" s="44"/>
      <c r="E21" s="17"/>
      <c r="F21" s="18"/>
      <c r="G21" s="19"/>
      <c r="H21" s="20"/>
      <c r="I21" s="24"/>
      <c r="J21" s="31"/>
      <c r="K21" s="271" t="s">
        <v>49</v>
      </c>
      <c r="L21" s="272"/>
      <c r="M21" s="272"/>
      <c r="N21" s="272"/>
      <c r="O21" s="273"/>
      <c r="P21" s="55" t="s">
        <v>13</v>
      </c>
      <c r="Q21" s="55" t="s">
        <v>20</v>
      </c>
      <c r="R21" s="55" t="s">
        <v>28</v>
      </c>
      <c r="S21" s="55" t="s">
        <v>30</v>
      </c>
      <c r="T21" s="29" t="s">
        <v>43</v>
      </c>
      <c r="U21" s="29" t="s">
        <v>46</v>
      </c>
      <c r="V21" s="29"/>
      <c r="W21" s="29"/>
      <c r="X21" s="56" t="s">
        <v>14</v>
      </c>
      <c r="Y21" s="263" t="s">
        <v>15</v>
      </c>
      <c r="Z21" s="263"/>
      <c r="AA21" s="57" t="s">
        <v>16</v>
      </c>
    </row>
    <row r="22" spans="1:30" ht="12.75" customHeight="1">
      <c r="A22" s="5"/>
      <c r="B22" s="16"/>
      <c r="C22" s="42"/>
      <c r="D22" s="44"/>
      <c r="E22" s="17"/>
      <c r="F22" s="18"/>
      <c r="G22" s="19"/>
      <c r="H22" s="20"/>
      <c r="I22" s="24"/>
      <c r="J22" s="31"/>
      <c r="K22" s="31"/>
      <c r="L22" s="271" t="s">
        <v>54</v>
      </c>
      <c r="M22" s="272"/>
      <c r="N22" s="272"/>
      <c r="O22" s="273"/>
      <c r="P22" s="55" t="s">
        <v>13</v>
      </c>
      <c r="Q22" s="55" t="s">
        <v>20</v>
      </c>
      <c r="R22" s="55" t="s">
        <v>28</v>
      </c>
      <c r="S22" s="55" t="s">
        <v>30</v>
      </c>
      <c r="T22" s="29" t="s">
        <v>43</v>
      </c>
      <c r="U22" s="29" t="s">
        <v>46</v>
      </c>
      <c r="V22" s="29" t="s">
        <v>52</v>
      </c>
      <c r="W22" s="29"/>
      <c r="X22" s="56" t="s">
        <v>14</v>
      </c>
      <c r="Y22" s="263" t="s">
        <v>15</v>
      </c>
      <c r="Z22" s="263"/>
      <c r="AA22" s="57" t="s">
        <v>16</v>
      </c>
    </row>
    <row r="23" spans="1:30" ht="12.75" customHeight="1">
      <c r="A23" s="5"/>
      <c r="B23" s="16"/>
      <c r="C23" s="42"/>
      <c r="D23" s="44"/>
      <c r="E23" s="17"/>
      <c r="F23" s="18"/>
      <c r="G23" s="19"/>
      <c r="H23" s="20"/>
      <c r="I23" s="24"/>
      <c r="J23" s="32"/>
      <c r="K23" s="32"/>
      <c r="L23" s="32"/>
      <c r="M23" s="274" t="s">
        <v>50</v>
      </c>
      <c r="N23" s="275"/>
      <c r="O23" s="276"/>
      <c r="P23" s="55" t="s">
        <v>13</v>
      </c>
      <c r="Q23" s="55" t="s">
        <v>20</v>
      </c>
      <c r="R23" s="55" t="s">
        <v>28</v>
      </c>
      <c r="S23" s="55" t="s">
        <v>30</v>
      </c>
      <c r="T23" s="29" t="s">
        <v>43</v>
      </c>
      <c r="U23" s="29" t="s">
        <v>46</v>
      </c>
      <c r="V23" s="29" t="s">
        <v>52</v>
      </c>
      <c r="W23" s="29" t="s">
        <v>48</v>
      </c>
      <c r="X23" s="56" t="s">
        <v>14</v>
      </c>
      <c r="Y23" s="263" t="s">
        <v>15</v>
      </c>
      <c r="Z23" s="263"/>
      <c r="AA23" s="57" t="s">
        <v>16</v>
      </c>
    </row>
    <row r="24" spans="1:30" ht="14.4" customHeight="1" thickBot="1">
      <c r="X24" s="58"/>
      <c r="Y24" s="265"/>
      <c r="Z24" s="265"/>
      <c r="AA24" s="58"/>
    </row>
    <row r="25" spans="1:30" ht="13.8" thickBot="1">
      <c r="A25" s="5"/>
      <c r="B25" s="268" t="s">
        <v>31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70"/>
      <c r="X25" s="59" t="s">
        <v>14</v>
      </c>
      <c r="Y25" s="266" t="s">
        <v>15</v>
      </c>
      <c r="Z25" s="266"/>
      <c r="AA25" s="60" t="s">
        <v>16</v>
      </c>
    </row>
    <row r="26" spans="1:30"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30" ht="12.75" customHeight="1">
      <c r="B27" s="251" t="s">
        <v>32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61" t="s">
        <v>33</v>
      </c>
      <c r="P27" s="62"/>
      <c r="Q27" s="267"/>
      <c r="R27" s="267"/>
      <c r="S27" s="62"/>
      <c r="T27" s="62"/>
      <c r="U27" s="62"/>
      <c r="V27" s="62"/>
      <c r="W27" s="62"/>
      <c r="X27" s="267" t="s">
        <v>34</v>
      </c>
      <c r="Y27" s="267"/>
      <c r="Z27" s="62"/>
      <c r="AA27" s="63" t="s">
        <v>35</v>
      </c>
    </row>
    <row r="28" spans="1:30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5" t="s">
        <v>36</v>
      </c>
      <c r="P28" s="25"/>
      <c r="Q28" s="264" t="s">
        <v>37</v>
      </c>
      <c r="R28" s="264"/>
      <c r="S28" s="25"/>
      <c r="T28" s="25"/>
      <c r="U28" s="25"/>
      <c r="V28" s="25"/>
      <c r="W28" s="25"/>
      <c r="X28" s="264" t="s">
        <v>38</v>
      </c>
      <c r="Y28" s="264"/>
      <c r="Z28" s="25"/>
      <c r="AA28" s="25" t="s">
        <v>39</v>
      </c>
    </row>
    <row r="29" spans="1:30">
      <c r="I29" s="8" t="s">
        <v>40</v>
      </c>
      <c r="J29" s="8"/>
      <c r="K29" s="8"/>
      <c r="L29" s="8"/>
      <c r="M29" s="8"/>
      <c r="N29" s="8"/>
    </row>
  </sheetData>
  <mergeCells count="45">
    <mergeCell ref="Y20:Z20"/>
    <mergeCell ref="B27:N27"/>
    <mergeCell ref="Q28:R28"/>
    <mergeCell ref="X28:Y28"/>
    <mergeCell ref="Y24:Z24"/>
    <mergeCell ref="Y25:Z25"/>
    <mergeCell ref="Q27:R27"/>
    <mergeCell ref="X27:Y27"/>
    <mergeCell ref="Y23:Z23"/>
    <mergeCell ref="B25:W25"/>
    <mergeCell ref="Y22:Z22"/>
    <mergeCell ref="Y21:Z21"/>
    <mergeCell ref="J20:O20"/>
    <mergeCell ref="K21:O21"/>
    <mergeCell ref="M23:O23"/>
    <mergeCell ref="L22:O22"/>
    <mergeCell ref="G15:O15"/>
    <mergeCell ref="Y15:Z15"/>
    <mergeCell ref="H16:O16"/>
    <mergeCell ref="Y16:Z16"/>
    <mergeCell ref="Y17:Z17"/>
    <mergeCell ref="I17:O17"/>
    <mergeCell ref="B1:AA1"/>
    <mergeCell ref="B3:AA3"/>
    <mergeCell ref="B5:AA5"/>
    <mergeCell ref="B7:O7"/>
    <mergeCell ref="Y7:Z7"/>
    <mergeCell ref="B4:N4"/>
    <mergeCell ref="B6:N6"/>
    <mergeCell ref="I19:O19"/>
    <mergeCell ref="Y18:Z18"/>
    <mergeCell ref="Y19:Z19"/>
    <mergeCell ref="I18:O18"/>
    <mergeCell ref="B8:O8"/>
    <mergeCell ref="Y8:Z8"/>
    <mergeCell ref="B10:O10"/>
    <mergeCell ref="Y10:Z10"/>
    <mergeCell ref="C11:O11"/>
    <mergeCell ref="Y11:Z11"/>
    <mergeCell ref="Y12:Z12"/>
    <mergeCell ref="E13:O13"/>
    <mergeCell ref="Y13:Z13"/>
    <mergeCell ref="F14:O14"/>
    <mergeCell ref="Y14:Z14"/>
    <mergeCell ref="D12:O12"/>
  </mergeCells>
  <pageMargins left="0.39370078740157483" right="0.23622047244094491" top="0.74803149606299213" bottom="0.39370078740157483" header="0.51181102362204722" footer="0.51181102362204722"/>
  <pageSetup scale="9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2023-2025</vt:lpstr>
      <vt:lpstr>Лист1</vt:lpstr>
      <vt:lpstr>clsAnalityc1</vt:lpstr>
      <vt:lpstr>clsAnalityc2</vt:lpstr>
      <vt:lpstr>clsAnalityc3</vt:lpstr>
      <vt:lpstr>ColTotalAnalityc1</vt:lpstr>
      <vt:lpstr>ColTotalAnalityc2</vt:lpstr>
      <vt:lpstr>ColTotalAnalityc3</vt:lpstr>
      <vt:lpstr>ColTotalCSR1</vt:lpstr>
      <vt:lpstr>ColTotalCSR2</vt:lpstr>
      <vt:lpstr>ColTotalCSR3</vt:lpstr>
      <vt:lpstr>ColTotalCSR4</vt:lpstr>
      <vt:lpstr>ColTotalFKR1</vt:lpstr>
      <vt:lpstr>ColTotalFKR2</vt:lpstr>
      <vt:lpstr>ColTotalGRBS</vt:lpstr>
      <vt:lpstr>ColTotalSubEKR</vt:lpstr>
      <vt:lpstr>CSR</vt:lpstr>
      <vt:lpstr>FKR</vt:lpstr>
      <vt:lpstr>Footer</vt:lpstr>
      <vt:lpstr>GRBS</vt:lpstr>
      <vt:lpstr>Header</vt:lpstr>
      <vt:lpstr>Row</vt:lpstr>
      <vt:lpstr>SubEKR</vt:lpstr>
      <vt:lpstr>Total</vt:lpstr>
      <vt:lpstr>TotalAnalityc1</vt:lpstr>
      <vt:lpstr>TotalAnalityc2</vt:lpstr>
      <vt:lpstr>TotalAnalityc3</vt:lpstr>
      <vt:lpstr>TotalCSRXX00000000</vt:lpstr>
      <vt:lpstr>TotalCSRXXX0000000</vt:lpstr>
      <vt:lpstr>TotalCSRXXXXX00000</vt:lpstr>
      <vt:lpstr>TotalCSRXXXXXXXXXX</vt:lpstr>
      <vt:lpstr>TotalFKRXX00</vt:lpstr>
      <vt:lpstr>TotalFKRXXXX</vt:lpstr>
      <vt:lpstr>TotalGRBS</vt:lpstr>
      <vt:lpstr>TotalSubEKR</vt:lpstr>
      <vt:lpstr>TotalVR</vt:lpstr>
      <vt:lpstr>TotalVR1</vt:lpstr>
      <vt:lpstr>TotalVR2</vt:lpstr>
      <vt:lpstr>VR</vt:lpstr>
      <vt:lpstr>Year1</vt:lpstr>
      <vt:lpstr>Year2</vt:lpstr>
      <vt:lpstr>Year3</vt:lpstr>
      <vt:lpstr>'2023-2025'!Область_печати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Греков Сергей Викторович</dc:creator>
  <cp:lastModifiedBy>УспенскаяЕИ</cp:lastModifiedBy>
  <cp:revision>0</cp:revision>
  <cp:lastPrinted>2023-10-09T08:20:57Z</cp:lastPrinted>
  <dcterms:created xsi:type="dcterms:W3CDTF">2017-02-20T14:15:25Z</dcterms:created>
  <dcterms:modified xsi:type="dcterms:W3CDTF">2023-10-10T12:56:16Z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